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drawings/drawing6.xml" ContentType="application/vnd.openxmlformats-officedocument.drawing+xml"/>
  <Override PartName="/xl/comments3.xml" ContentType="application/vnd.openxmlformats-officedocument.spreadsheetml.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4.xml" ContentType="application/vnd.openxmlformats-officedocument.spreadsheetml.comments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omments5.xml" ContentType="application/vnd.openxmlformats-officedocument.spreadsheetml.comments+xml"/>
  <Override PartName="/xl/drawings/drawing12.xml" ContentType="application/vnd.openxmlformats-officedocument.drawing+xml"/>
  <Override PartName="/xl/comments6.xml" ContentType="application/vnd.openxmlformats-officedocument.spreadsheetml.comments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J:\1-CONTRATOS\Administração Contratos\Controle de Saldo de Atas de Registro de Preço\SEA\PE 041 de 2013 - SEA - Equipamentos de Informática - Vig 06.11.14\"/>
    </mc:Choice>
  </mc:AlternateContent>
  <bookViews>
    <workbookView xWindow="0" yWindow="0" windowWidth="19200" windowHeight="11595" tabRatio="711" firstSheet="2" activeTab="4"/>
  </bookViews>
  <sheets>
    <sheet name="REIT" sheetId="75" r:id="rId1"/>
    <sheet name="ESAG" sheetId="78" r:id="rId2"/>
    <sheet name="CEART" sheetId="79" r:id="rId3"/>
    <sheet name="FAED" sheetId="80" r:id="rId4"/>
    <sheet name="CEAD" sheetId="81" r:id="rId5"/>
    <sheet name="CEFID" sheetId="82" r:id="rId6"/>
    <sheet name="CESFI" sheetId="84" r:id="rId7"/>
    <sheet name="CEAVI" sheetId="85" r:id="rId8"/>
    <sheet name="CCT" sheetId="86" r:id="rId9"/>
    <sheet name="CEPLAN" sheetId="88" r:id="rId10"/>
    <sheet name="CAV" sheetId="87" r:id="rId11"/>
    <sheet name="CEO" sheetId="89" r:id="rId12"/>
    <sheet name="CERES" sheetId="83" r:id="rId13"/>
    <sheet name="GESTOR" sheetId="90" r:id="rId14"/>
    <sheet name="Modelo Anexo II IN 002_2014" sheetId="77" r:id="rId15"/>
  </sheets>
  <definedNames>
    <definedName name="_xlnm._FilterDatabase" localSheetId="13" hidden="1">GESTOR!$A$2:$M$2</definedName>
    <definedName name="diasuteis" localSheetId="10">#REF!</definedName>
    <definedName name="diasuteis" localSheetId="8">#REF!</definedName>
    <definedName name="diasuteis" localSheetId="4">#REF!</definedName>
    <definedName name="diasuteis" localSheetId="2">#REF!</definedName>
    <definedName name="diasuteis" localSheetId="7">#REF!</definedName>
    <definedName name="diasuteis" localSheetId="5">#REF!</definedName>
    <definedName name="diasuteis" localSheetId="11">#REF!</definedName>
    <definedName name="diasuteis" localSheetId="9">#REF!</definedName>
    <definedName name="diasuteis" localSheetId="12">#REF!</definedName>
    <definedName name="diasuteis" localSheetId="6">#REF!</definedName>
    <definedName name="diasuteis" localSheetId="1">#REF!</definedName>
    <definedName name="diasuteis" localSheetId="3">#REF!</definedName>
    <definedName name="diasuteis" localSheetId="13">#REF!</definedName>
    <definedName name="diasuteis" localSheetId="0">#REF!</definedName>
    <definedName name="diasuteis">#REF!</definedName>
    <definedName name="Ferias" localSheetId="10">#REF!</definedName>
    <definedName name="Ferias" localSheetId="8">#REF!</definedName>
    <definedName name="Ferias" localSheetId="4">#REF!</definedName>
    <definedName name="Ferias" localSheetId="2">#REF!</definedName>
    <definedName name="Ferias" localSheetId="7">#REF!</definedName>
    <definedName name="Ferias" localSheetId="5">#REF!</definedName>
    <definedName name="Ferias" localSheetId="11">#REF!</definedName>
    <definedName name="Ferias" localSheetId="9">#REF!</definedName>
    <definedName name="Ferias" localSheetId="12">#REF!</definedName>
    <definedName name="Ferias" localSheetId="6">#REF!</definedName>
    <definedName name="Ferias" localSheetId="1">#REF!</definedName>
    <definedName name="Ferias" localSheetId="3">#REF!</definedName>
    <definedName name="Ferias" localSheetId="13">#REF!</definedName>
    <definedName name="Ferias">#REF!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K6" i="86" l="1"/>
  <c r="K6" i="81"/>
  <c r="K6" i="83"/>
  <c r="K6" i="87"/>
  <c r="K6" i="82"/>
  <c r="J6" i="75"/>
  <c r="J9" i="75" l="1"/>
  <c r="J7" i="75"/>
  <c r="K4" i="90" l="1"/>
  <c r="K5" i="90"/>
  <c r="K6" i="90"/>
  <c r="K7" i="90"/>
  <c r="K8" i="90"/>
  <c r="K3" i="90"/>
  <c r="L9" i="83"/>
  <c r="M9" i="83" s="1"/>
  <c r="L8" i="83"/>
  <c r="M8" i="83" s="1"/>
  <c r="L7" i="83"/>
  <c r="M7" i="83" s="1"/>
  <c r="L6" i="83"/>
  <c r="M6" i="83" s="1"/>
  <c r="L5" i="83"/>
  <c r="M5" i="83" s="1"/>
  <c r="L4" i="83"/>
  <c r="M4" i="83" s="1"/>
  <c r="L9" i="89"/>
  <c r="M9" i="89" s="1"/>
  <c r="L8" i="89"/>
  <c r="M8" i="89" s="1"/>
  <c r="L7" i="89"/>
  <c r="M7" i="89" s="1"/>
  <c r="L6" i="89"/>
  <c r="M6" i="89" s="1"/>
  <c r="L5" i="89"/>
  <c r="M5" i="89" s="1"/>
  <c r="L4" i="89"/>
  <c r="M4" i="89" s="1"/>
  <c r="L9" i="87"/>
  <c r="M9" i="87" s="1"/>
  <c r="L8" i="87"/>
  <c r="M8" i="87" s="1"/>
  <c r="L7" i="87"/>
  <c r="M7" i="87" s="1"/>
  <c r="L6" i="87"/>
  <c r="M6" i="87" s="1"/>
  <c r="L5" i="87"/>
  <c r="M5" i="87" s="1"/>
  <c r="L4" i="87"/>
  <c r="M4" i="87" s="1"/>
  <c r="L9" i="88"/>
  <c r="M9" i="88" s="1"/>
  <c r="L8" i="88"/>
  <c r="M8" i="88" s="1"/>
  <c r="L7" i="88"/>
  <c r="M7" i="88" s="1"/>
  <c r="L6" i="88"/>
  <c r="M6" i="88" s="1"/>
  <c r="L5" i="88"/>
  <c r="M5" i="88" s="1"/>
  <c r="L4" i="88"/>
  <c r="M4" i="88" s="1"/>
  <c r="L9" i="86"/>
  <c r="M9" i="86" s="1"/>
  <c r="L8" i="86"/>
  <c r="M8" i="86" s="1"/>
  <c r="L7" i="86"/>
  <c r="M7" i="86" s="1"/>
  <c r="L6" i="86"/>
  <c r="M6" i="86" s="1"/>
  <c r="L5" i="86"/>
  <c r="M5" i="86" s="1"/>
  <c r="L4" i="86"/>
  <c r="M4" i="86" s="1"/>
  <c r="L9" i="85"/>
  <c r="M9" i="85" s="1"/>
  <c r="L8" i="85"/>
  <c r="M8" i="85" s="1"/>
  <c r="L7" i="85"/>
  <c r="M7" i="85" s="1"/>
  <c r="L6" i="85"/>
  <c r="M6" i="85" s="1"/>
  <c r="L5" i="85"/>
  <c r="M5" i="85" s="1"/>
  <c r="L4" i="85"/>
  <c r="M4" i="85" s="1"/>
  <c r="L9" i="84"/>
  <c r="M9" i="84" s="1"/>
  <c r="L8" i="84"/>
  <c r="M8" i="84" s="1"/>
  <c r="L7" i="84"/>
  <c r="M7" i="84" s="1"/>
  <c r="L6" i="84"/>
  <c r="M6" i="84" s="1"/>
  <c r="L5" i="84"/>
  <c r="M5" i="84" s="1"/>
  <c r="L4" i="84"/>
  <c r="M4" i="84" s="1"/>
  <c r="L9" i="82"/>
  <c r="M9" i="82" s="1"/>
  <c r="L8" i="82"/>
  <c r="M8" i="82" s="1"/>
  <c r="L7" i="82"/>
  <c r="M7" i="82" s="1"/>
  <c r="L6" i="82"/>
  <c r="M6" i="82" s="1"/>
  <c r="L5" i="82"/>
  <c r="M5" i="82" s="1"/>
  <c r="L4" i="82"/>
  <c r="M4" i="82" s="1"/>
  <c r="L9" i="81"/>
  <c r="M9" i="81" s="1"/>
  <c r="L8" i="81"/>
  <c r="M8" i="81" s="1"/>
  <c r="L7" i="81"/>
  <c r="M7" i="81" s="1"/>
  <c r="L6" i="81"/>
  <c r="M6" i="81" s="1"/>
  <c r="L5" i="81"/>
  <c r="M5" i="81" s="1"/>
  <c r="L4" i="81"/>
  <c r="M4" i="81" s="1"/>
  <c r="L9" i="80"/>
  <c r="M9" i="80" s="1"/>
  <c r="L8" i="80"/>
  <c r="M8" i="80" s="1"/>
  <c r="L7" i="80"/>
  <c r="M7" i="80" s="1"/>
  <c r="L6" i="80"/>
  <c r="M6" i="80" s="1"/>
  <c r="L5" i="80"/>
  <c r="M5" i="80" s="1"/>
  <c r="L4" i="80"/>
  <c r="M4" i="80" s="1"/>
  <c r="L9" i="79"/>
  <c r="M9" i="79" s="1"/>
  <c r="L8" i="79"/>
  <c r="M8" i="79" s="1"/>
  <c r="L7" i="79"/>
  <c r="M7" i="79" s="1"/>
  <c r="L6" i="79"/>
  <c r="M6" i="79" s="1"/>
  <c r="L5" i="79"/>
  <c r="M5" i="79" s="1"/>
  <c r="L4" i="79"/>
  <c r="M4" i="79" s="1"/>
  <c r="L9" i="78"/>
  <c r="M9" i="78" s="1"/>
  <c r="L8" i="78"/>
  <c r="M8" i="78" s="1"/>
  <c r="L7" i="78"/>
  <c r="M7" i="78" s="1"/>
  <c r="L6" i="78"/>
  <c r="M6" i="78" s="1"/>
  <c r="L5" i="78"/>
  <c r="M5" i="78" s="1"/>
  <c r="L4" i="78"/>
  <c r="M4" i="78" s="1"/>
  <c r="K9" i="75" l="1"/>
  <c r="K8" i="75"/>
  <c r="K7" i="75"/>
  <c r="K6" i="75"/>
  <c r="K5" i="75"/>
  <c r="L7" i="75" l="1"/>
  <c r="L6" i="90"/>
  <c r="M6" i="90" s="1"/>
  <c r="L8" i="75"/>
  <c r="L7" i="90"/>
  <c r="M7" i="90" s="1"/>
  <c r="L6" i="75"/>
  <c r="L5" i="90"/>
  <c r="M5" i="90" s="1"/>
  <c r="L5" i="75"/>
  <c r="L4" i="90"/>
  <c r="M4" i="90" s="1"/>
  <c r="L9" i="75"/>
  <c r="L8" i="90"/>
  <c r="M8" i="90" s="1"/>
  <c r="K4" i="75"/>
  <c r="L4" i="75" l="1"/>
  <c r="L3" i="90"/>
  <c r="M3" i="90" s="1"/>
</calcChain>
</file>

<file path=xl/comments1.xml><?xml version="1.0" encoding="utf-8"?>
<comments xmlns="http://schemas.openxmlformats.org/spreadsheetml/2006/main">
  <authors>
    <author>Roberta kloster</author>
  </authors>
  <commentList>
    <comment ref="J7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Quantitativo cedido pela SEA. Ofício 2613/14 - CPA 5684/14
</t>
        </r>
      </text>
    </comment>
    <comment ref="J8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Quantitativo cedido pela SEA. Ofício 2613/14 - CPA 5684/14
</t>
        </r>
      </text>
    </comment>
    <comment ref="J9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Quantitativo cedido pela SEA. Ofício 2613/14 - CPA 5684/14</t>
        </r>
      </text>
    </comment>
  </commentList>
</comments>
</file>

<file path=xl/comments2.xml><?xml version="1.0" encoding="utf-8"?>
<comments xmlns="http://schemas.openxmlformats.org/spreadsheetml/2006/main">
  <authors>
    <author>Roberta kloster</author>
  </authors>
  <commentList>
    <comment ref="K6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Quantitativo cedido pela SEA. Ofício 2613/14 - CPA 5684/14</t>
        </r>
      </text>
    </comment>
  </commentList>
</comments>
</file>

<file path=xl/comments3.xml><?xml version="1.0" encoding="utf-8"?>
<comments xmlns="http://schemas.openxmlformats.org/spreadsheetml/2006/main">
  <authors>
    <author>Roberta kloster</author>
  </authors>
  <commentList>
    <comment ref="K6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Quantitativo cedido pela SEA. Ofício 2613/14 - CPA 5684/14
</t>
        </r>
      </text>
    </comment>
  </commentList>
</comments>
</file>

<file path=xl/comments4.xml><?xml version="1.0" encoding="utf-8"?>
<comments xmlns="http://schemas.openxmlformats.org/spreadsheetml/2006/main">
  <authors>
    <author>Roberta kloster</author>
  </authors>
  <commentList>
    <comment ref="K6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Quantitativo cedido pela SEA. Ofício 2613/14 - CPA 5684/14</t>
        </r>
      </text>
    </comment>
  </commentList>
</comments>
</file>

<file path=xl/comments5.xml><?xml version="1.0" encoding="utf-8"?>
<comments xmlns="http://schemas.openxmlformats.org/spreadsheetml/2006/main">
  <authors>
    <author>Roberta kloster</author>
  </authors>
  <commentList>
    <comment ref="K6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Quantitativo cedido pela SEA. Ofício 2613/14 - CPA 5684/14</t>
        </r>
      </text>
    </comment>
  </commentList>
</comments>
</file>

<file path=xl/comments6.xml><?xml version="1.0" encoding="utf-8"?>
<comments xmlns="http://schemas.openxmlformats.org/spreadsheetml/2006/main">
  <authors>
    <author>Roberta kloster</author>
  </authors>
  <commentList>
    <comment ref="K6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Quantitativo cedido pela SEA. Ofício 2613/14 - CPA 5684/14</t>
        </r>
      </text>
    </comment>
  </commentList>
</comments>
</file>

<file path=xl/sharedStrings.xml><?xml version="1.0" encoding="utf-8"?>
<sst xmlns="http://schemas.openxmlformats.org/spreadsheetml/2006/main" count="902" uniqueCount="94">
  <si>
    <t>Saldo / Automático</t>
  </si>
  <si>
    <t>LOTE</t>
  </si>
  <si>
    <t>...../...../......</t>
  </si>
  <si>
    <t>FORNECEDOR</t>
  </si>
  <si>
    <t>Entrega 
(Dias)</t>
  </si>
  <si>
    <t>ITEM</t>
  </si>
  <si>
    <t>Preço UNITÁRIO (R$)</t>
  </si>
  <si>
    <t>PRODUTO - CARACTERÍSTICAS MÍNIMAS</t>
  </si>
  <si>
    <t>UNIDADE</t>
  </si>
  <si>
    <t>ALERTA</t>
  </si>
  <si>
    <t>Item</t>
  </si>
  <si>
    <t>Unidade</t>
  </si>
  <si>
    <t>Lote</t>
  </si>
  <si>
    <t>MARCA</t>
  </si>
  <si>
    <t>Pagto. (Dias)</t>
  </si>
  <si>
    <t>Qtde LICITADA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</si>
  <si>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</si>
  <si>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</si>
  <si>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</si>
  <si>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</si>
  <si>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</si>
  <si>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</si>
  <si>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</si>
  <si>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</si>
  <si>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</si>
  <si>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</si>
  <si>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</si>
  <si>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</si>
  <si>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</si>
  <si>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</si>
  <si>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</si>
  <si>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</si>
  <si>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</si>
  <si>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 xml:space="preserve"> AF/OS nº  xxxx/2014 Qtde. DT</t>
  </si>
  <si>
    <t>ELEMENTO</t>
  </si>
  <si>
    <t>Peça</t>
  </si>
  <si>
    <t>OBJETO: Aquisição de equipamentos de informática</t>
  </si>
  <si>
    <t>CENTRO PARTICIPANTE: REITORIA</t>
  </si>
  <si>
    <t>CENTRO PARTICIPANTE: ESAG</t>
  </si>
  <si>
    <t>CENTRO PARTICIPANTE: CEART</t>
  </si>
  <si>
    <t>CENTRO PARTICIPANTE: FAED</t>
  </si>
  <si>
    <t>CENTRO PARTICIPANTE: CEAD</t>
  </si>
  <si>
    <t>CENTRO PARTICIPANTE: CEFID</t>
  </si>
  <si>
    <t>CENTRO PARTICIPANTE: CESFI</t>
  </si>
  <si>
    <t>CENTRO PARTICIPANTE: CEAVI</t>
  </si>
  <si>
    <t>CENTRO PARTICIPANTE: CCT</t>
  </si>
  <si>
    <t>CENTRO PARTICIPANTE: CEPLAN</t>
  </si>
  <si>
    <t>CENTRO PARTICIPANTE: CAV</t>
  </si>
  <si>
    <t>CENTRO PARTICIPANTE: CEO</t>
  </si>
  <si>
    <t>PROCESSO: 041/2013/SEA</t>
  </si>
  <si>
    <t>VIGÊNCIA DA ATA:  06/11/2013 até 06/11/2014</t>
  </si>
  <si>
    <t>Phlico Eletrônicos S/A</t>
  </si>
  <si>
    <t>Zoom Tecnologia Ltda</t>
  </si>
  <si>
    <t>Integra Tecnologia Ltda</t>
  </si>
  <si>
    <t>TI Conect Com. De Equipamentos</t>
  </si>
  <si>
    <t>Microcomputador Avançado</t>
  </si>
  <si>
    <t>Philco WorkDesk 7700v</t>
  </si>
  <si>
    <t>Notebook Básico</t>
  </si>
  <si>
    <t>Philco WorBook Q1476</t>
  </si>
  <si>
    <t>Servidor Local Rack</t>
  </si>
  <si>
    <t>Huawei TECAL RH2288 V2</t>
  </si>
  <si>
    <t>Switch Borda com POE 24P</t>
  </si>
  <si>
    <t>EDGE CORE ECS 3528MF</t>
  </si>
  <si>
    <t>Switch Borda sem POE 24P</t>
  </si>
  <si>
    <t>Enterasys Networks 08G20G4-24</t>
  </si>
  <si>
    <t>Switch Concentrador</t>
  </si>
  <si>
    <t>Huawei S5700-28C-EI</t>
  </si>
  <si>
    <t>Qtde UTILIZADA</t>
  </si>
  <si>
    <t>SALDO</t>
  </si>
  <si>
    <t xml:space="preserve"> AF/OS nº  263/2014 Qtde. DT</t>
  </si>
  <si>
    <t xml:space="preserve"> AF/OS nº  276/2014 Qtde. DT</t>
  </si>
  <si>
    <t xml:space="preserve"> AF/OS nº  273/2014 Qtde. DT</t>
  </si>
  <si>
    <t>279/2014</t>
  </si>
  <si>
    <t>421/2014</t>
  </si>
  <si>
    <t xml:space="preserve"> AF/OS nº  340/2014 Qtde. DT</t>
  </si>
  <si>
    <t xml:space="preserve"> Contrato nº 359/2014 Qtde. DT</t>
  </si>
  <si>
    <t xml:space="preserve"> AF/OS nº  629/2014 Qtde. DT</t>
  </si>
  <si>
    <t xml:space="preserve"> AF/OS nº  630/2014 Qtde. DT</t>
  </si>
  <si>
    <t>25/06/204</t>
  </si>
  <si>
    <t xml:space="preserve"> CONTRATO/OS nº  318/2014 Qtde. DT</t>
  </si>
  <si>
    <t xml:space="preserve"> AF/OS/Contrato nº 307/2014 Qtde. DT</t>
  </si>
  <si>
    <t xml:space="preserve"> AF/OS/Contrato 277/2014 Qtde. DT</t>
  </si>
  <si>
    <t xml:space="preserve"> AF/OS/contrato nº  308/2014 Qtde. DT</t>
  </si>
  <si>
    <t xml:space="preserve"> AF/OS/Contrato nº  634/2014 Qtde. DT</t>
  </si>
  <si>
    <t xml:space="preserve"> AF/OS nº  484/2014 Qtde. DT</t>
  </si>
  <si>
    <t xml:space="preserve"> AF/OS nº  416/2014 Qtde. DT</t>
  </si>
  <si>
    <t xml:space="preserve"> AF/OS nº 418/2014 Qtde. DT</t>
  </si>
  <si>
    <t xml:space="preserve"> AF/OS nº  419/2014 Qtde. DT</t>
  </si>
  <si>
    <t xml:space="preserve"> AF/OS nº  314/2014 Qtde. DT</t>
  </si>
  <si>
    <t xml:space="preserve"> AF/OS nº  315/2014 Qtde. DT</t>
  </si>
  <si>
    <t xml:space="preserve"> AF/OS nº  316/2014 Qtde. DT</t>
  </si>
  <si>
    <t xml:space="preserve"> AF/OS nº 375/2014 Qtde. DT</t>
  </si>
  <si>
    <t xml:space="preserve"> AF/OS nº  448/2014 Qtde. DT</t>
  </si>
  <si>
    <t xml:space="preserve"> AF/OS nº  450/2014 Qtde. 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</si>
</sst>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&quot;R$&quot;\ #,##0.00"/>
    <numFmt numFmtId="168" formatCode="dd/mm/yy;@"/>
  </numFmts>
  <fonts count="19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5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</cellStyleXfs>
  <cellXfs count="66">
    <xf numFmtId="0" fontId="0" fillId="0" borderId="0" xfId="0"/>
    <xf numFmtId="0" fontId="4" fillId="0" borderId="0" xfId="1" applyFont="1"/>
    <xf numFmtId="0" fontId="4" fillId="0" borderId="0" xfId="1" applyFont="1" applyFill="1" applyAlignment="1">
      <alignment vertical="center"/>
    </xf>
    <xf numFmtId="3" fontId="4" fillId="4" borderId="3" xfId="1" applyNumberFormat="1" applyFont="1" applyFill="1" applyBorder="1" applyAlignment="1" applyProtection="1">
      <alignment horizontal="center" vertical="center"/>
      <protection locked="0"/>
    </xf>
    <xf numFmtId="0" fontId="4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4" fillId="0" borderId="0" xfId="1" applyFont="1" applyBorder="1"/>
    <xf numFmtId="0" fontId="4" fillId="0" borderId="0" xfId="0" applyFont="1"/>
    <xf numFmtId="0" fontId="4" fillId="0" borderId="0" xfId="1" applyFont="1" applyFill="1" applyAlignment="1" applyProtection="1">
      <protection locked="0"/>
    </xf>
    <xf numFmtId="0" fontId="4" fillId="0" borderId="0" xfId="1" applyFont="1" applyProtection="1">
      <protection locked="0"/>
    </xf>
    <xf numFmtId="4" fontId="5" fillId="0" borderId="0" xfId="1" applyNumberFormat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166" fontId="5" fillId="0" borderId="0" xfId="0" applyNumberFormat="1" applyFont="1" applyFill="1" applyAlignment="1">
      <alignment horizontal="center" vertical="center" wrapText="1"/>
    </xf>
    <xf numFmtId="3" fontId="4" fillId="0" borderId="0" xfId="1" applyNumberFormat="1" applyFont="1" applyProtection="1">
      <protection locked="0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9" fillId="0" borderId="4" xfId="0" applyFont="1" applyBorder="1" applyAlignment="1">
      <alignment horizontal="center" vertical="center" textRotation="90" wrapText="1"/>
    </xf>
    <xf numFmtId="0" fontId="10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4" fillId="0" borderId="0" xfId="1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167" fontId="15" fillId="0" borderId="1" xfId="0" applyNumberFormat="1" applyFont="1" applyBorder="1" applyAlignment="1">
      <alignment horizontal="center" vertical="center"/>
    </xf>
    <xf numFmtId="0" fontId="5" fillId="2" borderId="1" xfId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>
      <alignment horizontal="center" vertical="center" wrapText="1"/>
    </xf>
    <xf numFmtId="165" fontId="5" fillId="2" borderId="1" xfId="3" applyFont="1" applyFill="1" applyBorder="1" applyAlignment="1" applyProtection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168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1" fillId="8" borderId="1" xfId="0" applyFont="1" applyFill="1" applyBorder="1" applyAlignment="1">
      <alignment horizontal="center" vertical="center" wrapText="1"/>
    </xf>
    <xf numFmtId="166" fontId="5" fillId="5" borderId="1" xfId="0" applyNumberFormat="1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 applyProtection="1">
      <alignment horizontal="center" vertical="center"/>
      <protection locked="0"/>
    </xf>
    <xf numFmtId="3" fontId="4" fillId="4" borderId="1" xfId="1" applyNumberFormat="1" applyFont="1" applyFill="1" applyBorder="1" applyAlignment="1" applyProtection="1">
      <alignment horizontal="center" vertical="center"/>
      <protection locked="0"/>
    </xf>
    <xf numFmtId="41" fontId="4" fillId="8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7" xfId="1" applyNumberFormat="1" applyFont="1" applyFill="1" applyBorder="1" applyAlignment="1" applyProtection="1">
      <alignment horizontal="center" vertical="center" wrapText="1"/>
      <protection locked="0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5" fillId="7" borderId="1" xfId="0" applyNumberFormat="1" applyFont="1" applyFill="1" applyBorder="1" applyAlignment="1">
      <alignment horizontal="left" vertical="center" wrapText="1"/>
    </xf>
    <xf numFmtId="3" fontId="5" fillId="6" borderId="1" xfId="1" applyNumberFormat="1" applyFont="1" applyFill="1" applyBorder="1" applyAlignment="1" applyProtection="1">
      <alignment horizontal="center" vertical="center" wrapText="1"/>
      <protection locked="0"/>
    </xf>
    <xf numFmtId="49" fontId="5" fillId="6" borderId="1" xfId="1" applyNumberFormat="1" applyFont="1" applyFill="1" applyBorder="1" applyAlignment="1" applyProtection="1">
      <alignment horizontal="center" vertical="center" wrapText="1"/>
      <protection locked="0"/>
    </xf>
    <xf numFmtId="3" fontId="5" fillId="6" borderId="8" xfId="1" applyNumberFormat="1" applyFont="1" applyFill="1" applyBorder="1" applyAlignment="1" applyProtection="1">
      <alignment horizontal="center" vertical="center" wrapText="1"/>
      <protection locked="0"/>
    </xf>
    <xf numFmtId="0" fontId="5" fillId="7" borderId="9" xfId="0" applyNumberFormat="1" applyFont="1" applyFill="1" applyBorder="1" applyAlignment="1">
      <alignment horizontal="left" vertical="center" wrapText="1"/>
    </xf>
    <xf numFmtId="3" fontId="18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3" fontId="4" fillId="4" borderId="10" xfId="1" applyNumberFormat="1" applyFont="1" applyFill="1" applyBorder="1" applyAlignment="1" applyProtection="1">
      <alignment horizontal="center" vertical="center"/>
      <protection locked="0"/>
    </xf>
  </cellXfs>
  <cellStyles count="5">
    <cellStyle name="Normal" xfId="0" builtinId="0"/>
    <cellStyle name="Normal 2" xfId="1"/>
    <cellStyle name="Separador de milhares 2" xfId="2"/>
    <cellStyle name="Separador de milhares 3" xfId="3"/>
    <cellStyle name="Título 5" xfId="4"/>
  </cellStyles>
  <dxfs count="120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3" name="Retângulo de cantos arredondados 2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3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5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20"/>
  <dimension ref="A1:X9"/>
  <sheetViews>
    <sheetView zoomScale="90" zoomScaleNormal="90" workbookViewId="0">
      <selection activeCell="F5" sqref="F5"/>
    </sheetView>
  </sheetViews>
  <sheetFormatPr defaultColWidth="9.7109375" defaultRowHeight="15" x14ac:dyDescent="0.25"/>
  <cols>
    <col min="1" max="1" width="13.140625" style="4" bestFit="1" customWidth="1"/>
    <col min="2" max="2" width="5.42578125" style="5" bestFit="1" customWidth="1"/>
    <col min="3" max="3" width="5.28515625" style="10" bestFit="1" customWidth="1"/>
    <col min="4" max="4" width="28" style="11" customWidth="1"/>
    <col min="5" max="5" width="22.7109375" style="11" customWidth="1"/>
    <col min="6" max="6" width="12.28515625" style="10" customWidth="1"/>
    <col min="7" max="7" width="7.7109375" style="27" bestFit="1" customWidth="1"/>
    <col min="8" max="8" width="6.5703125" style="27" bestFit="1" customWidth="1"/>
    <col min="9" max="9" width="12.7109375" style="2" bestFit="1" customWidth="1"/>
    <col min="10" max="10" width="9.42578125" style="8" customWidth="1"/>
    <col min="11" max="11" width="13.28515625" style="12" customWidth="1"/>
    <col min="12" max="12" width="12.5703125" style="13" customWidth="1"/>
    <col min="13" max="13" width="11.85546875" style="9" bestFit="1" customWidth="1"/>
    <col min="14" max="16" width="10.5703125" style="9" bestFit="1" customWidth="1"/>
    <col min="17" max="18" width="10.5703125" style="6" bestFit="1" customWidth="1"/>
    <col min="19" max="21" width="10.5703125" style="1" bestFit="1" customWidth="1"/>
    <col min="22" max="22" width="10.5703125" style="7" bestFit="1" customWidth="1"/>
    <col min="23" max="24" width="10.5703125" style="1" bestFit="1" customWidth="1"/>
    <col min="25" max="16384" width="9.7109375" style="1"/>
  </cols>
  <sheetData>
    <row r="1" spans="1:24" ht="33" customHeight="1" x14ac:dyDescent="0.25">
      <c r="A1" s="51" t="s">
        <v>49</v>
      </c>
      <c r="B1" s="51"/>
      <c r="C1" s="51"/>
      <c r="D1" s="51" t="s">
        <v>36</v>
      </c>
      <c r="E1" s="51"/>
      <c r="F1" s="51"/>
      <c r="G1" s="51"/>
      <c r="H1" s="51"/>
      <c r="I1" s="51"/>
      <c r="J1" s="51" t="s">
        <v>50</v>
      </c>
      <c r="K1" s="51"/>
      <c r="L1" s="51"/>
      <c r="M1" s="52" t="s">
        <v>69</v>
      </c>
      <c r="N1" s="52" t="s">
        <v>70</v>
      </c>
      <c r="O1" s="52" t="s">
        <v>71</v>
      </c>
      <c r="P1" s="52" t="s">
        <v>33</v>
      </c>
      <c r="Q1" s="52" t="s">
        <v>33</v>
      </c>
      <c r="R1" s="52" t="s">
        <v>33</v>
      </c>
      <c r="S1" s="52" t="s">
        <v>33</v>
      </c>
      <c r="T1" s="52" t="s">
        <v>33</v>
      </c>
      <c r="U1" s="52" t="s">
        <v>33</v>
      </c>
      <c r="V1" s="52" t="s">
        <v>33</v>
      </c>
      <c r="W1" s="52" t="s">
        <v>33</v>
      </c>
      <c r="X1" s="52" t="s">
        <v>33</v>
      </c>
    </row>
    <row r="2" spans="1:24" ht="30" customHeight="1" x14ac:dyDescent="0.25">
      <c r="A2" s="51" t="s">
        <v>37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</row>
    <row r="3" spans="1:24" s="2" customFormat="1" ht="45" x14ac:dyDescent="0.2">
      <c r="A3" s="34" t="s">
        <v>3</v>
      </c>
      <c r="B3" s="34" t="s">
        <v>1</v>
      </c>
      <c r="C3" s="35" t="s">
        <v>5</v>
      </c>
      <c r="D3" s="35" t="s">
        <v>7</v>
      </c>
      <c r="E3" s="35" t="s">
        <v>13</v>
      </c>
      <c r="F3" s="35" t="s">
        <v>8</v>
      </c>
      <c r="G3" s="36" t="s">
        <v>4</v>
      </c>
      <c r="H3" s="37" t="s">
        <v>14</v>
      </c>
      <c r="I3" s="38" t="s">
        <v>6</v>
      </c>
      <c r="J3" s="39" t="s">
        <v>15</v>
      </c>
      <c r="K3" s="40" t="s">
        <v>0</v>
      </c>
      <c r="L3" s="36" t="s">
        <v>9</v>
      </c>
      <c r="M3" s="41">
        <v>41738</v>
      </c>
      <c r="N3" s="41">
        <v>41751</v>
      </c>
      <c r="O3" s="41">
        <v>41737</v>
      </c>
      <c r="P3" s="42" t="s">
        <v>2</v>
      </c>
      <c r="Q3" s="42" t="s">
        <v>2</v>
      </c>
      <c r="R3" s="42" t="s">
        <v>2</v>
      </c>
      <c r="S3" s="42" t="s">
        <v>2</v>
      </c>
      <c r="T3" s="42" t="s">
        <v>2</v>
      </c>
      <c r="U3" s="42" t="s">
        <v>2</v>
      </c>
      <c r="V3" s="42" t="s">
        <v>2</v>
      </c>
      <c r="W3" s="42" t="s">
        <v>2</v>
      </c>
      <c r="X3" s="42" t="s">
        <v>2</v>
      </c>
    </row>
    <row r="4" spans="1:24" ht="108" x14ac:dyDescent="0.25">
      <c r="A4" s="28" t="s">
        <v>51</v>
      </c>
      <c r="B4" s="29"/>
      <c r="C4" s="29">
        <v>1</v>
      </c>
      <c r="D4" s="31" t="s">
        <v>55</v>
      </c>
      <c r="E4" s="32" t="s">
        <v>56</v>
      </c>
      <c r="F4" s="30" t="s">
        <v>35</v>
      </c>
      <c r="G4" s="30">
        <v>30</v>
      </c>
      <c r="H4" s="30">
        <v>20</v>
      </c>
      <c r="I4" s="33">
        <v>3094.25</v>
      </c>
      <c r="J4" s="43">
        <v>60</v>
      </c>
      <c r="K4" s="44">
        <f>J4-(SUM(M4:X4))</f>
        <v>50</v>
      </c>
      <c r="L4" s="45" t="str">
        <f>IF(K4&lt;0,"ATENÇÃO","OK")</f>
        <v>OK</v>
      </c>
      <c r="M4" s="46">
        <v>0</v>
      </c>
      <c r="N4" s="46">
        <v>10</v>
      </c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  <c r="X4" s="46">
        <v>0</v>
      </c>
    </row>
    <row r="5" spans="1:24" ht="108" x14ac:dyDescent="0.25">
      <c r="A5" s="28" t="s">
        <v>51</v>
      </c>
      <c r="B5" s="29"/>
      <c r="C5" s="29">
        <v>4</v>
      </c>
      <c r="D5" s="31" t="s">
        <v>57</v>
      </c>
      <c r="E5" s="32" t="s">
        <v>58</v>
      </c>
      <c r="F5" s="30" t="s">
        <v>35</v>
      </c>
      <c r="G5" s="30">
        <v>30</v>
      </c>
      <c r="H5" s="30">
        <v>20</v>
      </c>
      <c r="I5" s="33">
        <v>2190</v>
      </c>
      <c r="J5" s="43">
        <v>2</v>
      </c>
      <c r="K5" s="44">
        <f t="shared" ref="K5:K9" si="0">J5-(SUM(M5:X5))</f>
        <v>0</v>
      </c>
      <c r="L5" s="45" t="str">
        <f t="shared" ref="L5:L9" si="1">IF(K5&lt;0,"ATENÇÃO","OK")</f>
        <v>OK</v>
      </c>
      <c r="M5" s="46">
        <v>0</v>
      </c>
      <c r="N5" s="46">
        <v>2</v>
      </c>
      <c r="O5" s="46">
        <v>0</v>
      </c>
      <c r="P5" s="46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  <c r="X5" s="46">
        <v>0</v>
      </c>
    </row>
    <row r="6" spans="1:24" ht="107.25" x14ac:dyDescent="0.25">
      <c r="A6" s="28" t="s">
        <v>52</v>
      </c>
      <c r="B6" s="29"/>
      <c r="C6" s="29">
        <v>5</v>
      </c>
      <c r="D6" s="31" t="s">
        <v>59</v>
      </c>
      <c r="E6" s="32" t="s">
        <v>60</v>
      </c>
      <c r="F6" s="30" t="s">
        <v>35</v>
      </c>
      <c r="G6" s="30">
        <v>30</v>
      </c>
      <c r="H6" s="30">
        <v>20</v>
      </c>
      <c r="I6" s="33">
        <v>11590</v>
      </c>
      <c r="J6" s="43">
        <f>20</f>
        <v>20</v>
      </c>
      <c r="K6" s="44">
        <f t="shared" si="0"/>
        <v>0</v>
      </c>
      <c r="L6" s="45" t="str">
        <f t="shared" si="1"/>
        <v>OK</v>
      </c>
      <c r="M6" s="46">
        <v>20</v>
      </c>
      <c r="N6" s="46">
        <v>0</v>
      </c>
      <c r="O6" s="46">
        <v>0</v>
      </c>
      <c r="P6" s="46">
        <v>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  <c r="X6" s="46">
        <v>0</v>
      </c>
    </row>
    <row r="7" spans="1:24" ht="114.75" x14ac:dyDescent="0.25">
      <c r="A7" s="28" t="s">
        <v>53</v>
      </c>
      <c r="B7" s="29"/>
      <c r="C7" s="29">
        <v>7</v>
      </c>
      <c r="D7" s="31" t="s">
        <v>61</v>
      </c>
      <c r="E7" s="32" t="s">
        <v>62</v>
      </c>
      <c r="F7" s="30" t="s">
        <v>35</v>
      </c>
      <c r="G7" s="30">
        <v>30</v>
      </c>
      <c r="H7" s="30">
        <v>20</v>
      </c>
      <c r="I7" s="33">
        <v>2162</v>
      </c>
      <c r="J7" s="43">
        <f>10+16</f>
        <v>26</v>
      </c>
      <c r="K7" s="44">
        <f t="shared" si="0"/>
        <v>24</v>
      </c>
      <c r="L7" s="45" t="str">
        <f t="shared" si="1"/>
        <v>OK</v>
      </c>
      <c r="M7" s="46">
        <v>0</v>
      </c>
      <c r="N7" s="46">
        <v>0</v>
      </c>
      <c r="O7" s="46">
        <v>2</v>
      </c>
      <c r="P7" s="46">
        <v>0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  <c r="X7" s="46">
        <v>0</v>
      </c>
    </row>
    <row r="8" spans="1:24" ht="162" x14ac:dyDescent="0.25">
      <c r="A8" s="28" t="s">
        <v>54</v>
      </c>
      <c r="B8" s="29"/>
      <c r="C8" s="29">
        <v>8</v>
      </c>
      <c r="D8" s="31" t="s">
        <v>63</v>
      </c>
      <c r="E8" s="32" t="s">
        <v>64</v>
      </c>
      <c r="F8" s="30" t="s">
        <v>35</v>
      </c>
      <c r="G8" s="30">
        <v>30</v>
      </c>
      <c r="H8" s="30">
        <v>20</v>
      </c>
      <c r="I8" s="33">
        <v>2130</v>
      </c>
      <c r="J8" s="43">
        <v>2</v>
      </c>
      <c r="K8" s="44">
        <f t="shared" si="0"/>
        <v>2</v>
      </c>
      <c r="L8" s="45" t="str">
        <f t="shared" si="1"/>
        <v>OK</v>
      </c>
      <c r="M8" s="46">
        <v>0</v>
      </c>
      <c r="N8" s="46">
        <v>0</v>
      </c>
      <c r="O8" s="46">
        <v>0</v>
      </c>
      <c r="P8" s="46">
        <v>0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  <c r="X8" s="46">
        <v>0</v>
      </c>
    </row>
    <row r="9" spans="1:24" ht="107.25" x14ac:dyDescent="0.25">
      <c r="A9" s="28" t="s">
        <v>52</v>
      </c>
      <c r="B9" s="29"/>
      <c r="C9" s="29">
        <v>9</v>
      </c>
      <c r="D9" s="31" t="s">
        <v>65</v>
      </c>
      <c r="E9" s="32" t="s">
        <v>66</v>
      </c>
      <c r="F9" s="30" t="s">
        <v>35</v>
      </c>
      <c r="G9" s="30">
        <v>30</v>
      </c>
      <c r="H9" s="30">
        <v>20</v>
      </c>
      <c r="I9" s="33">
        <v>8700</v>
      </c>
      <c r="J9" s="43">
        <f>2+1</f>
        <v>3</v>
      </c>
      <c r="K9" s="44">
        <f t="shared" si="0"/>
        <v>1</v>
      </c>
      <c r="L9" s="45" t="str">
        <f t="shared" si="1"/>
        <v>OK</v>
      </c>
      <c r="M9" s="46">
        <v>2</v>
      </c>
      <c r="N9" s="46">
        <v>0</v>
      </c>
      <c r="O9" s="46">
        <v>0</v>
      </c>
      <c r="P9" s="46">
        <v>0</v>
      </c>
      <c r="Q9" s="46">
        <v>0</v>
      </c>
      <c r="R9" s="46">
        <v>0</v>
      </c>
      <c r="S9" s="46">
        <v>0</v>
      </c>
      <c r="T9" s="46">
        <v>0</v>
      </c>
      <c r="U9" s="46">
        <v>0</v>
      </c>
      <c r="V9" s="46">
        <v>0</v>
      </c>
      <c r="W9" s="46">
        <v>0</v>
      </c>
      <c r="X9" s="46">
        <v>0</v>
      </c>
    </row>
  </sheetData>
  <mergeCells count="16">
    <mergeCell ref="X1:X2"/>
    <mergeCell ref="R1:R2"/>
    <mergeCell ref="S1:S2"/>
    <mergeCell ref="T1:T2"/>
    <mergeCell ref="U1:U2"/>
    <mergeCell ref="V1:V2"/>
    <mergeCell ref="N1:N2"/>
    <mergeCell ref="O1:O2"/>
    <mergeCell ref="P1:P2"/>
    <mergeCell ref="Q1:Q2"/>
    <mergeCell ref="W1:W2"/>
    <mergeCell ref="A1:C1"/>
    <mergeCell ref="J1:L1"/>
    <mergeCell ref="D1:I1"/>
    <mergeCell ref="A2:L2"/>
    <mergeCell ref="M1:M2"/>
  </mergeCells>
  <phoneticPr fontId="0" type="noConversion"/>
  <conditionalFormatting sqref="P4:X4">
    <cfRule type="cellIs" dxfId="119" priority="37" stopIfTrue="1" operator="greaterThan">
      <formula>0</formula>
    </cfRule>
    <cfRule type="cellIs" dxfId="118" priority="38" stopIfTrue="1" operator="greaterThan">
      <formula>0</formula>
    </cfRule>
    <cfRule type="cellIs" dxfId="117" priority="39" stopIfTrue="1" operator="greaterThan">
      <formula>0</formula>
    </cfRule>
  </conditionalFormatting>
  <conditionalFormatting sqref="P5:X9">
    <cfRule type="cellIs" dxfId="116" priority="7" stopIfTrue="1" operator="greaterThan">
      <formula>0</formula>
    </cfRule>
    <cfRule type="cellIs" dxfId="115" priority="8" stopIfTrue="1" operator="greaterThan">
      <formula>0</formula>
    </cfRule>
    <cfRule type="cellIs" dxfId="114" priority="9" stopIfTrue="1" operator="greaterThan">
      <formula>0</formula>
    </cfRule>
  </conditionalFormatting>
  <conditionalFormatting sqref="M4:O4">
    <cfRule type="cellIs" dxfId="113" priority="4" stopIfTrue="1" operator="greaterThan">
      <formula>0</formula>
    </cfRule>
    <cfRule type="cellIs" dxfId="112" priority="5" stopIfTrue="1" operator="greaterThan">
      <formula>0</formula>
    </cfRule>
    <cfRule type="cellIs" dxfId="111" priority="6" stopIfTrue="1" operator="greaterThan">
      <formula>0</formula>
    </cfRule>
  </conditionalFormatting>
  <conditionalFormatting sqref="M5:O9">
    <cfRule type="cellIs" dxfId="110" priority="1" stopIfTrue="1" operator="greaterThan">
      <formula>0</formula>
    </cfRule>
    <cfRule type="cellIs" dxfId="109" priority="2" stopIfTrue="1" operator="greaterThan">
      <formula>0</formula>
    </cfRule>
    <cfRule type="cellIs" dxfId="10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"/>
  <sheetViews>
    <sheetView zoomScale="90" zoomScaleNormal="90" workbookViewId="0">
      <selection activeCell="E6" sqref="E6"/>
    </sheetView>
  </sheetViews>
  <sheetFormatPr defaultColWidth="9.7109375" defaultRowHeight="15" x14ac:dyDescent="0.25"/>
  <cols>
    <col min="1" max="1" width="13.140625" style="4" bestFit="1" customWidth="1"/>
    <col min="2" max="2" width="5.42578125" style="5" bestFit="1" customWidth="1"/>
    <col min="3" max="3" width="5.28515625" style="10" bestFit="1" customWidth="1"/>
    <col min="4" max="4" width="37" style="11" bestFit="1" customWidth="1"/>
    <col min="5" max="5" width="11.28515625" style="11" customWidth="1"/>
    <col min="6" max="6" width="31" style="11" bestFit="1" customWidth="1"/>
    <col min="7" max="7" width="12.28515625" style="10" customWidth="1"/>
    <col min="8" max="8" width="7.7109375" style="27" bestFit="1" customWidth="1"/>
    <col min="9" max="9" width="6.5703125" style="27" bestFit="1" customWidth="1"/>
    <col min="10" max="10" width="12.7109375" style="2" bestFit="1" customWidth="1"/>
    <col min="11" max="11" width="9.42578125" style="8" customWidth="1"/>
    <col min="12" max="12" width="13.28515625" style="12" customWidth="1"/>
    <col min="13" max="13" width="12.5703125" style="13" customWidth="1"/>
    <col min="14" max="14" width="11.85546875" style="9" bestFit="1" customWidth="1"/>
    <col min="15" max="17" width="10.5703125" style="9" bestFit="1" customWidth="1"/>
    <col min="18" max="19" width="10.5703125" style="6" bestFit="1" customWidth="1"/>
    <col min="20" max="22" width="10.5703125" style="1" bestFit="1" customWidth="1"/>
    <col min="23" max="23" width="10.5703125" style="7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1" t="s">
        <v>49</v>
      </c>
      <c r="B1" s="51"/>
      <c r="C1" s="51"/>
      <c r="D1" s="51" t="s">
        <v>36</v>
      </c>
      <c r="E1" s="51"/>
      <c r="F1" s="51"/>
      <c r="G1" s="51"/>
      <c r="H1" s="51"/>
      <c r="I1" s="51"/>
      <c r="J1" s="51"/>
      <c r="K1" s="51" t="s">
        <v>50</v>
      </c>
      <c r="L1" s="51"/>
      <c r="M1" s="51"/>
      <c r="N1" s="53" t="s">
        <v>72</v>
      </c>
      <c r="O1" s="52" t="s">
        <v>33</v>
      </c>
      <c r="P1" s="52" t="s">
        <v>33</v>
      </c>
      <c r="Q1" s="52" t="s">
        <v>33</v>
      </c>
      <c r="R1" s="52" t="s">
        <v>33</v>
      </c>
      <c r="S1" s="52" t="s">
        <v>33</v>
      </c>
      <c r="T1" s="52" t="s">
        <v>33</v>
      </c>
      <c r="U1" s="52" t="s">
        <v>33</v>
      </c>
      <c r="V1" s="52" t="s">
        <v>33</v>
      </c>
      <c r="W1" s="52" t="s">
        <v>33</v>
      </c>
      <c r="X1" s="52" t="s">
        <v>33</v>
      </c>
      <c r="Y1" s="52" t="s">
        <v>33</v>
      </c>
    </row>
    <row r="2" spans="1:25" ht="30" customHeight="1" x14ac:dyDescent="0.25">
      <c r="A2" s="51" t="s">
        <v>38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3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</row>
    <row r="3" spans="1:25" s="2" customFormat="1" ht="45" x14ac:dyDescent="0.2">
      <c r="A3" s="34" t="s">
        <v>3</v>
      </c>
      <c r="B3" s="34" t="s">
        <v>1</v>
      </c>
      <c r="C3" s="35" t="s">
        <v>5</v>
      </c>
      <c r="D3" s="35" t="s">
        <v>7</v>
      </c>
      <c r="E3" s="35" t="s">
        <v>34</v>
      </c>
      <c r="F3" s="35" t="s">
        <v>13</v>
      </c>
      <c r="G3" s="35" t="s">
        <v>8</v>
      </c>
      <c r="H3" s="36" t="s">
        <v>4</v>
      </c>
      <c r="I3" s="37" t="s">
        <v>14</v>
      </c>
      <c r="J3" s="38" t="s">
        <v>6</v>
      </c>
      <c r="K3" s="39" t="s">
        <v>15</v>
      </c>
      <c r="L3" s="40" t="s">
        <v>0</v>
      </c>
      <c r="M3" s="36" t="s">
        <v>9</v>
      </c>
      <c r="N3" s="42" t="s">
        <v>2</v>
      </c>
      <c r="O3" s="42" t="s">
        <v>2</v>
      </c>
      <c r="P3" s="42" t="s">
        <v>2</v>
      </c>
      <c r="Q3" s="42" t="s">
        <v>2</v>
      </c>
      <c r="R3" s="42" t="s">
        <v>2</v>
      </c>
      <c r="S3" s="42" t="s">
        <v>2</v>
      </c>
      <c r="T3" s="42" t="s">
        <v>2</v>
      </c>
      <c r="U3" s="42" t="s">
        <v>2</v>
      </c>
      <c r="V3" s="42" t="s">
        <v>2</v>
      </c>
      <c r="W3" s="42" t="s">
        <v>2</v>
      </c>
      <c r="X3" s="42" t="s">
        <v>2</v>
      </c>
      <c r="Y3" s="42" t="s">
        <v>2</v>
      </c>
    </row>
    <row r="4" spans="1:25" ht="108" x14ac:dyDescent="0.25">
      <c r="A4" s="28" t="s">
        <v>51</v>
      </c>
      <c r="B4" s="29"/>
      <c r="C4" s="29">
        <v>1</v>
      </c>
      <c r="D4" s="31" t="s">
        <v>55</v>
      </c>
      <c r="E4" s="32"/>
      <c r="F4" s="32" t="s">
        <v>56</v>
      </c>
      <c r="G4" s="30" t="s">
        <v>35</v>
      </c>
      <c r="H4" s="30">
        <v>30</v>
      </c>
      <c r="I4" s="30">
        <v>20</v>
      </c>
      <c r="J4" s="33">
        <v>3094.25</v>
      </c>
      <c r="K4" s="43">
        <v>60</v>
      </c>
      <c r="L4" s="44">
        <f>K4-(SUM(N4:Y4))</f>
        <v>0</v>
      </c>
      <c r="M4" s="45" t="str">
        <f>IF(L4&lt;0,"ATENÇÃO","OK")</f>
        <v>OK</v>
      </c>
      <c r="N4" s="47">
        <v>60</v>
      </c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  <c r="X4" s="46">
        <v>0</v>
      </c>
      <c r="Y4" s="46">
        <v>0</v>
      </c>
    </row>
    <row r="5" spans="1:25" ht="108" x14ac:dyDescent="0.25">
      <c r="A5" s="28" t="s">
        <v>51</v>
      </c>
      <c r="B5" s="29"/>
      <c r="C5" s="29">
        <v>4</v>
      </c>
      <c r="D5" s="31" t="s">
        <v>57</v>
      </c>
      <c r="E5" s="32"/>
      <c r="F5" s="32" t="s">
        <v>58</v>
      </c>
      <c r="G5" s="30" t="s">
        <v>35</v>
      </c>
      <c r="H5" s="30">
        <v>30</v>
      </c>
      <c r="I5" s="30">
        <v>20</v>
      </c>
      <c r="J5" s="33">
        <v>2190</v>
      </c>
      <c r="K5" s="43">
        <v>4</v>
      </c>
      <c r="L5" s="44">
        <f t="shared" ref="L5:L9" si="0">K5-(SUM(N5:Y5))</f>
        <v>4</v>
      </c>
      <c r="M5" s="45" t="str">
        <f t="shared" ref="M5:M9" si="1">IF(L5&lt;0,"ATENÇÃO","OK")</f>
        <v>OK</v>
      </c>
      <c r="N5" s="46">
        <v>0</v>
      </c>
      <c r="O5" s="46">
        <v>0</v>
      </c>
      <c r="P5" s="46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  <c r="X5" s="46">
        <v>0</v>
      </c>
      <c r="Y5" s="46">
        <v>0</v>
      </c>
    </row>
    <row r="6" spans="1:25" ht="107.25" x14ac:dyDescent="0.25">
      <c r="A6" s="28" t="s">
        <v>52</v>
      </c>
      <c r="B6" s="29"/>
      <c r="C6" s="29">
        <v>5</v>
      </c>
      <c r="D6" s="31" t="s">
        <v>59</v>
      </c>
      <c r="E6" s="32"/>
      <c r="F6" s="32" t="s">
        <v>60</v>
      </c>
      <c r="G6" s="30" t="s">
        <v>35</v>
      </c>
      <c r="H6" s="30">
        <v>30</v>
      </c>
      <c r="I6" s="30">
        <v>20</v>
      </c>
      <c r="J6" s="33">
        <v>11590</v>
      </c>
      <c r="K6" s="43">
        <v>0</v>
      </c>
      <c r="L6" s="44">
        <f t="shared" si="0"/>
        <v>0</v>
      </c>
      <c r="M6" s="45" t="str">
        <f t="shared" si="1"/>
        <v>OK</v>
      </c>
      <c r="N6" s="46">
        <v>0</v>
      </c>
      <c r="O6" s="46">
        <v>0</v>
      </c>
      <c r="P6" s="46">
        <v>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  <c r="X6" s="46">
        <v>0</v>
      </c>
      <c r="Y6" s="46">
        <v>0</v>
      </c>
    </row>
    <row r="7" spans="1:25" ht="114.75" x14ac:dyDescent="0.25">
      <c r="A7" s="28" t="s">
        <v>53</v>
      </c>
      <c r="B7" s="29"/>
      <c r="C7" s="29">
        <v>7</v>
      </c>
      <c r="D7" s="31" t="s">
        <v>61</v>
      </c>
      <c r="E7" s="32"/>
      <c r="F7" s="32" t="s">
        <v>62</v>
      </c>
      <c r="G7" s="30" t="s">
        <v>35</v>
      </c>
      <c r="H7" s="30">
        <v>30</v>
      </c>
      <c r="I7" s="30">
        <v>20</v>
      </c>
      <c r="J7" s="33">
        <v>2162</v>
      </c>
      <c r="K7" s="43">
        <v>2</v>
      </c>
      <c r="L7" s="44">
        <f t="shared" si="0"/>
        <v>2</v>
      </c>
      <c r="M7" s="45" t="str">
        <f t="shared" si="1"/>
        <v>OK</v>
      </c>
      <c r="N7" s="46">
        <v>0</v>
      </c>
      <c r="O7" s="46">
        <v>0</v>
      </c>
      <c r="P7" s="46">
        <v>0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  <c r="X7" s="46">
        <v>0</v>
      </c>
      <c r="Y7" s="46">
        <v>0</v>
      </c>
    </row>
    <row r="8" spans="1:25" ht="162" x14ac:dyDescent="0.25">
      <c r="A8" s="28" t="s">
        <v>54</v>
      </c>
      <c r="B8" s="29"/>
      <c r="C8" s="29">
        <v>8</v>
      </c>
      <c r="D8" s="31" t="s">
        <v>63</v>
      </c>
      <c r="E8" s="32"/>
      <c r="F8" s="32" t="s">
        <v>64</v>
      </c>
      <c r="G8" s="30" t="s">
        <v>35</v>
      </c>
      <c r="H8" s="30">
        <v>30</v>
      </c>
      <c r="I8" s="30">
        <v>20</v>
      </c>
      <c r="J8" s="33">
        <v>2130</v>
      </c>
      <c r="K8" s="43">
        <v>0</v>
      </c>
      <c r="L8" s="44">
        <f t="shared" si="0"/>
        <v>0</v>
      </c>
      <c r="M8" s="45" t="str">
        <f t="shared" si="1"/>
        <v>OK</v>
      </c>
      <c r="N8" s="46">
        <v>0</v>
      </c>
      <c r="O8" s="46">
        <v>0</v>
      </c>
      <c r="P8" s="46">
        <v>0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  <c r="X8" s="46">
        <v>0</v>
      </c>
      <c r="Y8" s="46">
        <v>0</v>
      </c>
    </row>
    <row r="9" spans="1:25" ht="107.25" x14ac:dyDescent="0.25">
      <c r="A9" s="28" t="s">
        <v>52</v>
      </c>
      <c r="B9" s="29"/>
      <c r="C9" s="29">
        <v>9</v>
      </c>
      <c r="D9" s="31" t="s">
        <v>65</v>
      </c>
      <c r="E9" s="32"/>
      <c r="F9" s="32" t="s">
        <v>66</v>
      </c>
      <c r="G9" s="30" t="s">
        <v>35</v>
      </c>
      <c r="H9" s="30">
        <v>30</v>
      </c>
      <c r="I9" s="30">
        <v>20</v>
      </c>
      <c r="J9" s="33">
        <v>8700</v>
      </c>
      <c r="K9" s="43">
        <v>0</v>
      </c>
      <c r="L9" s="44">
        <f t="shared" si="0"/>
        <v>0</v>
      </c>
      <c r="M9" s="45" t="str">
        <f t="shared" si="1"/>
        <v>OK</v>
      </c>
      <c r="N9" s="46">
        <v>0</v>
      </c>
      <c r="O9" s="46">
        <v>0</v>
      </c>
      <c r="P9" s="46">
        <v>0</v>
      </c>
      <c r="Q9" s="46">
        <v>0</v>
      </c>
      <c r="R9" s="46">
        <v>0</v>
      </c>
      <c r="S9" s="46">
        <v>0</v>
      </c>
      <c r="T9" s="46">
        <v>0</v>
      </c>
      <c r="U9" s="46">
        <v>0</v>
      </c>
      <c r="V9" s="46">
        <v>0</v>
      </c>
      <c r="W9" s="46">
        <v>0</v>
      </c>
      <c r="X9" s="46">
        <v>0</v>
      </c>
      <c r="Y9" s="46">
        <v>0</v>
      </c>
    </row>
  </sheetData>
  <mergeCells count="16">
    <mergeCell ref="U1:U2"/>
    <mergeCell ref="W1:W2"/>
    <mergeCell ref="X1:X2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</mergeCells>
  <conditionalFormatting sqref="O4:Y4">
    <cfRule type="cellIs" dxfId="107" priority="7" stopIfTrue="1" operator="greaterThan">
      <formula>0</formula>
    </cfRule>
    <cfRule type="cellIs" dxfId="106" priority="8" stopIfTrue="1" operator="greaterThan">
      <formula>0</formula>
    </cfRule>
    <cfRule type="cellIs" dxfId="105" priority="9" stopIfTrue="1" operator="greaterThan">
      <formula>0</formula>
    </cfRule>
  </conditionalFormatting>
  <conditionalFormatting sqref="N6:Y9 O5:Y5">
    <cfRule type="cellIs" dxfId="104" priority="4" stopIfTrue="1" operator="greaterThan">
      <formula>0</formula>
    </cfRule>
    <cfRule type="cellIs" dxfId="103" priority="5" stopIfTrue="1" operator="greaterThan">
      <formula>0</formula>
    </cfRule>
    <cfRule type="cellIs" dxfId="102" priority="6" stopIfTrue="1" operator="greaterThan">
      <formula>0</formula>
    </cfRule>
  </conditionalFormatting>
  <conditionalFormatting sqref="N5">
    <cfRule type="cellIs" dxfId="101" priority="1" stopIfTrue="1" operator="greaterThan">
      <formula>0</formula>
    </cfRule>
    <cfRule type="cellIs" dxfId="100" priority="2" stopIfTrue="1" operator="greaterThan">
      <formula>0</formula>
    </cfRule>
    <cfRule type="cellIs" dxfId="99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"/>
  <sheetViews>
    <sheetView zoomScale="90" zoomScaleNormal="90" workbookViewId="0">
      <selection sqref="A1:Y9"/>
    </sheetView>
  </sheetViews>
  <sheetFormatPr defaultColWidth="9.7109375" defaultRowHeight="15" x14ac:dyDescent="0.25"/>
  <cols>
    <col min="1" max="1" width="13.140625" style="4" bestFit="1" customWidth="1"/>
    <col min="2" max="2" width="5.42578125" style="5" bestFit="1" customWidth="1"/>
    <col min="3" max="3" width="5.28515625" style="10" bestFit="1" customWidth="1"/>
    <col min="4" max="4" width="37" style="11" bestFit="1" customWidth="1"/>
    <col min="5" max="5" width="11.28515625" style="11" customWidth="1"/>
    <col min="6" max="6" width="31" style="11" bestFit="1" customWidth="1"/>
    <col min="7" max="7" width="12.28515625" style="10" customWidth="1"/>
    <col min="8" max="8" width="7.7109375" style="27" bestFit="1" customWidth="1"/>
    <col min="9" max="9" width="6.5703125" style="27" bestFit="1" customWidth="1"/>
    <col min="10" max="10" width="12.7109375" style="2" bestFit="1" customWidth="1"/>
    <col min="11" max="11" width="9.42578125" style="8" customWidth="1"/>
    <col min="12" max="12" width="13.28515625" style="12" customWidth="1"/>
    <col min="13" max="13" width="12.5703125" style="13" customWidth="1"/>
    <col min="14" max="14" width="11.85546875" style="9" bestFit="1" customWidth="1"/>
    <col min="15" max="17" width="10.5703125" style="9" bestFit="1" customWidth="1"/>
    <col min="18" max="19" width="10.5703125" style="6" bestFit="1" customWidth="1"/>
    <col min="20" max="22" width="10.5703125" style="1" bestFit="1" customWidth="1"/>
    <col min="23" max="23" width="10.5703125" style="7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1" t="s">
        <v>49</v>
      </c>
      <c r="B1" s="51"/>
      <c r="C1" s="51"/>
      <c r="D1" s="51" t="s">
        <v>36</v>
      </c>
      <c r="E1" s="51"/>
      <c r="F1" s="51"/>
      <c r="G1" s="51"/>
      <c r="H1" s="51"/>
      <c r="I1" s="51"/>
      <c r="J1" s="51"/>
      <c r="K1" s="51" t="s">
        <v>50</v>
      </c>
      <c r="L1" s="51"/>
      <c r="M1" s="51"/>
      <c r="N1" s="52" t="s">
        <v>73</v>
      </c>
      <c r="O1" s="52" t="s">
        <v>33</v>
      </c>
      <c r="P1" s="52" t="s">
        <v>33</v>
      </c>
      <c r="Q1" s="52" t="s">
        <v>33</v>
      </c>
      <c r="R1" s="52" t="s">
        <v>33</v>
      </c>
      <c r="S1" s="52" t="s">
        <v>33</v>
      </c>
      <c r="T1" s="52" t="s">
        <v>33</v>
      </c>
      <c r="U1" s="52" t="s">
        <v>33</v>
      </c>
      <c r="V1" s="52" t="s">
        <v>33</v>
      </c>
      <c r="W1" s="52" t="s">
        <v>33</v>
      </c>
      <c r="X1" s="52" t="s">
        <v>33</v>
      </c>
      <c r="Y1" s="52" t="s">
        <v>33</v>
      </c>
    </row>
    <row r="2" spans="1:25" ht="30" customHeight="1" x14ac:dyDescent="0.25">
      <c r="A2" s="51" t="s">
        <v>39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</row>
    <row r="3" spans="1:25" s="2" customFormat="1" ht="45" x14ac:dyDescent="0.2">
      <c r="A3" s="34" t="s">
        <v>3</v>
      </c>
      <c r="B3" s="34" t="s">
        <v>1</v>
      </c>
      <c r="C3" s="35" t="s">
        <v>5</v>
      </c>
      <c r="D3" s="35" t="s">
        <v>7</v>
      </c>
      <c r="E3" s="35" t="s">
        <v>34</v>
      </c>
      <c r="F3" s="35" t="s">
        <v>13</v>
      </c>
      <c r="G3" s="35" t="s">
        <v>8</v>
      </c>
      <c r="H3" s="36" t="s">
        <v>4</v>
      </c>
      <c r="I3" s="37" t="s">
        <v>14</v>
      </c>
      <c r="J3" s="38" t="s">
        <v>6</v>
      </c>
      <c r="K3" s="39" t="s">
        <v>15</v>
      </c>
      <c r="L3" s="40" t="s">
        <v>0</v>
      </c>
      <c r="M3" s="36" t="s">
        <v>9</v>
      </c>
      <c r="N3" s="42" t="s">
        <v>2</v>
      </c>
      <c r="O3" s="42" t="s">
        <v>2</v>
      </c>
      <c r="P3" s="42" t="s">
        <v>2</v>
      </c>
      <c r="Q3" s="42" t="s">
        <v>2</v>
      </c>
      <c r="R3" s="42" t="s">
        <v>2</v>
      </c>
      <c r="S3" s="42" t="s">
        <v>2</v>
      </c>
      <c r="T3" s="42" t="s">
        <v>2</v>
      </c>
      <c r="U3" s="42" t="s">
        <v>2</v>
      </c>
      <c r="V3" s="42" t="s">
        <v>2</v>
      </c>
      <c r="W3" s="42" t="s">
        <v>2</v>
      </c>
      <c r="X3" s="42" t="s">
        <v>2</v>
      </c>
      <c r="Y3" s="42" t="s">
        <v>2</v>
      </c>
    </row>
    <row r="4" spans="1:25" ht="108" x14ac:dyDescent="0.25">
      <c r="A4" s="28" t="s">
        <v>51</v>
      </c>
      <c r="B4" s="29"/>
      <c r="C4" s="29">
        <v>1</v>
      </c>
      <c r="D4" s="31" t="s">
        <v>55</v>
      </c>
      <c r="E4" s="32"/>
      <c r="F4" s="32" t="s">
        <v>56</v>
      </c>
      <c r="G4" s="30" t="s">
        <v>35</v>
      </c>
      <c r="H4" s="30">
        <v>30</v>
      </c>
      <c r="I4" s="30">
        <v>20</v>
      </c>
      <c r="J4" s="33">
        <v>3094.25</v>
      </c>
      <c r="K4" s="43">
        <v>60</v>
      </c>
      <c r="L4" s="44">
        <f>K4-(SUM(N4:Y4))</f>
        <v>0</v>
      </c>
      <c r="M4" s="45" t="str">
        <f>IF(L4&lt;0,"ATENÇÃO","OK")</f>
        <v>OK</v>
      </c>
      <c r="N4" s="46">
        <v>60</v>
      </c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  <c r="X4" s="46">
        <v>0</v>
      </c>
      <c r="Y4" s="46">
        <v>0</v>
      </c>
    </row>
    <row r="5" spans="1:25" ht="108" x14ac:dyDescent="0.25">
      <c r="A5" s="28" t="s">
        <v>51</v>
      </c>
      <c r="B5" s="29"/>
      <c r="C5" s="29">
        <v>4</v>
      </c>
      <c r="D5" s="31" t="s">
        <v>57</v>
      </c>
      <c r="E5" s="32"/>
      <c r="F5" s="32" t="s">
        <v>58</v>
      </c>
      <c r="G5" s="30" t="s">
        <v>35</v>
      </c>
      <c r="H5" s="30">
        <v>30</v>
      </c>
      <c r="I5" s="30">
        <v>20</v>
      </c>
      <c r="J5" s="33">
        <v>2190</v>
      </c>
      <c r="K5" s="43">
        <v>4</v>
      </c>
      <c r="L5" s="44">
        <f t="shared" ref="L5:L9" si="0">K5-(SUM(N5:Y5))</f>
        <v>4</v>
      </c>
      <c r="M5" s="45" t="str">
        <f t="shared" ref="M5:M9" si="1">IF(L5&lt;0,"ATENÇÃO","OK")</f>
        <v>OK</v>
      </c>
      <c r="N5" s="46">
        <v>0</v>
      </c>
      <c r="O5" s="46">
        <v>0</v>
      </c>
      <c r="P5" s="46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  <c r="X5" s="46">
        <v>0</v>
      </c>
      <c r="Y5" s="46">
        <v>0</v>
      </c>
    </row>
    <row r="6" spans="1:25" ht="107.25" x14ac:dyDescent="0.25">
      <c r="A6" s="28" t="s">
        <v>52</v>
      </c>
      <c r="B6" s="29"/>
      <c r="C6" s="29">
        <v>5</v>
      </c>
      <c r="D6" s="31" t="s">
        <v>59</v>
      </c>
      <c r="E6" s="32"/>
      <c r="F6" s="32" t="s">
        <v>60</v>
      </c>
      <c r="G6" s="30" t="s">
        <v>35</v>
      </c>
      <c r="H6" s="30">
        <v>30</v>
      </c>
      <c r="I6" s="30">
        <v>20</v>
      </c>
      <c r="J6" s="33">
        <v>11590</v>
      </c>
      <c r="K6" s="43">
        <v>0</v>
      </c>
      <c r="L6" s="44">
        <f t="shared" si="0"/>
        <v>0</v>
      </c>
      <c r="M6" s="45" t="str">
        <f t="shared" si="1"/>
        <v>OK</v>
      </c>
      <c r="N6" s="46">
        <v>0</v>
      </c>
      <c r="O6" s="46">
        <v>0</v>
      </c>
      <c r="P6" s="46">
        <v>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  <c r="X6" s="46">
        <v>0</v>
      </c>
      <c r="Y6" s="46">
        <v>0</v>
      </c>
    </row>
    <row r="7" spans="1:25" ht="114.75" x14ac:dyDescent="0.25">
      <c r="A7" s="28" t="s">
        <v>53</v>
      </c>
      <c r="B7" s="29"/>
      <c r="C7" s="29">
        <v>7</v>
      </c>
      <c r="D7" s="31" t="s">
        <v>61</v>
      </c>
      <c r="E7" s="32"/>
      <c r="F7" s="32" t="s">
        <v>62</v>
      </c>
      <c r="G7" s="30" t="s">
        <v>35</v>
      </c>
      <c r="H7" s="30">
        <v>30</v>
      </c>
      <c r="I7" s="30">
        <v>20</v>
      </c>
      <c r="J7" s="33">
        <v>2162</v>
      </c>
      <c r="K7" s="43">
        <v>2</v>
      </c>
      <c r="L7" s="44">
        <f t="shared" si="0"/>
        <v>2</v>
      </c>
      <c r="M7" s="45" t="str">
        <f t="shared" si="1"/>
        <v>OK</v>
      </c>
      <c r="N7" s="46">
        <v>0</v>
      </c>
      <c r="O7" s="46">
        <v>0</v>
      </c>
      <c r="P7" s="46">
        <v>0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  <c r="X7" s="46">
        <v>0</v>
      </c>
      <c r="Y7" s="46">
        <v>0</v>
      </c>
    </row>
    <row r="8" spans="1:25" ht="162" x14ac:dyDescent="0.25">
      <c r="A8" s="28" t="s">
        <v>54</v>
      </c>
      <c r="B8" s="29"/>
      <c r="C8" s="29">
        <v>8</v>
      </c>
      <c r="D8" s="31" t="s">
        <v>63</v>
      </c>
      <c r="E8" s="32"/>
      <c r="F8" s="32" t="s">
        <v>64</v>
      </c>
      <c r="G8" s="30" t="s">
        <v>35</v>
      </c>
      <c r="H8" s="30">
        <v>30</v>
      </c>
      <c r="I8" s="30">
        <v>20</v>
      </c>
      <c r="J8" s="33">
        <v>2130</v>
      </c>
      <c r="K8" s="43">
        <v>1</v>
      </c>
      <c r="L8" s="44">
        <f t="shared" si="0"/>
        <v>1</v>
      </c>
      <c r="M8" s="45" t="str">
        <f t="shared" si="1"/>
        <v>OK</v>
      </c>
      <c r="N8" s="46">
        <v>0</v>
      </c>
      <c r="O8" s="46">
        <v>0</v>
      </c>
      <c r="P8" s="46">
        <v>0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  <c r="X8" s="46">
        <v>0</v>
      </c>
      <c r="Y8" s="46">
        <v>0</v>
      </c>
    </row>
    <row r="9" spans="1:25" ht="107.25" x14ac:dyDescent="0.25">
      <c r="A9" s="28" t="s">
        <v>52</v>
      </c>
      <c r="B9" s="29"/>
      <c r="C9" s="29">
        <v>9</v>
      </c>
      <c r="D9" s="31" t="s">
        <v>65</v>
      </c>
      <c r="E9" s="32"/>
      <c r="F9" s="32" t="s">
        <v>66</v>
      </c>
      <c r="G9" s="30" t="s">
        <v>35</v>
      </c>
      <c r="H9" s="30">
        <v>30</v>
      </c>
      <c r="I9" s="30">
        <v>20</v>
      </c>
      <c r="J9" s="33">
        <v>8700</v>
      </c>
      <c r="K9" s="43">
        <v>0</v>
      </c>
      <c r="L9" s="44">
        <f t="shared" si="0"/>
        <v>0</v>
      </c>
      <c r="M9" s="45" t="str">
        <f t="shared" si="1"/>
        <v>OK</v>
      </c>
      <c r="N9" s="46">
        <v>0</v>
      </c>
      <c r="O9" s="46">
        <v>0</v>
      </c>
      <c r="P9" s="46">
        <v>0</v>
      </c>
      <c r="Q9" s="46">
        <v>0</v>
      </c>
      <c r="R9" s="46">
        <v>0</v>
      </c>
      <c r="S9" s="46">
        <v>0</v>
      </c>
      <c r="T9" s="46">
        <v>0</v>
      </c>
      <c r="U9" s="46">
        <v>0</v>
      </c>
      <c r="V9" s="46">
        <v>0</v>
      </c>
      <c r="W9" s="46">
        <v>0</v>
      </c>
      <c r="X9" s="46">
        <v>0</v>
      </c>
      <c r="Y9" s="46">
        <v>0</v>
      </c>
    </row>
  </sheetData>
  <mergeCells count="16">
    <mergeCell ref="U1:U2"/>
    <mergeCell ref="W1:W2"/>
    <mergeCell ref="X1:X2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</mergeCells>
  <conditionalFormatting sqref="N4:Y4">
    <cfRule type="cellIs" dxfId="98" priority="4" stopIfTrue="1" operator="greaterThan">
      <formula>0</formula>
    </cfRule>
    <cfRule type="cellIs" dxfId="97" priority="5" stopIfTrue="1" operator="greaterThan">
      <formula>0</formula>
    </cfRule>
    <cfRule type="cellIs" dxfId="96" priority="6" stopIfTrue="1" operator="greaterThan">
      <formula>0</formula>
    </cfRule>
  </conditionalFormatting>
  <conditionalFormatting sqref="N5:Y9">
    <cfRule type="cellIs" dxfId="95" priority="1" stopIfTrue="1" operator="greaterThan">
      <formula>0</formula>
    </cfRule>
    <cfRule type="cellIs" dxfId="94" priority="2" stopIfTrue="1" operator="greaterThan">
      <formula>0</formula>
    </cfRule>
    <cfRule type="cellIs" dxfId="93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"/>
  <sheetViews>
    <sheetView zoomScale="90" zoomScaleNormal="90" workbookViewId="0">
      <selection sqref="A1:Y9"/>
    </sheetView>
  </sheetViews>
  <sheetFormatPr defaultColWidth="9.7109375" defaultRowHeight="15" x14ac:dyDescent="0.25"/>
  <cols>
    <col min="1" max="1" width="13.140625" style="4" bestFit="1" customWidth="1"/>
    <col min="2" max="2" width="5.42578125" style="5" bestFit="1" customWidth="1"/>
    <col min="3" max="3" width="5.28515625" style="10" bestFit="1" customWidth="1"/>
    <col min="4" max="4" width="37" style="11" bestFit="1" customWidth="1"/>
    <col min="5" max="5" width="11.28515625" style="11" customWidth="1"/>
    <col min="6" max="6" width="31" style="11" bestFit="1" customWidth="1"/>
    <col min="7" max="7" width="12.28515625" style="10" customWidth="1"/>
    <col min="8" max="8" width="7.7109375" style="27" bestFit="1" customWidth="1"/>
    <col min="9" max="9" width="6.5703125" style="27" bestFit="1" customWidth="1"/>
    <col min="10" max="10" width="12.7109375" style="2" bestFit="1" customWidth="1"/>
    <col min="11" max="11" width="9.42578125" style="8" customWidth="1"/>
    <col min="12" max="12" width="13.28515625" style="12" customWidth="1"/>
    <col min="13" max="13" width="12.5703125" style="13" customWidth="1"/>
    <col min="14" max="14" width="11.85546875" style="9" bestFit="1" customWidth="1"/>
    <col min="15" max="17" width="10.5703125" style="9" bestFit="1" customWidth="1"/>
    <col min="18" max="19" width="10.5703125" style="6" bestFit="1" customWidth="1"/>
    <col min="20" max="22" width="10.5703125" style="1" bestFit="1" customWidth="1"/>
    <col min="23" max="23" width="10.5703125" style="7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1" t="s">
        <v>49</v>
      </c>
      <c r="B1" s="51"/>
      <c r="C1" s="51"/>
      <c r="D1" s="51" t="s">
        <v>36</v>
      </c>
      <c r="E1" s="51"/>
      <c r="F1" s="51"/>
      <c r="G1" s="51"/>
      <c r="H1" s="51"/>
      <c r="I1" s="51"/>
      <c r="J1" s="51"/>
      <c r="K1" s="51" t="s">
        <v>50</v>
      </c>
      <c r="L1" s="51"/>
      <c r="M1" s="51"/>
      <c r="N1" s="52" t="s">
        <v>74</v>
      </c>
      <c r="O1" s="52" t="s">
        <v>33</v>
      </c>
      <c r="P1" s="52" t="s">
        <v>33</v>
      </c>
      <c r="Q1" s="52" t="s">
        <v>33</v>
      </c>
      <c r="R1" s="52" t="s">
        <v>33</v>
      </c>
      <c r="S1" s="52" t="s">
        <v>33</v>
      </c>
      <c r="T1" s="52" t="s">
        <v>33</v>
      </c>
      <c r="U1" s="52" t="s">
        <v>33</v>
      </c>
      <c r="V1" s="52" t="s">
        <v>33</v>
      </c>
      <c r="W1" s="52" t="s">
        <v>33</v>
      </c>
      <c r="X1" s="52" t="s">
        <v>33</v>
      </c>
      <c r="Y1" s="52" t="s">
        <v>33</v>
      </c>
    </row>
    <row r="2" spans="1:25" ht="30" customHeight="1" x14ac:dyDescent="0.25">
      <c r="A2" s="51" t="s">
        <v>40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</row>
    <row r="3" spans="1:25" s="2" customFormat="1" ht="45" x14ac:dyDescent="0.2">
      <c r="A3" s="34" t="s">
        <v>3</v>
      </c>
      <c r="B3" s="34" t="s">
        <v>1</v>
      </c>
      <c r="C3" s="35" t="s">
        <v>5</v>
      </c>
      <c r="D3" s="35" t="s">
        <v>7</v>
      </c>
      <c r="E3" s="35" t="s">
        <v>34</v>
      </c>
      <c r="F3" s="35" t="s">
        <v>13</v>
      </c>
      <c r="G3" s="35" t="s">
        <v>8</v>
      </c>
      <c r="H3" s="36" t="s">
        <v>4</v>
      </c>
      <c r="I3" s="37" t="s">
        <v>14</v>
      </c>
      <c r="J3" s="38" t="s">
        <v>6</v>
      </c>
      <c r="K3" s="39" t="s">
        <v>15</v>
      </c>
      <c r="L3" s="40" t="s">
        <v>0</v>
      </c>
      <c r="M3" s="36" t="s">
        <v>9</v>
      </c>
      <c r="N3" s="42" t="s">
        <v>2</v>
      </c>
      <c r="O3" s="42" t="s">
        <v>2</v>
      </c>
      <c r="P3" s="42" t="s">
        <v>2</v>
      </c>
      <c r="Q3" s="42" t="s">
        <v>2</v>
      </c>
      <c r="R3" s="42" t="s">
        <v>2</v>
      </c>
      <c r="S3" s="42" t="s">
        <v>2</v>
      </c>
      <c r="T3" s="42" t="s">
        <v>2</v>
      </c>
      <c r="U3" s="42" t="s">
        <v>2</v>
      </c>
      <c r="V3" s="42" t="s">
        <v>2</v>
      </c>
      <c r="W3" s="42" t="s">
        <v>2</v>
      </c>
      <c r="X3" s="42" t="s">
        <v>2</v>
      </c>
      <c r="Y3" s="42" t="s">
        <v>2</v>
      </c>
    </row>
    <row r="4" spans="1:25" ht="108" x14ac:dyDescent="0.25">
      <c r="A4" s="28" t="s">
        <v>51</v>
      </c>
      <c r="B4" s="29"/>
      <c r="C4" s="29">
        <v>1</v>
      </c>
      <c r="D4" s="31" t="s">
        <v>55</v>
      </c>
      <c r="E4" s="32"/>
      <c r="F4" s="32" t="s">
        <v>56</v>
      </c>
      <c r="G4" s="30" t="s">
        <v>35</v>
      </c>
      <c r="H4" s="30">
        <v>30</v>
      </c>
      <c r="I4" s="30">
        <v>20</v>
      </c>
      <c r="J4" s="33">
        <v>3094.25</v>
      </c>
      <c r="K4" s="43">
        <v>60</v>
      </c>
      <c r="L4" s="44">
        <f>K4-(SUM(N4:Y4))</f>
        <v>10</v>
      </c>
      <c r="M4" s="45" t="str">
        <f>IF(L4&lt;0,"ATENÇÃO","OK")</f>
        <v>OK</v>
      </c>
      <c r="N4" s="46">
        <v>50</v>
      </c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  <c r="X4" s="46">
        <v>0</v>
      </c>
      <c r="Y4" s="46">
        <v>0</v>
      </c>
    </row>
    <row r="5" spans="1:25" ht="108" x14ac:dyDescent="0.25">
      <c r="A5" s="28" t="s">
        <v>51</v>
      </c>
      <c r="B5" s="29"/>
      <c r="C5" s="29">
        <v>4</v>
      </c>
      <c r="D5" s="31" t="s">
        <v>57</v>
      </c>
      <c r="E5" s="32"/>
      <c r="F5" s="32" t="s">
        <v>58</v>
      </c>
      <c r="G5" s="30" t="s">
        <v>35</v>
      </c>
      <c r="H5" s="30">
        <v>30</v>
      </c>
      <c r="I5" s="30">
        <v>20</v>
      </c>
      <c r="J5" s="33">
        <v>2190</v>
      </c>
      <c r="K5" s="43">
        <v>4</v>
      </c>
      <c r="L5" s="44">
        <f t="shared" ref="L5:L9" si="0">K5-(SUM(N5:Y5))</f>
        <v>4</v>
      </c>
      <c r="M5" s="45" t="str">
        <f t="shared" ref="M5:M9" si="1">IF(L5&lt;0,"ATENÇÃO","OK")</f>
        <v>OK</v>
      </c>
      <c r="N5" s="46">
        <v>0</v>
      </c>
      <c r="O5" s="46">
        <v>0</v>
      </c>
      <c r="P5" s="46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  <c r="X5" s="46">
        <v>0</v>
      </c>
      <c r="Y5" s="46">
        <v>0</v>
      </c>
    </row>
    <row r="6" spans="1:25" ht="107.25" x14ac:dyDescent="0.25">
      <c r="A6" s="28" t="s">
        <v>52</v>
      </c>
      <c r="B6" s="29"/>
      <c r="C6" s="29">
        <v>5</v>
      </c>
      <c r="D6" s="31" t="s">
        <v>59</v>
      </c>
      <c r="E6" s="32"/>
      <c r="F6" s="32" t="s">
        <v>60</v>
      </c>
      <c r="G6" s="30" t="s">
        <v>35</v>
      </c>
      <c r="H6" s="30">
        <v>30</v>
      </c>
      <c r="I6" s="30">
        <v>20</v>
      </c>
      <c r="J6" s="33">
        <v>11590</v>
      </c>
      <c r="K6" s="43">
        <v>0</v>
      </c>
      <c r="L6" s="44">
        <f t="shared" si="0"/>
        <v>0</v>
      </c>
      <c r="M6" s="45" t="str">
        <f t="shared" si="1"/>
        <v>OK</v>
      </c>
      <c r="N6" s="46">
        <v>0</v>
      </c>
      <c r="O6" s="46">
        <v>0</v>
      </c>
      <c r="P6" s="46">
        <v>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  <c r="X6" s="46">
        <v>0</v>
      </c>
      <c r="Y6" s="46">
        <v>0</v>
      </c>
    </row>
    <row r="7" spans="1:25" ht="114.75" x14ac:dyDescent="0.25">
      <c r="A7" s="28" t="s">
        <v>53</v>
      </c>
      <c r="B7" s="29"/>
      <c r="C7" s="29">
        <v>7</v>
      </c>
      <c r="D7" s="31" t="s">
        <v>61</v>
      </c>
      <c r="E7" s="32"/>
      <c r="F7" s="32" t="s">
        <v>62</v>
      </c>
      <c r="G7" s="30" t="s">
        <v>35</v>
      </c>
      <c r="H7" s="30">
        <v>30</v>
      </c>
      <c r="I7" s="30">
        <v>20</v>
      </c>
      <c r="J7" s="33">
        <v>2162</v>
      </c>
      <c r="K7" s="43">
        <v>2</v>
      </c>
      <c r="L7" s="44">
        <f t="shared" si="0"/>
        <v>2</v>
      </c>
      <c r="M7" s="45" t="str">
        <f t="shared" si="1"/>
        <v>OK</v>
      </c>
      <c r="N7" s="46">
        <v>0</v>
      </c>
      <c r="O7" s="46">
        <v>0</v>
      </c>
      <c r="P7" s="46">
        <v>0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  <c r="X7" s="46">
        <v>0</v>
      </c>
      <c r="Y7" s="46">
        <v>0</v>
      </c>
    </row>
    <row r="8" spans="1:25" ht="162" x14ac:dyDescent="0.25">
      <c r="A8" s="28" t="s">
        <v>54</v>
      </c>
      <c r="B8" s="29"/>
      <c r="C8" s="29">
        <v>8</v>
      </c>
      <c r="D8" s="31" t="s">
        <v>63</v>
      </c>
      <c r="E8" s="32"/>
      <c r="F8" s="32" t="s">
        <v>64</v>
      </c>
      <c r="G8" s="30" t="s">
        <v>35</v>
      </c>
      <c r="H8" s="30">
        <v>30</v>
      </c>
      <c r="I8" s="30">
        <v>20</v>
      </c>
      <c r="J8" s="33">
        <v>2130</v>
      </c>
      <c r="K8" s="43">
        <v>1</v>
      </c>
      <c r="L8" s="44">
        <f t="shared" si="0"/>
        <v>1</v>
      </c>
      <c r="M8" s="45" t="str">
        <f t="shared" si="1"/>
        <v>OK</v>
      </c>
      <c r="N8" s="46">
        <v>0</v>
      </c>
      <c r="O8" s="46">
        <v>0</v>
      </c>
      <c r="P8" s="46">
        <v>0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  <c r="X8" s="46">
        <v>0</v>
      </c>
      <c r="Y8" s="46">
        <v>0</v>
      </c>
    </row>
    <row r="9" spans="1:25" ht="107.25" x14ac:dyDescent="0.25">
      <c r="A9" s="28" t="s">
        <v>52</v>
      </c>
      <c r="B9" s="29"/>
      <c r="C9" s="29">
        <v>9</v>
      </c>
      <c r="D9" s="31" t="s">
        <v>65</v>
      </c>
      <c r="E9" s="32"/>
      <c r="F9" s="32" t="s">
        <v>66</v>
      </c>
      <c r="G9" s="30" t="s">
        <v>35</v>
      </c>
      <c r="H9" s="30">
        <v>30</v>
      </c>
      <c r="I9" s="30">
        <v>20</v>
      </c>
      <c r="J9" s="33">
        <v>8700</v>
      </c>
      <c r="K9" s="43">
        <v>0</v>
      </c>
      <c r="L9" s="44">
        <f t="shared" si="0"/>
        <v>0</v>
      </c>
      <c r="M9" s="45" t="str">
        <f t="shared" si="1"/>
        <v>OK</v>
      </c>
      <c r="N9" s="46">
        <v>0</v>
      </c>
      <c r="O9" s="46">
        <v>0</v>
      </c>
      <c r="P9" s="46">
        <v>0</v>
      </c>
      <c r="Q9" s="46">
        <v>0</v>
      </c>
      <c r="R9" s="46">
        <v>0</v>
      </c>
      <c r="S9" s="46">
        <v>0</v>
      </c>
      <c r="T9" s="46">
        <v>0</v>
      </c>
      <c r="U9" s="46">
        <v>0</v>
      </c>
      <c r="V9" s="46">
        <v>0</v>
      </c>
      <c r="W9" s="46">
        <v>0</v>
      </c>
      <c r="X9" s="46">
        <v>0</v>
      </c>
      <c r="Y9" s="46">
        <v>0</v>
      </c>
    </row>
  </sheetData>
  <mergeCells count="16">
    <mergeCell ref="U1:U2"/>
    <mergeCell ref="W1:W2"/>
    <mergeCell ref="X1:X2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</mergeCells>
  <conditionalFormatting sqref="N4:Y4">
    <cfRule type="cellIs" dxfId="92" priority="4" stopIfTrue="1" operator="greaterThan">
      <formula>0</formula>
    </cfRule>
    <cfRule type="cellIs" dxfId="91" priority="5" stopIfTrue="1" operator="greaterThan">
      <formula>0</formula>
    </cfRule>
    <cfRule type="cellIs" dxfId="90" priority="6" stopIfTrue="1" operator="greaterThan">
      <formula>0</formula>
    </cfRule>
  </conditionalFormatting>
  <conditionalFormatting sqref="N5:Y9">
    <cfRule type="cellIs" dxfId="89" priority="1" stopIfTrue="1" operator="greaterThan">
      <formula>0</formula>
    </cfRule>
    <cfRule type="cellIs" dxfId="88" priority="2" stopIfTrue="1" operator="greaterThan">
      <formula>0</formula>
    </cfRule>
    <cfRule type="cellIs" dxfId="87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9"/>
  <sheetViews>
    <sheetView tabSelected="1" zoomScale="90" zoomScaleNormal="90" workbookViewId="0">
      <selection activeCell="P5" sqref="P5"/>
    </sheetView>
  </sheetViews>
  <sheetFormatPr defaultColWidth="9.7109375" defaultRowHeight="15" x14ac:dyDescent="0.25"/>
  <cols>
    <col min="1" max="1" width="13.140625" style="4" bestFit="1" customWidth="1"/>
    <col min="2" max="2" width="5.42578125" style="5" bestFit="1" customWidth="1"/>
    <col min="3" max="3" width="5.28515625" style="10" bestFit="1" customWidth="1"/>
    <col min="4" max="4" width="37" style="11" bestFit="1" customWidth="1"/>
    <col min="5" max="5" width="11.28515625" style="11" customWidth="1"/>
    <col min="6" max="6" width="31" style="11" bestFit="1" customWidth="1"/>
    <col min="7" max="7" width="12.28515625" style="10" customWidth="1"/>
    <col min="8" max="8" width="7.7109375" style="27" bestFit="1" customWidth="1"/>
    <col min="9" max="9" width="6.5703125" style="27" bestFit="1" customWidth="1"/>
    <col min="10" max="10" width="12.7109375" style="2" bestFit="1" customWidth="1"/>
    <col min="11" max="11" width="9.42578125" style="8" customWidth="1"/>
    <col min="12" max="12" width="13.28515625" style="12" customWidth="1"/>
    <col min="13" max="13" width="12.5703125" style="13" customWidth="1"/>
    <col min="14" max="16" width="11.85546875" style="9" bestFit="1" customWidth="1"/>
    <col min="17" max="17" width="10.5703125" style="9" bestFit="1" customWidth="1"/>
    <col min="18" max="19" width="10.5703125" style="6" bestFit="1" customWidth="1"/>
    <col min="20" max="22" width="10.5703125" style="1" bestFit="1" customWidth="1"/>
    <col min="23" max="23" width="10.5703125" style="7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1" t="s">
        <v>49</v>
      </c>
      <c r="B1" s="51"/>
      <c r="C1" s="51"/>
      <c r="D1" s="51" t="s">
        <v>36</v>
      </c>
      <c r="E1" s="51"/>
      <c r="F1" s="51"/>
      <c r="G1" s="51"/>
      <c r="H1" s="51"/>
      <c r="I1" s="51"/>
      <c r="J1" s="51"/>
      <c r="K1" s="51" t="s">
        <v>50</v>
      </c>
      <c r="L1" s="51"/>
      <c r="M1" s="51"/>
      <c r="N1" s="52" t="s">
        <v>91</v>
      </c>
      <c r="O1" s="52" t="s">
        <v>92</v>
      </c>
      <c r="P1" s="52" t="s">
        <v>93</v>
      </c>
      <c r="Q1" s="52" t="s">
        <v>33</v>
      </c>
      <c r="R1" s="52" t="s">
        <v>33</v>
      </c>
      <c r="S1" s="52" t="s">
        <v>33</v>
      </c>
      <c r="T1" s="52" t="s">
        <v>33</v>
      </c>
      <c r="U1" s="52" t="s">
        <v>33</v>
      </c>
      <c r="V1" s="52" t="s">
        <v>33</v>
      </c>
      <c r="W1" s="52" t="s">
        <v>33</v>
      </c>
      <c r="X1" s="52" t="s">
        <v>33</v>
      </c>
      <c r="Y1" s="52" t="s">
        <v>33</v>
      </c>
    </row>
    <row r="2" spans="1:25" ht="30" customHeight="1" x14ac:dyDescent="0.25">
      <c r="A2" s="51" t="s">
        <v>41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</row>
    <row r="3" spans="1:25" s="2" customFormat="1" ht="45" x14ac:dyDescent="0.2">
      <c r="A3" s="34" t="s">
        <v>3</v>
      </c>
      <c r="B3" s="34" t="s">
        <v>1</v>
      </c>
      <c r="C3" s="35" t="s">
        <v>5</v>
      </c>
      <c r="D3" s="35" t="s">
        <v>7</v>
      </c>
      <c r="E3" s="35" t="s">
        <v>34</v>
      </c>
      <c r="F3" s="35" t="s">
        <v>13</v>
      </c>
      <c r="G3" s="35" t="s">
        <v>8</v>
      </c>
      <c r="H3" s="36" t="s">
        <v>4</v>
      </c>
      <c r="I3" s="37" t="s">
        <v>14</v>
      </c>
      <c r="J3" s="38" t="s">
        <v>6</v>
      </c>
      <c r="K3" s="39" t="s">
        <v>15</v>
      </c>
      <c r="L3" s="40" t="s">
        <v>0</v>
      </c>
      <c r="M3" s="36" t="s">
        <v>9</v>
      </c>
      <c r="N3" s="49">
        <v>41778</v>
      </c>
      <c r="O3" s="49">
        <v>41793</v>
      </c>
      <c r="P3" s="49">
        <v>41793</v>
      </c>
      <c r="Q3" s="42" t="s">
        <v>2</v>
      </c>
      <c r="R3" s="42" t="s">
        <v>2</v>
      </c>
      <c r="S3" s="42" t="s">
        <v>2</v>
      </c>
      <c r="T3" s="42" t="s">
        <v>2</v>
      </c>
      <c r="U3" s="42" t="s">
        <v>2</v>
      </c>
      <c r="V3" s="42" t="s">
        <v>2</v>
      </c>
      <c r="W3" s="42" t="s">
        <v>2</v>
      </c>
      <c r="X3" s="42" t="s">
        <v>2</v>
      </c>
      <c r="Y3" s="42" t="s">
        <v>2</v>
      </c>
    </row>
    <row r="4" spans="1:25" ht="108" x14ac:dyDescent="0.25">
      <c r="A4" s="28" t="s">
        <v>51</v>
      </c>
      <c r="B4" s="29"/>
      <c r="C4" s="29">
        <v>1</v>
      </c>
      <c r="D4" s="31" t="s">
        <v>55</v>
      </c>
      <c r="E4" s="32"/>
      <c r="F4" s="32" t="s">
        <v>56</v>
      </c>
      <c r="G4" s="30" t="s">
        <v>35</v>
      </c>
      <c r="H4" s="30">
        <v>30</v>
      </c>
      <c r="I4" s="30">
        <v>20</v>
      </c>
      <c r="J4" s="33">
        <v>3094.25</v>
      </c>
      <c r="K4" s="43">
        <v>60</v>
      </c>
      <c r="L4" s="44">
        <f>K4-(SUM(N4:Y4))</f>
        <v>0</v>
      </c>
      <c r="M4" s="45" t="str">
        <f>IF(L4&lt;0,"ATENÇÃO","OK")</f>
        <v>OK</v>
      </c>
      <c r="N4" s="46">
        <v>60</v>
      </c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  <c r="X4" s="46">
        <v>0</v>
      </c>
      <c r="Y4" s="46">
        <v>0</v>
      </c>
    </row>
    <row r="5" spans="1:25" ht="108" x14ac:dyDescent="0.25">
      <c r="A5" s="28" t="s">
        <v>51</v>
      </c>
      <c r="B5" s="29"/>
      <c r="C5" s="29">
        <v>4</v>
      </c>
      <c r="D5" s="31" t="s">
        <v>57</v>
      </c>
      <c r="E5" s="32"/>
      <c r="F5" s="32" t="s">
        <v>58</v>
      </c>
      <c r="G5" s="30" t="s">
        <v>35</v>
      </c>
      <c r="H5" s="30">
        <v>30</v>
      </c>
      <c r="I5" s="30">
        <v>20</v>
      </c>
      <c r="J5" s="33">
        <v>2190</v>
      </c>
      <c r="K5" s="43">
        <v>4</v>
      </c>
      <c r="L5" s="44">
        <f t="shared" ref="L5:L9" si="0">K5-(SUM(N5:Y5))</f>
        <v>0</v>
      </c>
      <c r="M5" s="45" t="str">
        <f t="shared" ref="M5:M9" si="1">IF(L5&lt;0,"ATENÇÃO","OK")</f>
        <v>OK</v>
      </c>
      <c r="N5" s="65">
        <v>4</v>
      </c>
      <c r="O5" s="65">
        <v>0</v>
      </c>
      <c r="P5" s="65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  <c r="X5" s="46">
        <v>0</v>
      </c>
      <c r="Y5" s="46">
        <v>0</v>
      </c>
    </row>
    <row r="6" spans="1:25" ht="107.25" x14ac:dyDescent="0.25">
      <c r="A6" s="28" t="s">
        <v>52</v>
      </c>
      <c r="B6" s="29"/>
      <c r="C6" s="29">
        <v>5</v>
      </c>
      <c r="D6" s="31" t="s">
        <v>59</v>
      </c>
      <c r="E6" s="32"/>
      <c r="F6" s="32" t="s">
        <v>60</v>
      </c>
      <c r="G6" s="30" t="s">
        <v>35</v>
      </c>
      <c r="H6" s="30">
        <v>30</v>
      </c>
      <c r="I6" s="30">
        <v>20</v>
      </c>
      <c r="J6" s="33">
        <v>11590</v>
      </c>
      <c r="K6" s="43">
        <f>0+1</f>
        <v>1</v>
      </c>
      <c r="L6" s="44">
        <f t="shared" si="0"/>
        <v>0</v>
      </c>
      <c r="M6" s="45" t="str">
        <f t="shared" si="1"/>
        <v>OK</v>
      </c>
      <c r="N6" s="65">
        <v>0</v>
      </c>
      <c r="O6" s="65">
        <v>0</v>
      </c>
      <c r="P6" s="65">
        <v>1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  <c r="X6" s="46">
        <v>0</v>
      </c>
      <c r="Y6" s="46">
        <v>0</v>
      </c>
    </row>
    <row r="7" spans="1:25" ht="114.75" x14ac:dyDescent="0.25">
      <c r="A7" s="28" t="s">
        <v>53</v>
      </c>
      <c r="B7" s="29"/>
      <c r="C7" s="29">
        <v>7</v>
      </c>
      <c r="D7" s="31" t="s">
        <v>61</v>
      </c>
      <c r="E7" s="32"/>
      <c r="F7" s="32" t="s">
        <v>62</v>
      </c>
      <c r="G7" s="30" t="s">
        <v>35</v>
      </c>
      <c r="H7" s="30">
        <v>30</v>
      </c>
      <c r="I7" s="30">
        <v>20</v>
      </c>
      <c r="J7" s="33">
        <v>2162</v>
      </c>
      <c r="K7" s="43">
        <v>2</v>
      </c>
      <c r="L7" s="44">
        <f t="shared" si="0"/>
        <v>0</v>
      </c>
      <c r="M7" s="45" t="str">
        <f t="shared" si="1"/>
        <v>OK</v>
      </c>
      <c r="N7" s="65">
        <v>0</v>
      </c>
      <c r="O7" s="65">
        <v>2</v>
      </c>
      <c r="P7" s="65">
        <v>0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  <c r="X7" s="46">
        <v>0</v>
      </c>
      <c r="Y7" s="46">
        <v>0</v>
      </c>
    </row>
    <row r="8" spans="1:25" ht="162" x14ac:dyDescent="0.25">
      <c r="A8" s="28" t="s">
        <v>54</v>
      </c>
      <c r="B8" s="29"/>
      <c r="C8" s="29">
        <v>8</v>
      </c>
      <c r="D8" s="31" t="s">
        <v>63</v>
      </c>
      <c r="E8" s="32"/>
      <c r="F8" s="32" t="s">
        <v>64</v>
      </c>
      <c r="G8" s="30" t="s">
        <v>35</v>
      </c>
      <c r="H8" s="30">
        <v>30</v>
      </c>
      <c r="I8" s="30">
        <v>20</v>
      </c>
      <c r="J8" s="33">
        <v>2130</v>
      </c>
      <c r="K8" s="43">
        <v>0</v>
      </c>
      <c r="L8" s="44">
        <f t="shared" si="0"/>
        <v>0</v>
      </c>
      <c r="M8" s="45" t="str">
        <f t="shared" si="1"/>
        <v>OK</v>
      </c>
      <c r="N8" s="65">
        <v>0</v>
      </c>
      <c r="O8" s="65">
        <v>0</v>
      </c>
      <c r="P8" s="65">
        <v>0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  <c r="X8" s="46">
        <v>0</v>
      </c>
      <c r="Y8" s="46">
        <v>0</v>
      </c>
    </row>
    <row r="9" spans="1:25" ht="107.25" x14ac:dyDescent="0.25">
      <c r="A9" s="28" t="s">
        <v>52</v>
      </c>
      <c r="B9" s="29"/>
      <c r="C9" s="29">
        <v>9</v>
      </c>
      <c r="D9" s="31" t="s">
        <v>65</v>
      </c>
      <c r="E9" s="32"/>
      <c r="F9" s="32" t="s">
        <v>66</v>
      </c>
      <c r="G9" s="30" t="s">
        <v>35</v>
      </c>
      <c r="H9" s="30">
        <v>30</v>
      </c>
      <c r="I9" s="30">
        <v>20</v>
      </c>
      <c r="J9" s="33">
        <v>8700</v>
      </c>
      <c r="K9" s="43">
        <v>0</v>
      </c>
      <c r="L9" s="44">
        <f t="shared" si="0"/>
        <v>0</v>
      </c>
      <c r="M9" s="45" t="str">
        <f t="shared" si="1"/>
        <v>OK</v>
      </c>
      <c r="N9" s="65">
        <v>0</v>
      </c>
      <c r="O9" s="65">
        <v>0</v>
      </c>
      <c r="P9" s="65">
        <v>0</v>
      </c>
      <c r="Q9" s="46">
        <v>0</v>
      </c>
      <c r="R9" s="46">
        <v>0</v>
      </c>
      <c r="S9" s="46">
        <v>0</v>
      </c>
      <c r="T9" s="46">
        <v>0</v>
      </c>
      <c r="U9" s="46">
        <v>0</v>
      </c>
      <c r="V9" s="46">
        <v>0</v>
      </c>
      <c r="W9" s="46">
        <v>0</v>
      </c>
      <c r="X9" s="46">
        <v>0</v>
      </c>
      <c r="Y9" s="46">
        <v>0</v>
      </c>
    </row>
  </sheetData>
  <mergeCells count="16">
    <mergeCell ref="U1:U2"/>
    <mergeCell ref="W1:W2"/>
    <mergeCell ref="X1:X2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</mergeCells>
  <conditionalFormatting sqref="Q4:Y4">
    <cfRule type="cellIs" dxfId="86" priority="10" stopIfTrue="1" operator="greaterThan">
      <formula>0</formula>
    </cfRule>
    <cfRule type="cellIs" dxfId="85" priority="11" stopIfTrue="1" operator="greaterThan">
      <formula>0</formula>
    </cfRule>
    <cfRule type="cellIs" dxfId="84" priority="12" stopIfTrue="1" operator="greaterThan">
      <formula>0</formula>
    </cfRule>
  </conditionalFormatting>
  <conditionalFormatting sqref="Q5:Y9">
    <cfRule type="cellIs" dxfId="83" priority="7" stopIfTrue="1" operator="greaterThan">
      <formula>0</formula>
    </cfRule>
    <cfRule type="cellIs" dxfId="82" priority="8" stopIfTrue="1" operator="greaterThan">
      <formula>0</formula>
    </cfRule>
    <cfRule type="cellIs" dxfId="81" priority="9" stopIfTrue="1" operator="greaterThan">
      <formula>0</formula>
    </cfRule>
  </conditionalFormatting>
  <conditionalFormatting sqref="N4:P4">
    <cfRule type="cellIs" dxfId="11" priority="4" stopIfTrue="1" operator="greaterThan">
      <formula>0</formula>
    </cfRule>
    <cfRule type="cellIs" dxfId="10" priority="5" stopIfTrue="1" operator="greaterThan">
      <formula>0</formula>
    </cfRule>
    <cfRule type="cellIs" dxfId="9" priority="6" stopIfTrue="1" operator="greaterThan">
      <formula>0</formula>
    </cfRule>
  </conditionalFormatting>
  <conditionalFormatting sqref="N5:P9">
    <cfRule type="cellIs" dxfId="5" priority="1" stopIfTrue="1" operator="greaterThan">
      <formula>0</formula>
    </cfRule>
    <cfRule type="cellIs" dxfId="4" priority="2" stopIfTrue="1" operator="greaterThan">
      <formula>0</formula>
    </cfRule>
    <cfRule type="cellIs" dxfId="3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9"/>
  <sheetViews>
    <sheetView zoomScale="90" zoomScaleNormal="90" workbookViewId="0">
      <selection sqref="A1:Y9"/>
    </sheetView>
  </sheetViews>
  <sheetFormatPr defaultColWidth="9.7109375" defaultRowHeight="15" x14ac:dyDescent="0.25"/>
  <cols>
    <col min="1" max="1" width="13.140625" style="4" bestFit="1" customWidth="1"/>
    <col min="2" max="2" width="5.42578125" style="5" bestFit="1" customWidth="1"/>
    <col min="3" max="3" width="5.28515625" style="10" bestFit="1" customWidth="1"/>
    <col min="4" max="4" width="37" style="11" bestFit="1" customWidth="1"/>
    <col min="5" max="5" width="11.28515625" style="11" customWidth="1"/>
    <col min="6" max="6" width="31" style="11" bestFit="1" customWidth="1"/>
    <col min="7" max="7" width="12.28515625" style="10" customWidth="1"/>
    <col min="8" max="8" width="7.7109375" style="27" bestFit="1" customWidth="1"/>
    <col min="9" max="9" width="6.5703125" style="27" bestFit="1" customWidth="1"/>
    <col min="10" max="10" width="12.7109375" style="2" bestFit="1" customWidth="1"/>
    <col min="11" max="11" width="9.42578125" style="8" customWidth="1"/>
    <col min="12" max="12" width="13.28515625" style="12" customWidth="1"/>
    <col min="13" max="13" width="12.5703125" style="13" customWidth="1"/>
    <col min="14" max="14" width="11.85546875" style="9" bestFit="1" customWidth="1"/>
    <col min="15" max="17" width="10.5703125" style="9" bestFit="1" customWidth="1"/>
    <col min="18" max="19" width="10.5703125" style="6" bestFit="1" customWidth="1"/>
    <col min="20" max="22" width="10.5703125" style="1" bestFit="1" customWidth="1"/>
    <col min="23" max="23" width="10.5703125" style="7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1" t="s">
        <v>49</v>
      </c>
      <c r="B1" s="51"/>
      <c r="C1" s="51"/>
      <c r="D1" s="51" t="s">
        <v>36</v>
      </c>
      <c r="E1" s="51"/>
      <c r="F1" s="51"/>
      <c r="G1" s="51"/>
      <c r="H1" s="51"/>
      <c r="I1" s="51"/>
      <c r="J1" s="51"/>
      <c r="K1" s="51" t="s">
        <v>50</v>
      </c>
      <c r="L1" s="51"/>
      <c r="M1" s="51"/>
      <c r="N1" s="52" t="s">
        <v>75</v>
      </c>
      <c r="O1" s="52" t="s">
        <v>76</v>
      </c>
      <c r="P1" s="52" t="s">
        <v>77</v>
      </c>
      <c r="Q1" s="52" t="s">
        <v>33</v>
      </c>
      <c r="R1" s="52" t="s">
        <v>33</v>
      </c>
      <c r="S1" s="52" t="s">
        <v>33</v>
      </c>
      <c r="T1" s="52" t="s">
        <v>33</v>
      </c>
      <c r="U1" s="52" t="s">
        <v>33</v>
      </c>
      <c r="V1" s="52" t="s">
        <v>33</v>
      </c>
      <c r="W1" s="52" t="s">
        <v>33</v>
      </c>
      <c r="X1" s="52" t="s">
        <v>33</v>
      </c>
      <c r="Y1" s="52" t="s">
        <v>33</v>
      </c>
    </row>
    <row r="2" spans="1:25" ht="30" customHeight="1" x14ac:dyDescent="0.25">
      <c r="A2" s="51" t="s">
        <v>42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2"/>
      <c r="O2" s="52" t="s">
        <v>76</v>
      </c>
      <c r="P2" s="52" t="s">
        <v>77</v>
      </c>
      <c r="Q2" s="52"/>
      <c r="R2" s="52"/>
      <c r="S2" s="52"/>
      <c r="T2" s="52"/>
      <c r="U2" s="52"/>
      <c r="V2" s="52"/>
      <c r="W2" s="52"/>
      <c r="X2" s="52"/>
      <c r="Y2" s="52"/>
    </row>
    <row r="3" spans="1:25" s="2" customFormat="1" ht="45" x14ac:dyDescent="0.2">
      <c r="A3" s="34" t="s">
        <v>3</v>
      </c>
      <c r="B3" s="34" t="s">
        <v>1</v>
      </c>
      <c r="C3" s="35" t="s">
        <v>5</v>
      </c>
      <c r="D3" s="35" t="s">
        <v>7</v>
      </c>
      <c r="E3" s="35" t="s">
        <v>34</v>
      </c>
      <c r="F3" s="35" t="s">
        <v>13</v>
      </c>
      <c r="G3" s="35" t="s">
        <v>8</v>
      </c>
      <c r="H3" s="36" t="s">
        <v>4</v>
      </c>
      <c r="I3" s="37" t="s">
        <v>14</v>
      </c>
      <c r="J3" s="38" t="s">
        <v>6</v>
      </c>
      <c r="K3" s="39" t="s">
        <v>15</v>
      </c>
      <c r="L3" s="40" t="s">
        <v>0</v>
      </c>
      <c r="M3" s="36" t="s">
        <v>9</v>
      </c>
      <c r="N3" s="41">
        <v>41753</v>
      </c>
      <c r="O3" s="41">
        <v>41815</v>
      </c>
      <c r="P3" s="41" t="s">
        <v>78</v>
      </c>
      <c r="Q3" s="42" t="s">
        <v>2</v>
      </c>
      <c r="R3" s="42" t="s">
        <v>2</v>
      </c>
      <c r="S3" s="42" t="s">
        <v>2</v>
      </c>
      <c r="T3" s="42" t="s">
        <v>2</v>
      </c>
      <c r="U3" s="42" t="s">
        <v>2</v>
      </c>
      <c r="V3" s="42" t="s">
        <v>2</v>
      </c>
      <c r="W3" s="42" t="s">
        <v>2</v>
      </c>
      <c r="X3" s="42" t="s">
        <v>2</v>
      </c>
      <c r="Y3" s="42" t="s">
        <v>2</v>
      </c>
    </row>
    <row r="4" spans="1:25" ht="108" x14ac:dyDescent="0.25">
      <c r="A4" s="28" t="s">
        <v>51</v>
      </c>
      <c r="B4" s="29"/>
      <c r="C4" s="29">
        <v>1</v>
      </c>
      <c r="D4" s="31" t="s">
        <v>55</v>
      </c>
      <c r="E4" s="32"/>
      <c r="F4" s="32" t="s">
        <v>56</v>
      </c>
      <c r="G4" s="30" t="s">
        <v>35</v>
      </c>
      <c r="H4" s="30">
        <v>30</v>
      </c>
      <c r="I4" s="30">
        <v>20</v>
      </c>
      <c r="J4" s="33">
        <v>3094.25</v>
      </c>
      <c r="K4" s="43">
        <v>60</v>
      </c>
      <c r="L4" s="44">
        <f>K4-(SUM(N4:Y4))</f>
        <v>0</v>
      </c>
      <c r="M4" s="45" t="str">
        <f>IF(L4&lt;0,"ATENÇÃO","OK")</f>
        <v>OK</v>
      </c>
      <c r="N4" s="46">
        <v>60</v>
      </c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  <c r="X4" s="46">
        <v>0</v>
      </c>
      <c r="Y4" s="46">
        <v>0</v>
      </c>
    </row>
    <row r="5" spans="1:25" ht="108" x14ac:dyDescent="0.25">
      <c r="A5" s="28" t="s">
        <v>51</v>
      </c>
      <c r="B5" s="29"/>
      <c r="C5" s="29">
        <v>4</v>
      </c>
      <c r="D5" s="31" t="s">
        <v>57</v>
      </c>
      <c r="E5" s="32"/>
      <c r="F5" s="32" t="s">
        <v>58</v>
      </c>
      <c r="G5" s="30" t="s">
        <v>35</v>
      </c>
      <c r="H5" s="30">
        <v>30</v>
      </c>
      <c r="I5" s="30">
        <v>20</v>
      </c>
      <c r="J5" s="33">
        <v>2190</v>
      </c>
      <c r="K5" s="43">
        <v>4</v>
      </c>
      <c r="L5" s="44">
        <f t="shared" ref="L5:L9" si="0">K5-(SUM(N5:Y5))</f>
        <v>0</v>
      </c>
      <c r="M5" s="45" t="str">
        <f t="shared" ref="M5:M9" si="1">IF(L5&lt;0,"ATENÇÃO","OK")</f>
        <v>OK</v>
      </c>
      <c r="N5" s="46">
        <v>4</v>
      </c>
      <c r="O5" s="46">
        <v>0</v>
      </c>
      <c r="P5" s="46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  <c r="X5" s="46">
        <v>0</v>
      </c>
      <c r="Y5" s="46">
        <v>0</v>
      </c>
    </row>
    <row r="6" spans="1:25" ht="107.25" x14ac:dyDescent="0.25">
      <c r="A6" s="28" t="s">
        <v>52</v>
      </c>
      <c r="B6" s="29"/>
      <c r="C6" s="29">
        <v>5</v>
      </c>
      <c r="D6" s="31" t="s">
        <v>59</v>
      </c>
      <c r="E6" s="32"/>
      <c r="F6" s="32" t="s">
        <v>60</v>
      </c>
      <c r="G6" s="30" t="s">
        <v>35</v>
      </c>
      <c r="H6" s="30">
        <v>30</v>
      </c>
      <c r="I6" s="30">
        <v>20</v>
      </c>
      <c r="J6" s="33">
        <v>11590</v>
      </c>
      <c r="K6" s="43">
        <f>0+1</f>
        <v>1</v>
      </c>
      <c r="L6" s="44">
        <f t="shared" si="0"/>
        <v>1</v>
      </c>
      <c r="M6" s="45" t="str">
        <f t="shared" si="1"/>
        <v>OK</v>
      </c>
      <c r="N6" s="46">
        <v>0</v>
      </c>
      <c r="O6" s="46">
        <v>0</v>
      </c>
      <c r="P6" s="46">
        <v>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  <c r="X6" s="46">
        <v>0</v>
      </c>
      <c r="Y6" s="46">
        <v>0</v>
      </c>
    </row>
    <row r="7" spans="1:25" ht="114.75" x14ac:dyDescent="0.25">
      <c r="A7" s="28" t="s">
        <v>53</v>
      </c>
      <c r="B7" s="29"/>
      <c r="C7" s="29">
        <v>7</v>
      </c>
      <c r="D7" s="31" t="s">
        <v>61</v>
      </c>
      <c r="E7" s="32"/>
      <c r="F7" s="32" t="s">
        <v>62</v>
      </c>
      <c r="G7" s="30" t="s">
        <v>35</v>
      </c>
      <c r="H7" s="30">
        <v>30</v>
      </c>
      <c r="I7" s="30">
        <v>20</v>
      </c>
      <c r="J7" s="33">
        <v>2162</v>
      </c>
      <c r="K7" s="43">
        <v>2</v>
      </c>
      <c r="L7" s="44">
        <f t="shared" si="0"/>
        <v>0</v>
      </c>
      <c r="M7" s="45" t="str">
        <f t="shared" si="1"/>
        <v>OK</v>
      </c>
      <c r="N7" s="46">
        <v>0</v>
      </c>
      <c r="O7" s="46">
        <v>0</v>
      </c>
      <c r="P7" s="46">
        <v>2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  <c r="X7" s="46">
        <v>0</v>
      </c>
      <c r="Y7" s="46">
        <v>0</v>
      </c>
    </row>
    <row r="8" spans="1:25" ht="162" x14ac:dyDescent="0.25">
      <c r="A8" s="28" t="s">
        <v>54</v>
      </c>
      <c r="B8" s="29"/>
      <c r="C8" s="29">
        <v>8</v>
      </c>
      <c r="D8" s="31" t="s">
        <v>63</v>
      </c>
      <c r="E8" s="32"/>
      <c r="F8" s="32" t="s">
        <v>64</v>
      </c>
      <c r="G8" s="30" t="s">
        <v>35</v>
      </c>
      <c r="H8" s="30">
        <v>30</v>
      </c>
      <c r="I8" s="30">
        <v>20</v>
      </c>
      <c r="J8" s="33">
        <v>2130</v>
      </c>
      <c r="K8" s="43">
        <v>1</v>
      </c>
      <c r="L8" s="44">
        <f t="shared" si="0"/>
        <v>0</v>
      </c>
      <c r="M8" s="45" t="str">
        <f t="shared" si="1"/>
        <v>OK</v>
      </c>
      <c r="N8" s="46">
        <v>0</v>
      </c>
      <c r="O8" s="46">
        <v>1</v>
      </c>
      <c r="P8" s="46">
        <v>0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  <c r="X8" s="46">
        <v>0</v>
      </c>
      <c r="Y8" s="46">
        <v>0</v>
      </c>
    </row>
    <row r="9" spans="1:25" ht="107.25" x14ac:dyDescent="0.25">
      <c r="A9" s="28" t="s">
        <v>52</v>
      </c>
      <c r="B9" s="29"/>
      <c r="C9" s="29">
        <v>9</v>
      </c>
      <c r="D9" s="31" t="s">
        <v>65</v>
      </c>
      <c r="E9" s="32"/>
      <c r="F9" s="32" t="s">
        <v>66</v>
      </c>
      <c r="G9" s="30" t="s">
        <v>35</v>
      </c>
      <c r="H9" s="30">
        <v>30</v>
      </c>
      <c r="I9" s="30">
        <v>20</v>
      </c>
      <c r="J9" s="33">
        <v>8700</v>
      </c>
      <c r="K9" s="43">
        <v>0</v>
      </c>
      <c r="L9" s="44">
        <f t="shared" si="0"/>
        <v>0</v>
      </c>
      <c r="M9" s="45" t="str">
        <f t="shared" si="1"/>
        <v>OK</v>
      </c>
      <c r="N9" s="46">
        <v>0</v>
      </c>
      <c r="O9" s="46">
        <v>0</v>
      </c>
      <c r="P9" s="46">
        <v>0</v>
      </c>
      <c r="Q9" s="46">
        <v>0</v>
      </c>
      <c r="R9" s="46">
        <v>0</v>
      </c>
      <c r="S9" s="46">
        <v>0</v>
      </c>
      <c r="T9" s="46">
        <v>0</v>
      </c>
      <c r="U9" s="46">
        <v>0</v>
      </c>
      <c r="V9" s="46">
        <v>0</v>
      </c>
      <c r="W9" s="46">
        <v>0</v>
      </c>
      <c r="X9" s="46">
        <v>0</v>
      </c>
      <c r="Y9" s="46">
        <v>0</v>
      </c>
    </row>
  </sheetData>
  <mergeCells count="16">
    <mergeCell ref="U1:U2"/>
    <mergeCell ref="W1:W2"/>
    <mergeCell ref="X1:X2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</mergeCells>
  <conditionalFormatting sqref="Q4:Y4">
    <cfRule type="cellIs" dxfId="80" priority="10" stopIfTrue="1" operator="greaterThan">
      <formula>0</formula>
    </cfRule>
    <cfRule type="cellIs" dxfId="79" priority="11" stopIfTrue="1" operator="greaterThan">
      <formula>0</formula>
    </cfRule>
    <cfRule type="cellIs" dxfId="78" priority="12" stopIfTrue="1" operator="greaterThan">
      <formula>0</formula>
    </cfRule>
  </conditionalFormatting>
  <conditionalFormatting sqref="N6:Y6 Q5:Y5 N9:Y9 Q7:Y8">
    <cfRule type="cellIs" dxfId="77" priority="7" stopIfTrue="1" operator="greaterThan">
      <formula>0</formula>
    </cfRule>
    <cfRule type="cellIs" dxfId="76" priority="8" stopIfTrue="1" operator="greaterThan">
      <formula>0</formula>
    </cfRule>
    <cfRule type="cellIs" dxfId="75" priority="9" stopIfTrue="1" operator="greaterThan">
      <formula>0</formula>
    </cfRule>
  </conditionalFormatting>
  <conditionalFormatting sqref="N4:P5">
    <cfRule type="cellIs" dxfId="74" priority="4" stopIfTrue="1" operator="greaterThan">
      <formula>0</formula>
    </cfRule>
    <cfRule type="cellIs" dxfId="73" priority="5" stopIfTrue="1" operator="greaterThan">
      <formula>0</formula>
    </cfRule>
    <cfRule type="cellIs" dxfId="72" priority="6" stopIfTrue="1" operator="greaterThan">
      <formula>0</formula>
    </cfRule>
  </conditionalFormatting>
  <conditionalFormatting sqref="N7:P8">
    <cfRule type="cellIs" dxfId="71" priority="1" stopIfTrue="1" operator="greaterThan">
      <formula>0</formula>
    </cfRule>
    <cfRule type="cellIs" dxfId="70" priority="2" stopIfTrue="1" operator="greaterThan">
      <formula>0</formula>
    </cfRule>
    <cfRule type="cellIs" dxfId="69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"/>
  <sheetViews>
    <sheetView zoomScale="90" zoomScaleNormal="90" workbookViewId="0">
      <selection sqref="A1:Y9"/>
    </sheetView>
  </sheetViews>
  <sheetFormatPr defaultColWidth="9.7109375" defaultRowHeight="15" x14ac:dyDescent="0.25"/>
  <cols>
    <col min="1" max="1" width="13.140625" style="4" bestFit="1" customWidth="1"/>
    <col min="2" max="2" width="5.42578125" style="5" bestFit="1" customWidth="1"/>
    <col min="3" max="3" width="5.28515625" style="10" bestFit="1" customWidth="1"/>
    <col min="4" max="4" width="37" style="11" bestFit="1" customWidth="1"/>
    <col min="5" max="5" width="11.28515625" style="11" customWidth="1"/>
    <col min="6" max="6" width="31" style="11" bestFit="1" customWidth="1"/>
    <col min="7" max="7" width="12.28515625" style="10" customWidth="1"/>
    <col min="8" max="8" width="7.7109375" style="27" bestFit="1" customWidth="1"/>
    <col min="9" max="9" width="6.5703125" style="27" bestFit="1" customWidth="1"/>
    <col min="10" max="10" width="12.7109375" style="2" bestFit="1" customWidth="1"/>
    <col min="11" max="11" width="9.42578125" style="8" customWidth="1"/>
    <col min="12" max="12" width="13.28515625" style="12" customWidth="1"/>
    <col min="13" max="13" width="12.5703125" style="13" customWidth="1"/>
    <col min="14" max="14" width="11.85546875" style="9" bestFit="1" customWidth="1"/>
    <col min="15" max="17" width="10.5703125" style="9" bestFit="1" customWidth="1"/>
    <col min="18" max="19" width="10.5703125" style="6" bestFit="1" customWidth="1"/>
    <col min="20" max="22" width="10.5703125" style="1" bestFit="1" customWidth="1"/>
    <col min="23" max="23" width="10.5703125" style="7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1" t="s">
        <v>49</v>
      </c>
      <c r="B1" s="51"/>
      <c r="C1" s="51"/>
      <c r="D1" s="51" t="s">
        <v>36</v>
      </c>
      <c r="E1" s="51"/>
      <c r="F1" s="51"/>
      <c r="G1" s="51"/>
      <c r="H1" s="51"/>
      <c r="I1" s="51"/>
      <c r="J1" s="51"/>
      <c r="K1" s="51" t="s">
        <v>50</v>
      </c>
      <c r="L1" s="51"/>
      <c r="M1" s="51"/>
      <c r="N1" s="52" t="s">
        <v>33</v>
      </c>
      <c r="O1" s="52" t="s">
        <v>33</v>
      </c>
      <c r="P1" s="52" t="s">
        <v>33</v>
      </c>
      <c r="Q1" s="52" t="s">
        <v>33</v>
      </c>
      <c r="R1" s="52" t="s">
        <v>33</v>
      </c>
      <c r="S1" s="52" t="s">
        <v>33</v>
      </c>
      <c r="T1" s="52" t="s">
        <v>33</v>
      </c>
      <c r="U1" s="52" t="s">
        <v>33</v>
      </c>
      <c r="V1" s="52" t="s">
        <v>33</v>
      </c>
      <c r="W1" s="52" t="s">
        <v>33</v>
      </c>
      <c r="X1" s="52" t="s">
        <v>33</v>
      </c>
      <c r="Y1" s="52" t="s">
        <v>33</v>
      </c>
    </row>
    <row r="2" spans="1:25" ht="30" customHeight="1" x14ac:dyDescent="0.25">
      <c r="A2" s="51" t="s">
        <v>43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</row>
    <row r="3" spans="1:25" s="2" customFormat="1" ht="45" x14ac:dyDescent="0.2">
      <c r="A3" s="34" t="s">
        <v>3</v>
      </c>
      <c r="B3" s="34" t="s">
        <v>1</v>
      </c>
      <c r="C3" s="35" t="s">
        <v>5</v>
      </c>
      <c r="D3" s="35" t="s">
        <v>7</v>
      </c>
      <c r="E3" s="35" t="s">
        <v>34</v>
      </c>
      <c r="F3" s="35" t="s">
        <v>13</v>
      </c>
      <c r="G3" s="35" t="s">
        <v>8</v>
      </c>
      <c r="H3" s="36" t="s">
        <v>4</v>
      </c>
      <c r="I3" s="37" t="s">
        <v>14</v>
      </c>
      <c r="J3" s="38" t="s">
        <v>6</v>
      </c>
      <c r="K3" s="39" t="s">
        <v>15</v>
      </c>
      <c r="L3" s="40" t="s">
        <v>0</v>
      </c>
      <c r="M3" s="36" t="s">
        <v>9</v>
      </c>
      <c r="N3" s="42" t="s">
        <v>2</v>
      </c>
      <c r="O3" s="42" t="s">
        <v>2</v>
      </c>
      <c r="P3" s="42" t="s">
        <v>2</v>
      </c>
      <c r="Q3" s="42" t="s">
        <v>2</v>
      </c>
      <c r="R3" s="42" t="s">
        <v>2</v>
      </c>
      <c r="S3" s="42" t="s">
        <v>2</v>
      </c>
      <c r="T3" s="42" t="s">
        <v>2</v>
      </c>
      <c r="U3" s="42" t="s">
        <v>2</v>
      </c>
      <c r="V3" s="42" t="s">
        <v>2</v>
      </c>
      <c r="W3" s="42" t="s">
        <v>2</v>
      </c>
      <c r="X3" s="42" t="s">
        <v>2</v>
      </c>
      <c r="Y3" s="42" t="s">
        <v>2</v>
      </c>
    </row>
    <row r="4" spans="1:25" ht="108" x14ac:dyDescent="0.25">
      <c r="A4" s="28" t="s">
        <v>51</v>
      </c>
      <c r="B4" s="29"/>
      <c r="C4" s="29">
        <v>1</v>
      </c>
      <c r="D4" s="31" t="s">
        <v>55</v>
      </c>
      <c r="E4" s="32"/>
      <c r="F4" s="32" t="s">
        <v>56</v>
      </c>
      <c r="G4" s="30" t="s">
        <v>35</v>
      </c>
      <c r="H4" s="30">
        <v>30</v>
      </c>
      <c r="I4" s="30">
        <v>20</v>
      </c>
      <c r="J4" s="33">
        <v>3094.25</v>
      </c>
      <c r="K4" s="43">
        <v>60</v>
      </c>
      <c r="L4" s="44">
        <f>K4-(SUM(N4:Y4))</f>
        <v>60</v>
      </c>
      <c r="M4" s="45" t="str">
        <f>IF(L4&lt;0,"ATENÇÃO","OK")</f>
        <v>OK</v>
      </c>
      <c r="N4" s="46">
        <v>0</v>
      </c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  <c r="X4" s="46">
        <v>0</v>
      </c>
      <c r="Y4" s="46">
        <v>0</v>
      </c>
    </row>
    <row r="5" spans="1:25" ht="108" x14ac:dyDescent="0.25">
      <c r="A5" s="28" t="s">
        <v>51</v>
      </c>
      <c r="B5" s="29"/>
      <c r="C5" s="29">
        <v>4</v>
      </c>
      <c r="D5" s="31" t="s">
        <v>57</v>
      </c>
      <c r="E5" s="32"/>
      <c r="F5" s="32" t="s">
        <v>58</v>
      </c>
      <c r="G5" s="30" t="s">
        <v>35</v>
      </c>
      <c r="H5" s="30">
        <v>30</v>
      </c>
      <c r="I5" s="30">
        <v>20</v>
      </c>
      <c r="J5" s="33">
        <v>2190</v>
      </c>
      <c r="K5" s="43">
        <v>4</v>
      </c>
      <c r="L5" s="44">
        <f t="shared" ref="L5:L9" si="0">K5-(SUM(N5:Y5))</f>
        <v>4</v>
      </c>
      <c r="M5" s="45" t="str">
        <f t="shared" ref="M5:M9" si="1">IF(L5&lt;0,"ATENÇÃO","OK")</f>
        <v>OK</v>
      </c>
      <c r="N5" s="46">
        <v>0</v>
      </c>
      <c r="O5" s="46">
        <v>0</v>
      </c>
      <c r="P5" s="46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  <c r="X5" s="46">
        <v>0</v>
      </c>
      <c r="Y5" s="46">
        <v>0</v>
      </c>
    </row>
    <row r="6" spans="1:25" ht="107.25" x14ac:dyDescent="0.25">
      <c r="A6" s="28" t="s">
        <v>52</v>
      </c>
      <c r="B6" s="29"/>
      <c r="C6" s="29">
        <v>5</v>
      </c>
      <c r="D6" s="31" t="s">
        <v>59</v>
      </c>
      <c r="E6" s="32"/>
      <c r="F6" s="32" t="s">
        <v>60</v>
      </c>
      <c r="G6" s="30" t="s">
        <v>35</v>
      </c>
      <c r="H6" s="30">
        <v>30</v>
      </c>
      <c r="I6" s="30">
        <v>20</v>
      </c>
      <c r="J6" s="33">
        <v>11590</v>
      </c>
      <c r="K6" s="43">
        <v>0</v>
      </c>
      <c r="L6" s="44">
        <f t="shared" si="0"/>
        <v>0</v>
      </c>
      <c r="M6" s="45" t="str">
        <f t="shared" si="1"/>
        <v>OK</v>
      </c>
      <c r="N6" s="46">
        <v>0</v>
      </c>
      <c r="O6" s="46">
        <v>0</v>
      </c>
      <c r="P6" s="46">
        <v>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  <c r="X6" s="46">
        <v>0</v>
      </c>
      <c r="Y6" s="46">
        <v>0</v>
      </c>
    </row>
    <row r="7" spans="1:25" ht="114.75" x14ac:dyDescent="0.25">
      <c r="A7" s="28" t="s">
        <v>53</v>
      </c>
      <c r="B7" s="29"/>
      <c r="C7" s="29">
        <v>7</v>
      </c>
      <c r="D7" s="31" t="s">
        <v>61</v>
      </c>
      <c r="E7" s="32"/>
      <c r="F7" s="32" t="s">
        <v>62</v>
      </c>
      <c r="G7" s="30" t="s">
        <v>35</v>
      </c>
      <c r="H7" s="30">
        <v>30</v>
      </c>
      <c r="I7" s="30">
        <v>20</v>
      </c>
      <c r="J7" s="33">
        <v>2162</v>
      </c>
      <c r="K7" s="43">
        <v>2</v>
      </c>
      <c r="L7" s="44">
        <f t="shared" si="0"/>
        <v>2</v>
      </c>
      <c r="M7" s="45" t="str">
        <f t="shared" si="1"/>
        <v>OK</v>
      </c>
      <c r="N7" s="46">
        <v>0</v>
      </c>
      <c r="O7" s="46">
        <v>0</v>
      </c>
      <c r="P7" s="46">
        <v>0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  <c r="X7" s="46">
        <v>0</v>
      </c>
      <c r="Y7" s="46">
        <v>0</v>
      </c>
    </row>
    <row r="8" spans="1:25" ht="162" x14ac:dyDescent="0.25">
      <c r="A8" s="28" t="s">
        <v>54</v>
      </c>
      <c r="B8" s="29"/>
      <c r="C8" s="29">
        <v>8</v>
      </c>
      <c r="D8" s="31" t="s">
        <v>63</v>
      </c>
      <c r="E8" s="32"/>
      <c r="F8" s="32" t="s">
        <v>64</v>
      </c>
      <c r="G8" s="30" t="s">
        <v>35</v>
      </c>
      <c r="H8" s="30">
        <v>30</v>
      </c>
      <c r="I8" s="30">
        <v>20</v>
      </c>
      <c r="J8" s="33">
        <v>2130</v>
      </c>
      <c r="K8" s="43">
        <v>1</v>
      </c>
      <c r="L8" s="44">
        <f t="shared" si="0"/>
        <v>1</v>
      </c>
      <c r="M8" s="45" t="str">
        <f t="shared" si="1"/>
        <v>OK</v>
      </c>
      <c r="N8" s="46">
        <v>0</v>
      </c>
      <c r="O8" s="46">
        <v>0</v>
      </c>
      <c r="P8" s="46">
        <v>0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  <c r="X8" s="46">
        <v>0</v>
      </c>
      <c r="Y8" s="46">
        <v>0</v>
      </c>
    </row>
    <row r="9" spans="1:25" ht="107.25" x14ac:dyDescent="0.25">
      <c r="A9" s="28" t="s">
        <v>52</v>
      </c>
      <c r="B9" s="29"/>
      <c r="C9" s="29">
        <v>9</v>
      </c>
      <c r="D9" s="31" t="s">
        <v>65</v>
      </c>
      <c r="E9" s="32"/>
      <c r="F9" s="32" t="s">
        <v>66</v>
      </c>
      <c r="G9" s="30" t="s">
        <v>35</v>
      </c>
      <c r="H9" s="30">
        <v>30</v>
      </c>
      <c r="I9" s="30">
        <v>20</v>
      </c>
      <c r="J9" s="33">
        <v>8700</v>
      </c>
      <c r="K9" s="43">
        <v>0</v>
      </c>
      <c r="L9" s="44">
        <f t="shared" si="0"/>
        <v>0</v>
      </c>
      <c r="M9" s="45" t="str">
        <f t="shared" si="1"/>
        <v>OK</v>
      </c>
      <c r="N9" s="46">
        <v>0</v>
      </c>
      <c r="O9" s="46">
        <v>0</v>
      </c>
      <c r="P9" s="46">
        <v>0</v>
      </c>
      <c r="Q9" s="46">
        <v>0</v>
      </c>
      <c r="R9" s="46">
        <v>0</v>
      </c>
      <c r="S9" s="46">
        <v>0</v>
      </c>
      <c r="T9" s="46">
        <v>0</v>
      </c>
      <c r="U9" s="46">
        <v>0</v>
      </c>
      <c r="V9" s="46">
        <v>0</v>
      </c>
      <c r="W9" s="46">
        <v>0</v>
      </c>
      <c r="X9" s="46">
        <v>0</v>
      </c>
      <c r="Y9" s="46">
        <v>0</v>
      </c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N4:Y4">
    <cfRule type="cellIs" dxfId="68" priority="4" stopIfTrue="1" operator="greaterThan">
      <formula>0</formula>
    </cfRule>
    <cfRule type="cellIs" dxfId="67" priority="5" stopIfTrue="1" operator="greaterThan">
      <formula>0</formula>
    </cfRule>
    <cfRule type="cellIs" dxfId="66" priority="6" stopIfTrue="1" operator="greaterThan">
      <formula>0</formula>
    </cfRule>
  </conditionalFormatting>
  <conditionalFormatting sqref="N5:Y9">
    <cfRule type="cellIs" dxfId="65" priority="1" stopIfTrue="1" operator="greaterThan">
      <formula>0</formula>
    </cfRule>
    <cfRule type="cellIs" dxfId="64" priority="2" stopIfTrue="1" operator="greaterThan">
      <formula>0</formula>
    </cfRule>
    <cfRule type="cellIs" dxfId="63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"/>
  <sheetViews>
    <sheetView zoomScale="90" zoomScaleNormal="90" workbookViewId="0">
      <selection sqref="A1:Y9"/>
    </sheetView>
  </sheetViews>
  <sheetFormatPr defaultColWidth="9.7109375" defaultRowHeight="15" x14ac:dyDescent="0.25"/>
  <cols>
    <col min="1" max="1" width="13.140625" style="4" bestFit="1" customWidth="1"/>
    <col min="2" max="2" width="5.42578125" style="5" bestFit="1" customWidth="1"/>
    <col min="3" max="3" width="5.28515625" style="10" bestFit="1" customWidth="1"/>
    <col min="4" max="4" width="37" style="11" bestFit="1" customWidth="1"/>
    <col min="5" max="5" width="11.28515625" style="11" customWidth="1"/>
    <col min="6" max="6" width="31" style="11" bestFit="1" customWidth="1"/>
    <col min="7" max="7" width="12.28515625" style="10" customWidth="1"/>
    <col min="8" max="8" width="7.7109375" style="27" bestFit="1" customWidth="1"/>
    <col min="9" max="9" width="6.5703125" style="27" bestFit="1" customWidth="1"/>
    <col min="10" max="10" width="12.7109375" style="2" bestFit="1" customWidth="1"/>
    <col min="11" max="11" width="9.42578125" style="8" customWidth="1"/>
    <col min="12" max="12" width="13.28515625" style="12" customWidth="1"/>
    <col min="13" max="13" width="12.5703125" style="13" customWidth="1"/>
    <col min="14" max="14" width="11.85546875" style="9" bestFit="1" customWidth="1"/>
    <col min="15" max="17" width="10.5703125" style="9" bestFit="1" customWidth="1"/>
    <col min="18" max="19" width="10.5703125" style="6" bestFit="1" customWidth="1"/>
    <col min="20" max="22" width="10.5703125" style="1" bestFit="1" customWidth="1"/>
    <col min="23" max="23" width="10.5703125" style="7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1" t="s">
        <v>49</v>
      </c>
      <c r="B1" s="51"/>
      <c r="C1" s="51"/>
      <c r="D1" s="51" t="s">
        <v>36</v>
      </c>
      <c r="E1" s="51"/>
      <c r="F1" s="51"/>
      <c r="G1" s="51"/>
      <c r="H1" s="51"/>
      <c r="I1" s="51"/>
      <c r="J1" s="51"/>
      <c r="K1" s="51" t="s">
        <v>50</v>
      </c>
      <c r="L1" s="51"/>
      <c r="M1" s="51"/>
      <c r="N1" s="52" t="s">
        <v>79</v>
      </c>
      <c r="O1" s="52" t="s">
        <v>33</v>
      </c>
      <c r="P1" s="52" t="s">
        <v>33</v>
      </c>
      <c r="Q1" s="52" t="s">
        <v>33</v>
      </c>
      <c r="R1" s="52" t="s">
        <v>33</v>
      </c>
      <c r="S1" s="52" t="s">
        <v>33</v>
      </c>
      <c r="T1" s="52" t="s">
        <v>33</v>
      </c>
      <c r="U1" s="52" t="s">
        <v>33</v>
      </c>
      <c r="V1" s="52" t="s">
        <v>33</v>
      </c>
      <c r="W1" s="52" t="s">
        <v>33</v>
      </c>
      <c r="X1" s="52" t="s">
        <v>33</v>
      </c>
      <c r="Y1" s="52" t="s">
        <v>33</v>
      </c>
    </row>
    <row r="2" spans="1:25" ht="30" customHeight="1" x14ac:dyDescent="0.25">
      <c r="A2" s="51" t="s">
        <v>44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</row>
    <row r="3" spans="1:25" s="2" customFormat="1" ht="45" x14ac:dyDescent="0.2">
      <c r="A3" s="34" t="s">
        <v>3</v>
      </c>
      <c r="B3" s="34" t="s">
        <v>1</v>
      </c>
      <c r="C3" s="35" t="s">
        <v>5</v>
      </c>
      <c r="D3" s="35" t="s">
        <v>7</v>
      </c>
      <c r="E3" s="35" t="s">
        <v>34</v>
      </c>
      <c r="F3" s="35" t="s">
        <v>13</v>
      </c>
      <c r="G3" s="35" t="s">
        <v>8</v>
      </c>
      <c r="H3" s="36" t="s">
        <v>4</v>
      </c>
      <c r="I3" s="37" t="s">
        <v>14</v>
      </c>
      <c r="J3" s="38" t="s">
        <v>6</v>
      </c>
      <c r="K3" s="39" t="s">
        <v>15</v>
      </c>
      <c r="L3" s="40" t="s">
        <v>0</v>
      </c>
      <c r="M3" s="36" t="s">
        <v>9</v>
      </c>
      <c r="N3" s="42" t="s">
        <v>2</v>
      </c>
      <c r="O3" s="42" t="s">
        <v>2</v>
      </c>
      <c r="P3" s="42" t="s">
        <v>2</v>
      </c>
      <c r="Q3" s="42" t="s">
        <v>2</v>
      </c>
      <c r="R3" s="42" t="s">
        <v>2</v>
      </c>
      <c r="S3" s="42" t="s">
        <v>2</v>
      </c>
      <c r="T3" s="42" t="s">
        <v>2</v>
      </c>
      <c r="U3" s="42" t="s">
        <v>2</v>
      </c>
      <c r="V3" s="42" t="s">
        <v>2</v>
      </c>
      <c r="W3" s="42" t="s">
        <v>2</v>
      </c>
      <c r="X3" s="42" t="s">
        <v>2</v>
      </c>
      <c r="Y3" s="42" t="s">
        <v>2</v>
      </c>
    </row>
    <row r="4" spans="1:25" ht="108" x14ac:dyDescent="0.25">
      <c r="A4" s="28" t="s">
        <v>51</v>
      </c>
      <c r="B4" s="29"/>
      <c r="C4" s="29">
        <v>1</v>
      </c>
      <c r="D4" s="31" t="s">
        <v>55</v>
      </c>
      <c r="E4" s="32"/>
      <c r="F4" s="32" t="s">
        <v>56</v>
      </c>
      <c r="G4" s="30" t="s">
        <v>35</v>
      </c>
      <c r="H4" s="30">
        <v>30</v>
      </c>
      <c r="I4" s="30">
        <v>20</v>
      </c>
      <c r="J4" s="33">
        <v>3094.25</v>
      </c>
      <c r="K4" s="43">
        <v>60</v>
      </c>
      <c r="L4" s="44">
        <f>K4-(SUM(N4:Y4))</f>
        <v>60</v>
      </c>
      <c r="M4" s="45" t="str">
        <f>IF(L4&lt;0,"ATENÇÃO","OK")</f>
        <v>OK</v>
      </c>
      <c r="N4" s="46">
        <v>0</v>
      </c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  <c r="X4" s="46">
        <v>0</v>
      </c>
      <c r="Y4" s="46">
        <v>0</v>
      </c>
    </row>
    <row r="5" spans="1:25" ht="108" x14ac:dyDescent="0.25">
      <c r="A5" s="28" t="s">
        <v>51</v>
      </c>
      <c r="B5" s="29"/>
      <c r="C5" s="29">
        <v>4</v>
      </c>
      <c r="D5" s="31" t="s">
        <v>57</v>
      </c>
      <c r="E5" s="32"/>
      <c r="F5" s="32" t="s">
        <v>58</v>
      </c>
      <c r="G5" s="30" t="s">
        <v>35</v>
      </c>
      <c r="H5" s="30">
        <v>30</v>
      </c>
      <c r="I5" s="30">
        <v>20</v>
      </c>
      <c r="J5" s="33">
        <v>2190</v>
      </c>
      <c r="K5" s="43">
        <v>4</v>
      </c>
      <c r="L5" s="44">
        <f t="shared" ref="L5:L9" si="0">K5-(SUM(N5:Y5))</f>
        <v>4</v>
      </c>
      <c r="M5" s="45" t="str">
        <f t="shared" ref="M5:M9" si="1">IF(L5&lt;0,"ATENÇÃO","OK")</f>
        <v>OK</v>
      </c>
      <c r="N5" s="46">
        <v>0</v>
      </c>
      <c r="O5" s="46">
        <v>0</v>
      </c>
      <c r="P5" s="46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  <c r="X5" s="46">
        <v>0</v>
      </c>
      <c r="Y5" s="46">
        <v>0</v>
      </c>
    </row>
    <row r="6" spans="1:25" ht="107.25" x14ac:dyDescent="0.25">
      <c r="A6" s="28" t="s">
        <v>52</v>
      </c>
      <c r="B6" s="29"/>
      <c r="C6" s="29">
        <v>5</v>
      </c>
      <c r="D6" s="31" t="s">
        <v>59</v>
      </c>
      <c r="E6" s="32"/>
      <c r="F6" s="32" t="s">
        <v>60</v>
      </c>
      <c r="G6" s="30" t="s">
        <v>35</v>
      </c>
      <c r="H6" s="30">
        <v>30</v>
      </c>
      <c r="I6" s="30">
        <v>20</v>
      </c>
      <c r="J6" s="33">
        <v>11590</v>
      </c>
      <c r="K6" s="43">
        <v>0</v>
      </c>
      <c r="L6" s="44">
        <f t="shared" si="0"/>
        <v>0</v>
      </c>
      <c r="M6" s="45" t="str">
        <f t="shared" si="1"/>
        <v>OK</v>
      </c>
      <c r="N6" s="46">
        <v>0</v>
      </c>
      <c r="O6" s="46">
        <v>0</v>
      </c>
      <c r="P6" s="46">
        <v>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  <c r="X6" s="46">
        <v>0</v>
      </c>
      <c r="Y6" s="46">
        <v>0</v>
      </c>
    </row>
    <row r="7" spans="1:25" ht="114.75" x14ac:dyDescent="0.25">
      <c r="A7" s="28" t="s">
        <v>53</v>
      </c>
      <c r="B7" s="29"/>
      <c r="C7" s="29">
        <v>7</v>
      </c>
      <c r="D7" s="31" t="s">
        <v>61</v>
      </c>
      <c r="E7" s="32"/>
      <c r="F7" s="32" t="s">
        <v>62</v>
      </c>
      <c r="G7" s="30" t="s">
        <v>35</v>
      </c>
      <c r="H7" s="30">
        <v>30</v>
      </c>
      <c r="I7" s="30">
        <v>20</v>
      </c>
      <c r="J7" s="33">
        <v>2162</v>
      </c>
      <c r="K7" s="43">
        <v>2</v>
      </c>
      <c r="L7" s="44">
        <f t="shared" si="0"/>
        <v>0</v>
      </c>
      <c r="M7" s="45" t="str">
        <f t="shared" si="1"/>
        <v>OK</v>
      </c>
      <c r="N7" s="46">
        <v>2</v>
      </c>
      <c r="O7" s="46">
        <v>0</v>
      </c>
      <c r="P7" s="46">
        <v>0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  <c r="X7" s="46">
        <v>0</v>
      </c>
      <c r="Y7" s="46">
        <v>0</v>
      </c>
    </row>
    <row r="8" spans="1:25" ht="162" x14ac:dyDescent="0.25">
      <c r="A8" s="28" t="s">
        <v>54</v>
      </c>
      <c r="B8" s="29"/>
      <c r="C8" s="29">
        <v>8</v>
      </c>
      <c r="D8" s="31" t="s">
        <v>63</v>
      </c>
      <c r="E8" s="32"/>
      <c r="F8" s="32" t="s">
        <v>64</v>
      </c>
      <c r="G8" s="30" t="s">
        <v>35</v>
      </c>
      <c r="H8" s="30">
        <v>30</v>
      </c>
      <c r="I8" s="30">
        <v>20</v>
      </c>
      <c r="J8" s="33">
        <v>2130</v>
      </c>
      <c r="K8" s="43">
        <v>1</v>
      </c>
      <c r="L8" s="44">
        <f t="shared" si="0"/>
        <v>1</v>
      </c>
      <c r="M8" s="45" t="str">
        <f t="shared" si="1"/>
        <v>OK</v>
      </c>
      <c r="N8" s="46">
        <v>0</v>
      </c>
      <c r="O8" s="46">
        <v>0</v>
      </c>
      <c r="P8" s="46">
        <v>0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  <c r="X8" s="46">
        <v>0</v>
      </c>
      <c r="Y8" s="46">
        <v>0</v>
      </c>
    </row>
    <row r="9" spans="1:25" ht="107.25" x14ac:dyDescent="0.25">
      <c r="A9" s="28" t="s">
        <v>52</v>
      </c>
      <c r="B9" s="29"/>
      <c r="C9" s="29">
        <v>9</v>
      </c>
      <c r="D9" s="31" t="s">
        <v>65</v>
      </c>
      <c r="E9" s="32"/>
      <c r="F9" s="32" t="s">
        <v>66</v>
      </c>
      <c r="G9" s="30" t="s">
        <v>35</v>
      </c>
      <c r="H9" s="30">
        <v>30</v>
      </c>
      <c r="I9" s="30">
        <v>20</v>
      </c>
      <c r="J9" s="33">
        <v>8700</v>
      </c>
      <c r="K9" s="43">
        <v>0</v>
      </c>
      <c r="L9" s="44">
        <f t="shared" si="0"/>
        <v>0</v>
      </c>
      <c r="M9" s="45" t="str">
        <f t="shared" si="1"/>
        <v>OK</v>
      </c>
      <c r="N9" s="46">
        <v>0</v>
      </c>
      <c r="O9" s="46">
        <v>0</v>
      </c>
      <c r="P9" s="46">
        <v>0</v>
      </c>
      <c r="Q9" s="46">
        <v>0</v>
      </c>
      <c r="R9" s="46">
        <v>0</v>
      </c>
      <c r="S9" s="46">
        <v>0</v>
      </c>
      <c r="T9" s="46">
        <v>0</v>
      </c>
      <c r="U9" s="46">
        <v>0</v>
      </c>
      <c r="V9" s="46">
        <v>0</v>
      </c>
      <c r="W9" s="46">
        <v>0</v>
      </c>
      <c r="X9" s="46">
        <v>0</v>
      </c>
      <c r="Y9" s="46">
        <v>0</v>
      </c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N4:Y4">
    <cfRule type="cellIs" dxfId="62" priority="7" stopIfTrue="1" operator="greaterThan">
      <formula>0</formula>
    </cfRule>
    <cfRule type="cellIs" dxfId="61" priority="8" stopIfTrue="1" operator="greaterThan">
      <formula>0</formula>
    </cfRule>
    <cfRule type="cellIs" dxfId="60" priority="9" stopIfTrue="1" operator="greaterThan">
      <formula>0</formula>
    </cfRule>
  </conditionalFormatting>
  <conditionalFormatting sqref="N5:Y6 N8:Y9 O7:Y7">
    <cfRule type="cellIs" dxfId="59" priority="4" stopIfTrue="1" operator="greaterThan">
      <formula>0</formula>
    </cfRule>
    <cfRule type="cellIs" dxfId="58" priority="5" stopIfTrue="1" operator="greaterThan">
      <formula>0</formula>
    </cfRule>
    <cfRule type="cellIs" dxfId="57" priority="6" stopIfTrue="1" operator="greaterThan">
      <formula>0</formula>
    </cfRule>
  </conditionalFormatting>
  <conditionalFormatting sqref="N7">
    <cfRule type="cellIs" dxfId="56" priority="1" stopIfTrue="1" operator="greaterThan">
      <formula>0</formula>
    </cfRule>
    <cfRule type="cellIs" dxfId="55" priority="2" stopIfTrue="1" operator="greaterThan">
      <formula>0</formula>
    </cfRule>
    <cfRule type="cellIs" dxfId="54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9"/>
  <sheetViews>
    <sheetView zoomScale="90" zoomScaleNormal="90" workbookViewId="0">
      <selection sqref="A1:Y9"/>
    </sheetView>
  </sheetViews>
  <sheetFormatPr defaultColWidth="9.7109375" defaultRowHeight="15" x14ac:dyDescent="0.25"/>
  <cols>
    <col min="1" max="1" width="13.140625" style="4" bestFit="1" customWidth="1"/>
    <col min="2" max="2" width="5.42578125" style="5" bestFit="1" customWidth="1"/>
    <col min="3" max="3" width="5.28515625" style="10" bestFit="1" customWidth="1"/>
    <col min="4" max="4" width="37" style="11" bestFit="1" customWidth="1"/>
    <col min="5" max="5" width="11.28515625" style="11" customWidth="1"/>
    <col min="6" max="6" width="31" style="11" bestFit="1" customWidth="1"/>
    <col min="7" max="7" width="12.28515625" style="10" customWidth="1"/>
    <col min="8" max="8" width="7.7109375" style="27" bestFit="1" customWidth="1"/>
    <col min="9" max="9" width="6.5703125" style="27" bestFit="1" customWidth="1"/>
    <col min="10" max="10" width="12.7109375" style="2" bestFit="1" customWidth="1"/>
    <col min="11" max="11" width="9.42578125" style="8" customWidth="1"/>
    <col min="12" max="12" width="13.28515625" style="12" customWidth="1"/>
    <col min="13" max="13" width="12.5703125" style="13" customWidth="1"/>
    <col min="14" max="14" width="11.85546875" style="9" bestFit="1" customWidth="1"/>
    <col min="15" max="17" width="10.5703125" style="9" bestFit="1" customWidth="1"/>
    <col min="18" max="19" width="10.5703125" style="6" bestFit="1" customWidth="1"/>
    <col min="20" max="22" width="10.5703125" style="1" bestFit="1" customWidth="1"/>
    <col min="23" max="23" width="10.5703125" style="7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1" t="s">
        <v>49</v>
      </c>
      <c r="B1" s="51"/>
      <c r="C1" s="51"/>
      <c r="D1" s="51" t="s">
        <v>36</v>
      </c>
      <c r="E1" s="51"/>
      <c r="F1" s="51"/>
      <c r="G1" s="51"/>
      <c r="H1" s="51"/>
      <c r="I1" s="51"/>
      <c r="J1" s="51"/>
      <c r="K1" s="51" t="s">
        <v>50</v>
      </c>
      <c r="L1" s="51"/>
      <c r="M1" s="51"/>
      <c r="N1" s="52" t="s">
        <v>33</v>
      </c>
      <c r="O1" s="52" t="s">
        <v>33</v>
      </c>
      <c r="P1" s="52" t="s">
        <v>33</v>
      </c>
      <c r="Q1" s="52" t="s">
        <v>33</v>
      </c>
      <c r="R1" s="52" t="s">
        <v>33</v>
      </c>
      <c r="S1" s="52" t="s">
        <v>33</v>
      </c>
      <c r="T1" s="52" t="s">
        <v>33</v>
      </c>
      <c r="U1" s="52" t="s">
        <v>33</v>
      </c>
      <c r="V1" s="52" t="s">
        <v>33</v>
      </c>
      <c r="W1" s="52" t="s">
        <v>33</v>
      </c>
      <c r="X1" s="52" t="s">
        <v>33</v>
      </c>
      <c r="Y1" s="52" t="s">
        <v>33</v>
      </c>
    </row>
    <row r="2" spans="1:25" ht="30" customHeight="1" x14ac:dyDescent="0.25">
      <c r="A2" s="51" t="s">
        <v>45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</row>
    <row r="3" spans="1:25" s="2" customFormat="1" ht="45" x14ac:dyDescent="0.2">
      <c r="A3" s="34" t="s">
        <v>3</v>
      </c>
      <c r="B3" s="34" t="s">
        <v>1</v>
      </c>
      <c r="C3" s="35" t="s">
        <v>5</v>
      </c>
      <c r="D3" s="35" t="s">
        <v>7</v>
      </c>
      <c r="E3" s="35" t="s">
        <v>34</v>
      </c>
      <c r="F3" s="35" t="s">
        <v>13</v>
      </c>
      <c r="G3" s="35" t="s">
        <v>8</v>
      </c>
      <c r="H3" s="36" t="s">
        <v>4</v>
      </c>
      <c r="I3" s="37" t="s">
        <v>14</v>
      </c>
      <c r="J3" s="38" t="s">
        <v>6</v>
      </c>
      <c r="K3" s="39" t="s">
        <v>15</v>
      </c>
      <c r="L3" s="40" t="s">
        <v>0</v>
      </c>
      <c r="M3" s="36" t="s">
        <v>9</v>
      </c>
      <c r="N3" s="42" t="s">
        <v>2</v>
      </c>
      <c r="O3" s="42" t="s">
        <v>2</v>
      </c>
      <c r="P3" s="42" t="s">
        <v>2</v>
      </c>
      <c r="Q3" s="42" t="s">
        <v>2</v>
      </c>
      <c r="R3" s="42" t="s">
        <v>2</v>
      </c>
      <c r="S3" s="42" t="s">
        <v>2</v>
      </c>
      <c r="T3" s="42" t="s">
        <v>2</v>
      </c>
      <c r="U3" s="42" t="s">
        <v>2</v>
      </c>
      <c r="V3" s="42" t="s">
        <v>2</v>
      </c>
      <c r="W3" s="42" t="s">
        <v>2</v>
      </c>
      <c r="X3" s="42" t="s">
        <v>2</v>
      </c>
      <c r="Y3" s="42" t="s">
        <v>2</v>
      </c>
    </row>
    <row r="4" spans="1:25" ht="108" x14ac:dyDescent="0.25">
      <c r="A4" s="28" t="s">
        <v>51</v>
      </c>
      <c r="B4" s="29"/>
      <c r="C4" s="29">
        <v>1</v>
      </c>
      <c r="D4" s="31" t="s">
        <v>55</v>
      </c>
      <c r="E4" s="32"/>
      <c r="F4" s="32" t="s">
        <v>56</v>
      </c>
      <c r="G4" s="30" t="s">
        <v>35</v>
      </c>
      <c r="H4" s="30">
        <v>30</v>
      </c>
      <c r="I4" s="30">
        <v>20</v>
      </c>
      <c r="J4" s="33">
        <v>3094.25</v>
      </c>
      <c r="K4" s="43">
        <v>80</v>
      </c>
      <c r="L4" s="44">
        <f>K4-(SUM(N4:Y4))</f>
        <v>80</v>
      </c>
      <c r="M4" s="45" t="str">
        <f>IF(L4&lt;0,"ATENÇÃO","OK")</f>
        <v>OK</v>
      </c>
      <c r="N4" s="46">
        <v>0</v>
      </c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  <c r="X4" s="46">
        <v>0</v>
      </c>
      <c r="Y4" s="46">
        <v>0</v>
      </c>
    </row>
    <row r="5" spans="1:25" ht="108" x14ac:dyDescent="0.25">
      <c r="A5" s="28" t="s">
        <v>51</v>
      </c>
      <c r="B5" s="29"/>
      <c r="C5" s="29">
        <v>4</v>
      </c>
      <c r="D5" s="31" t="s">
        <v>57</v>
      </c>
      <c r="E5" s="32"/>
      <c r="F5" s="32" t="s">
        <v>58</v>
      </c>
      <c r="G5" s="30" t="s">
        <v>35</v>
      </c>
      <c r="H5" s="30">
        <v>30</v>
      </c>
      <c r="I5" s="30">
        <v>20</v>
      </c>
      <c r="J5" s="33">
        <v>2190</v>
      </c>
      <c r="K5" s="43">
        <v>4</v>
      </c>
      <c r="L5" s="44">
        <f t="shared" ref="L5:L9" si="0">K5-(SUM(N5:Y5))</f>
        <v>4</v>
      </c>
      <c r="M5" s="45" t="str">
        <f t="shared" ref="M5:M9" si="1">IF(L5&lt;0,"ATENÇÃO","OK")</f>
        <v>OK</v>
      </c>
      <c r="N5" s="46">
        <v>0</v>
      </c>
      <c r="O5" s="46">
        <v>0</v>
      </c>
      <c r="P5" s="46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  <c r="X5" s="46">
        <v>0</v>
      </c>
      <c r="Y5" s="46">
        <v>0</v>
      </c>
    </row>
    <row r="6" spans="1:25" ht="107.25" x14ac:dyDescent="0.25">
      <c r="A6" s="28" t="s">
        <v>52</v>
      </c>
      <c r="B6" s="29"/>
      <c r="C6" s="29">
        <v>5</v>
      </c>
      <c r="D6" s="31" t="s">
        <v>59</v>
      </c>
      <c r="E6" s="32"/>
      <c r="F6" s="32" t="s">
        <v>60</v>
      </c>
      <c r="G6" s="30" t="s">
        <v>35</v>
      </c>
      <c r="H6" s="30">
        <v>30</v>
      </c>
      <c r="I6" s="30">
        <v>20</v>
      </c>
      <c r="J6" s="33">
        <v>11590</v>
      </c>
      <c r="K6" s="43">
        <f>0+1</f>
        <v>1</v>
      </c>
      <c r="L6" s="44">
        <f t="shared" si="0"/>
        <v>1</v>
      </c>
      <c r="M6" s="45" t="str">
        <f t="shared" si="1"/>
        <v>OK</v>
      </c>
      <c r="N6" s="46">
        <v>0</v>
      </c>
      <c r="O6" s="46">
        <v>0</v>
      </c>
      <c r="P6" s="46">
        <v>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  <c r="X6" s="46">
        <v>0</v>
      </c>
      <c r="Y6" s="46">
        <v>0</v>
      </c>
    </row>
    <row r="7" spans="1:25" ht="114.75" x14ac:dyDescent="0.25">
      <c r="A7" s="28" t="s">
        <v>53</v>
      </c>
      <c r="B7" s="29"/>
      <c r="C7" s="29">
        <v>7</v>
      </c>
      <c r="D7" s="31" t="s">
        <v>61</v>
      </c>
      <c r="E7" s="32"/>
      <c r="F7" s="32" t="s">
        <v>62</v>
      </c>
      <c r="G7" s="30" t="s">
        <v>35</v>
      </c>
      <c r="H7" s="30">
        <v>30</v>
      </c>
      <c r="I7" s="30">
        <v>20</v>
      </c>
      <c r="J7" s="33">
        <v>2162</v>
      </c>
      <c r="K7" s="43">
        <v>2</v>
      </c>
      <c r="L7" s="44">
        <f t="shared" si="0"/>
        <v>2</v>
      </c>
      <c r="M7" s="45" t="str">
        <f t="shared" si="1"/>
        <v>OK</v>
      </c>
      <c r="N7" s="46">
        <v>0</v>
      </c>
      <c r="O7" s="46">
        <v>0</v>
      </c>
      <c r="P7" s="46">
        <v>0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  <c r="X7" s="46">
        <v>0</v>
      </c>
      <c r="Y7" s="46">
        <v>0</v>
      </c>
    </row>
    <row r="8" spans="1:25" ht="162" x14ac:dyDescent="0.25">
      <c r="A8" s="28" t="s">
        <v>54</v>
      </c>
      <c r="B8" s="29"/>
      <c r="C8" s="29">
        <v>8</v>
      </c>
      <c r="D8" s="31" t="s">
        <v>63</v>
      </c>
      <c r="E8" s="32"/>
      <c r="F8" s="32" t="s">
        <v>64</v>
      </c>
      <c r="G8" s="30" t="s">
        <v>35</v>
      </c>
      <c r="H8" s="30">
        <v>30</v>
      </c>
      <c r="I8" s="30">
        <v>20</v>
      </c>
      <c r="J8" s="33">
        <v>2130</v>
      </c>
      <c r="K8" s="43">
        <v>1</v>
      </c>
      <c r="L8" s="44">
        <f t="shared" si="0"/>
        <v>1</v>
      </c>
      <c r="M8" s="45" t="str">
        <f t="shared" si="1"/>
        <v>OK</v>
      </c>
      <c r="N8" s="46">
        <v>0</v>
      </c>
      <c r="O8" s="46">
        <v>0</v>
      </c>
      <c r="P8" s="46">
        <v>0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  <c r="X8" s="46">
        <v>0</v>
      </c>
      <c r="Y8" s="46">
        <v>0</v>
      </c>
    </row>
    <row r="9" spans="1:25" ht="107.25" x14ac:dyDescent="0.25">
      <c r="A9" s="28" t="s">
        <v>52</v>
      </c>
      <c r="B9" s="29"/>
      <c r="C9" s="29">
        <v>9</v>
      </c>
      <c r="D9" s="31" t="s">
        <v>65</v>
      </c>
      <c r="E9" s="32"/>
      <c r="F9" s="32" t="s">
        <v>66</v>
      </c>
      <c r="G9" s="30" t="s">
        <v>35</v>
      </c>
      <c r="H9" s="30">
        <v>30</v>
      </c>
      <c r="I9" s="30">
        <v>20</v>
      </c>
      <c r="J9" s="33">
        <v>8700</v>
      </c>
      <c r="K9" s="43">
        <v>1</v>
      </c>
      <c r="L9" s="44">
        <f t="shared" si="0"/>
        <v>1</v>
      </c>
      <c r="M9" s="45" t="str">
        <f t="shared" si="1"/>
        <v>OK</v>
      </c>
      <c r="N9" s="46">
        <v>0</v>
      </c>
      <c r="O9" s="46">
        <v>0</v>
      </c>
      <c r="P9" s="46">
        <v>0</v>
      </c>
      <c r="Q9" s="46">
        <v>0</v>
      </c>
      <c r="R9" s="46">
        <v>0</v>
      </c>
      <c r="S9" s="46">
        <v>0</v>
      </c>
      <c r="T9" s="46">
        <v>0</v>
      </c>
      <c r="U9" s="46">
        <v>0</v>
      </c>
      <c r="V9" s="46">
        <v>0</v>
      </c>
      <c r="W9" s="46">
        <v>0</v>
      </c>
      <c r="X9" s="46">
        <v>0</v>
      </c>
      <c r="Y9" s="46">
        <v>0</v>
      </c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N4:Y4">
    <cfRule type="cellIs" dxfId="53" priority="4" stopIfTrue="1" operator="greaterThan">
      <formula>0</formula>
    </cfRule>
    <cfRule type="cellIs" dxfId="52" priority="5" stopIfTrue="1" operator="greaterThan">
      <formula>0</formula>
    </cfRule>
    <cfRule type="cellIs" dxfId="51" priority="6" stopIfTrue="1" operator="greaterThan">
      <formula>0</formula>
    </cfRule>
  </conditionalFormatting>
  <conditionalFormatting sqref="N5:Y9">
    <cfRule type="cellIs" dxfId="50" priority="1" stopIfTrue="1" operator="greaterThan">
      <formula>0</formula>
    </cfRule>
    <cfRule type="cellIs" dxfId="49" priority="2" stopIfTrue="1" operator="greaterThan">
      <formula>0</formula>
    </cfRule>
    <cfRule type="cellIs" dxfId="4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"/>
  <sheetViews>
    <sheetView topLeftCell="C1" zoomScale="90" zoomScaleNormal="90" workbookViewId="0">
      <selection activeCell="I19" sqref="I19"/>
    </sheetView>
  </sheetViews>
  <sheetFormatPr defaultColWidth="9.7109375" defaultRowHeight="15" x14ac:dyDescent="0.25"/>
  <cols>
    <col min="1" max="1" width="13.140625" style="4" bestFit="1" customWidth="1"/>
    <col min="2" max="2" width="5.42578125" style="5" bestFit="1" customWidth="1"/>
    <col min="3" max="3" width="5.28515625" style="10" bestFit="1" customWidth="1"/>
    <col min="4" max="4" width="37" style="11" bestFit="1" customWidth="1"/>
    <col min="5" max="5" width="11.28515625" style="11" customWidth="1"/>
    <col min="6" max="6" width="31" style="11" bestFit="1" customWidth="1"/>
    <col min="7" max="7" width="12.28515625" style="10" customWidth="1"/>
    <col min="8" max="8" width="7.7109375" style="27" bestFit="1" customWidth="1"/>
    <col min="9" max="9" width="6.5703125" style="27" bestFit="1" customWidth="1"/>
    <col min="10" max="10" width="12.7109375" style="2" bestFit="1" customWidth="1"/>
    <col min="11" max="11" width="9.42578125" style="8" customWidth="1"/>
    <col min="12" max="12" width="13.28515625" style="12" customWidth="1"/>
    <col min="13" max="13" width="12.5703125" style="13" customWidth="1"/>
    <col min="14" max="14" width="11.85546875" style="9" bestFit="1" customWidth="1"/>
    <col min="15" max="17" width="10.5703125" style="9" bestFit="1" customWidth="1"/>
    <col min="18" max="19" width="10.5703125" style="6" bestFit="1" customWidth="1"/>
    <col min="20" max="22" width="10.5703125" style="1" bestFit="1" customWidth="1"/>
    <col min="23" max="23" width="10.5703125" style="7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1" t="s">
        <v>49</v>
      </c>
      <c r="B1" s="51"/>
      <c r="C1" s="51"/>
      <c r="D1" s="51" t="s">
        <v>36</v>
      </c>
      <c r="E1" s="51"/>
      <c r="F1" s="51"/>
      <c r="G1" s="51"/>
      <c r="H1" s="51"/>
      <c r="I1" s="51"/>
      <c r="J1" s="51"/>
      <c r="K1" s="51" t="s">
        <v>50</v>
      </c>
      <c r="L1" s="51"/>
      <c r="M1" s="55"/>
      <c r="N1" s="52" t="s">
        <v>88</v>
      </c>
      <c r="O1" s="52" t="s">
        <v>89</v>
      </c>
      <c r="P1" s="52" t="s">
        <v>90</v>
      </c>
      <c r="Q1" s="54" t="s">
        <v>33</v>
      </c>
      <c r="R1" s="52" t="s">
        <v>33</v>
      </c>
      <c r="S1" s="52" t="s">
        <v>33</v>
      </c>
      <c r="T1" s="52" t="s">
        <v>33</v>
      </c>
      <c r="U1" s="52" t="s">
        <v>33</v>
      </c>
      <c r="V1" s="52" t="s">
        <v>33</v>
      </c>
      <c r="W1" s="52" t="s">
        <v>33</v>
      </c>
      <c r="X1" s="52" t="s">
        <v>33</v>
      </c>
      <c r="Y1" s="54" t="s">
        <v>33</v>
      </c>
    </row>
    <row r="2" spans="1:25" ht="30" customHeight="1" x14ac:dyDescent="0.25">
      <c r="A2" s="51" t="s">
        <v>46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5"/>
      <c r="N2" s="52"/>
      <c r="O2" s="52" t="s">
        <v>89</v>
      </c>
      <c r="P2" s="52" t="s">
        <v>90</v>
      </c>
      <c r="Q2" s="54"/>
      <c r="R2" s="52"/>
      <c r="S2" s="52"/>
      <c r="T2" s="52"/>
      <c r="U2" s="52"/>
      <c r="V2" s="52"/>
      <c r="W2" s="52"/>
      <c r="X2" s="52"/>
      <c r="Y2" s="54"/>
    </row>
    <row r="3" spans="1:25" s="2" customFormat="1" ht="45.75" thickBot="1" x14ac:dyDescent="0.25">
      <c r="A3" s="34" t="s">
        <v>3</v>
      </c>
      <c r="B3" s="34" t="s">
        <v>1</v>
      </c>
      <c r="C3" s="35" t="s">
        <v>5</v>
      </c>
      <c r="D3" s="35" t="s">
        <v>7</v>
      </c>
      <c r="E3" s="35" t="s">
        <v>34</v>
      </c>
      <c r="F3" s="35" t="s">
        <v>13</v>
      </c>
      <c r="G3" s="35" t="s">
        <v>8</v>
      </c>
      <c r="H3" s="36" t="s">
        <v>4</v>
      </c>
      <c r="I3" s="37" t="s">
        <v>14</v>
      </c>
      <c r="J3" s="38" t="s">
        <v>6</v>
      </c>
      <c r="K3" s="39" t="s">
        <v>15</v>
      </c>
      <c r="L3" s="40" t="s">
        <v>0</v>
      </c>
      <c r="M3" s="36" t="s">
        <v>9</v>
      </c>
      <c r="N3" s="50" t="s">
        <v>2</v>
      </c>
      <c r="O3" s="50" t="s">
        <v>2</v>
      </c>
      <c r="P3" s="50" t="s">
        <v>2</v>
      </c>
      <c r="Q3" s="42" t="s">
        <v>2</v>
      </c>
      <c r="R3" s="42" t="s">
        <v>2</v>
      </c>
      <c r="S3" s="42" t="s">
        <v>2</v>
      </c>
      <c r="T3" s="42" t="s">
        <v>2</v>
      </c>
      <c r="U3" s="42" t="s">
        <v>2</v>
      </c>
      <c r="V3" s="42" t="s">
        <v>2</v>
      </c>
      <c r="W3" s="42" t="s">
        <v>2</v>
      </c>
      <c r="X3" s="42" t="s">
        <v>2</v>
      </c>
      <c r="Y3" s="48" t="s">
        <v>2</v>
      </c>
    </row>
    <row r="4" spans="1:25" ht="108" x14ac:dyDescent="0.25">
      <c r="A4" s="28" t="s">
        <v>51</v>
      </c>
      <c r="B4" s="29"/>
      <c r="C4" s="29">
        <v>1</v>
      </c>
      <c r="D4" s="31" t="s">
        <v>55</v>
      </c>
      <c r="E4" s="32"/>
      <c r="F4" s="32" t="s">
        <v>56</v>
      </c>
      <c r="G4" s="30" t="s">
        <v>35</v>
      </c>
      <c r="H4" s="30">
        <v>30</v>
      </c>
      <c r="I4" s="30">
        <v>20</v>
      </c>
      <c r="J4" s="33">
        <v>3094.25</v>
      </c>
      <c r="K4" s="43">
        <v>60</v>
      </c>
      <c r="L4" s="44">
        <f>K4-(SUM(N4:Y4))</f>
        <v>0</v>
      </c>
      <c r="M4" s="45" t="str">
        <f>IF(L4&lt;0,"ATENÇÃO","OK")</f>
        <v>OK</v>
      </c>
      <c r="N4" s="46">
        <v>60</v>
      </c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  <c r="X4" s="46">
        <v>0</v>
      </c>
      <c r="Y4" s="3">
        <v>0</v>
      </c>
    </row>
    <row r="5" spans="1:25" ht="108" x14ac:dyDescent="0.25">
      <c r="A5" s="28" t="s">
        <v>51</v>
      </c>
      <c r="B5" s="29"/>
      <c r="C5" s="29">
        <v>4</v>
      </c>
      <c r="D5" s="31" t="s">
        <v>57</v>
      </c>
      <c r="E5" s="32"/>
      <c r="F5" s="32" t="s">
        <v>58</v>
      </c>
      <c r="G5" s="30" t="s">
        <v>35</v>
      </c>
      <c r="H5" s="30">
        <v>30</v>
      </c>
      <c r="I5" s="30">
        <v>20</v>
      </c>
      <c r="J5" s="33">
        <v>2190</v>
      </c>
      <c r="K5" s="43">
        <v>4</v>
      </c>
      <c r="L5" s="44">
        <f t="shared" ref="L5:L9" si="0">K5-(SUM(N5:Y5))</f>
        <v>0</v>
      </c>
      <c r="M5" s="45" t="str">
        <f t="shared" ref="M5:M9" si="1">IF(L5&lt;0,"ATENÇÃO","OK")</f>
        <v>OK</v>
      </c>
      <c r="N5" s="46">
        <v>4</v>
      </c>
      <c r="O5" s="46">
        <v>0</v>
      </c>
      <c r="P5" s="46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  <c r="X5" s="46">
        <v>0</v>
      </c>
      <c r="Y5" s="3">
        <v>0</v>
      </c>
    </row>
    <row r="6" spans="1:25" ht="107.25" x14ac:dyDescent="0.25">
      <c r="A6" s="28" t="s">
        <v>52</v>
      </c>
      <c r="B6" s="29"/>
      <c r="C6" s="29">
        <v>5</v>
      </c>
      <c r="D6" s="31" t="s">
        <v>59</v>
      </c>
      <c r="E6" s="32"/>
      <c r="F6" s="32" t="s">
        <v>60</v>
      </c>
      <c r="G6" s="30" t="s">
        <v>35</v>
      </c>
      <c r="H6" s="30">
        <v>30</v>
      </c>
      <c r="I6" s="30">
        <v>20</v>
      </c>
      <c r="J6" s="33">
        <v>11590</v>
      </c>
      <c r="K6" s="43">
        <v>0</v>
      </c>
      <c r="L6" s="44">
        <f t="shared" si="0"/>
        <v>0</v>
      </c>
      <c r="M6" s="45" t="str">
        <f t="shared" si="1"/>
        <v>OK</v>
      </c>
      <c r="N6" s="46">
        <v>0</v>
      </c>
      <c r="O6" s="46">
        <v>0</v>
      </c>
      <c r="P6" s="46">
        <v>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  <c r="X6" s="46">
        <v>0</v>
      </c>
      <c r="Y6" s="3">
        <v>0</v>
      </c>
    </row>
    <row r="7" spans="1:25" ht="114.75" x14ac:dyDescent="0.25">
      <c r="A7" s="28" t="s">
        <v>53</v>
      </c>
      <c r="B7" s="29"/>
      <c r="C7" s="29">
        <v>7</v>
      </c>
      <c r="D7" s="31" t="s">
        <v>61</v>
      </c>
      <c r="E7" s="32"/>
      <c r="F7" s="32" t="s">
        <v>62</v>
      </c>
      <c r="G7" s="30" t="s">
        <v>35</v>
      </c>
      <c r="H7" s="30">
        <v>30</v>
      </c>
      <c r="I7" s="30">
        <v>20</v>
      </c>
      <c r="J7" s="33">
        <v>2162</v>
      </c>
      <c r="K7" s="43">
        <v>2</v>
      </c>
      <c r="L7" s="44">
        <f t="shared" si="0"/>
        <v>0</v>
      </c>
      <c r="M7" s="45" t="str">
        <f t="shared" si="1"/>
        <v>OK</v>
      </c>
      <c r="N7" s="46">
        <v>0</v>
      </c>
      <c r="O7" s="46">
        <v>2</v>
      </c>
      <c r="P7" s="46">
        <v>0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  <c r="X7" s="46">
        <v>0</v>
      </c>
      <c r="Y7" s="3">
        <v>0</v>
      </c>
    </row>
    <row r="8" spans="1:25" ht="162" x14ac:dyDescent="0.25">
      <c r="A8" s="28" t="s">
        <v>54</v>
      </c>
      <c r="B8" s="29"/>
      <c r="C8" s="29">
        <v>8</v>
      </c>
      <c r="D8" s="31" t="s">
        <v>63</v>
      </c>
      <c r="E8" s="32"/>
      <c r="F8" s="32" t="s">
        <v>64</v>
      </c>
      <c r="G8" s="30" t="s">
        <v>35</v>
      </c>
      <c r="H8" s="30">
        <v>30</v>
      </c>
      <c r="I8" s="30">
        <v>20</v>
      </c>
      <c r="J8" s="33">
        <v>2130</v>
      </c>
      <c r="K8" s="43">
        <v>1</v>
      </c>
      <c r="L8" s="44">
        <f t="shared" si="0"/>
        <v>0</v>
      </c>
      <c r="M8" s="45" t="str">
        <f t="shared" si="1"/>
        <v>OK</v>
      </c>
      <c r="N8" s="46">
        <v>0</v>
      </c>
      <c r="O8" s="46">
        <v>0</v>
      </c>
      <c r="P8" s="46">
        <v>1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  <c r="X8" s="46">
        <v>0</v>
      </c>
      <c r="Y8" s="3">
        <v>0</v>
      </c>
    </row>
    <row r="9" spans="1:25" ht="107.25" x14ac:dyDescent="0.25">
      <c r="A9" s="28" t="s">
        <v>52</v>
      </c>
      <c r="B9" s="29"/>
      <c r="C9" s="29">
        <v>9</v>
      </c>
      <c r="D9" s="31" t="s">
        <v>65</v>
      </c>
      <c r="E9" s="32"/>
      <c r="F9" s="32" t="s">
        <v>66</v>
      </c>
      <c r="G9" s="30" t="s">
        <v>35</v>
      </c>
      <c r="H9" s="30">
        <v>30</v>
      </c>
      <c r="I9" s="30">
        <v>20</v>
      </c>
      <c r="J9" s="33">
        <v>8700</v>
      </c>
      <c r="K9" s="43">
        <v>0</v>
      </c>
      <c r="L9" s="44">
        <f t="shared" si="0"/>
        <v>0</v>
      </c>
      <c r="M9" s="45" t="str">
        <f t="shared" si="1"/>
        <v>OK</v>
      </c>
      <c r="N9" s="46">
        <v>0</v>
      </c>
      <c r="O9" s="46">
        <v>0</v>
      </c>
      <c r="P9" s="46">
        <v>0</v>
      </c>
      <c r="Q9" s="46">
        <v>0</v>
      </c>
      <c r="R9" s="46">
        <v>0</v>
      </c>
      <c r="S9" s="46">
        <v>0</v>
      </c>
      <c r="T9" s="46">
        <v>0</v>
      </c>
      <c r="U9" s="46">
        <v>0</v>
      </c>
      <c r="V9" s="46">
        <v>0</v>
      </c>
      <c r="W9" s="46">
        <v>0</v>
      </c>
      <c r="X9" s="46">
        <v>0</v>
      </c>
      <c r="Y9" s="3">
        <v>0</v>
      </c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N4:Y4">
    <cfRule type="cellIs" dxfId="47" priority="4" stopIfTrue="1" operator="greaterThan">
      <formula>0</formula>
    </cfRule>
    <cfRule type="cellIs" dxfId="46" priority="5" stopIfTrue="1" operator="greaterThan">
      <formula>0</formula>
    </cfRule>
    <cfRule type="cellIs" dxfId="45" priority="6" stopIfTrue="1" operator="greaterThan">
      <formula>0</formula>
    </cfRule>
  </conditionalFormatting>
  <conditionalFormatting sqref="N5:Y9">
    <cfRule type="cellIs" dxfId="44" priority="1" stopIfTrue="1" operator="greaterThan">
      <formula>0</formula>
    </cfRule>
    <cfRule type="cellIs" dxfId="43" priority="2" stopIfTrue="1" operator="greaterThan">
      <formula>0</formula>
    </cfRule>
    <cfRule type="cellIs" dxfId="42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9"/>
  <sheetViews>
    <sheetView zoomScale="90" zoomScaleNormal="90" workbookViewId="0">
      <selection sqref="A1:Y9"/>
    </sheetView>
  </sheetViews>
  <sheetFormatPr defaultColWidth="9.7109375" defaultRowHeight="15" x14ac:dyDescent="0.25"/>
  <cols>
    <col min="1" max="1" width="13.140625" style="4" bestFit="1" customWidth="1"/>
    <col min="2" max="2" width="5.42578125" style="5" bestFit="1" customWidth="1"/>
    <col min="3" max="3" width="5.28515625" style="10" bestFit="1" customWidth="1"/>
    <col min="4" max="4" width="37" style="11" bestFit="1" customWidth="1"/>
    <col min="5" max="5" width="11.28515625" style="11" customWidth="1"/>
    <col min="6" max="6" width="31" style="11" bestFit="1" customWidth="1"/>
    <col min="7" max="7" width="12.28515625" style="10" customWidth="1"/>
    <col min="8" max="8" width="7.7109375" style="27" bestFit="1" customWidth="1"/>
    <col min="9" max="9" width="6.5703125" style="27" bestFit="1" customWidth="1"/>
    <col min="10" max="10" width="12.7109375" style="2" bestFit="1" customWidth="1"/>
    <col min="11" max="11" width="9.42578125" style="8" customWidth="1"/>
    <col min="12" max="12" width="13.28515625" style="12" customWidth="1"/>
    <col min="13" max="13" width="12.5703125" style="13" customWidth="1"/>
    <col min="14" max="14" width="11.85546875" style="9" bestFit="1" customWidth="1"/>
    <col min="15" max="17" width="10.5703125" style="9" bestFit="1" customWidth="1"/>
    <col min="18" max="19" width="10.5703125" style="6" bestFit="1" customWidth="1"/>
    <col min="20" max="22" width="10.5703125" style="1" bestFit="1" customWidth="1"/>
    <col min="23" max="23" width="10.5703125" style="7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1" t="s">
        <v>49</v>
      </c>
      <c r="B1" s="51"/>
      <c r="C1" s="51"/>
      <c r="D1" s="51" t="s">
        <v>36</v>
      </c>
      <c r="E1" s="51"/>
      <c r="F1" s="51"/>
      <c r="G1" s="51"/>
      <c r="H1" s="51"/>
      <c r="I1" s="51"/>
      <c r="J1" s="51"/>
      <c r="K1" s="51" t="s">
        <v>50</v>
      </c>
      <c r="L1" s="51"/>
      <c r="M1" s="51"/>
      <c r="N1" s="56" t="s">
        <v>80</v>
      </c>
      <c r="O1" s="56" t="s">
        <v>81</v>
      </c>
      <c r="P1" s="56" t="s">
        <v>82</v>
      </c>
      <c r="Q1" s="56" t="s">
        <v>83</v>
      </c>
      <c r="R1" s="56" t="s">
        <v>83</v>
      </c>
      <c r="S1" s="52" t="s">
        <v>33</v>
      </c>
      <c r="T1" s="52" t="s">
        <v>33</v>
      </c>
      <c r="U1" s="52" t="s">
        <v>33</v>
      </c>
      <c r="V1" s="52" t="s">
        <v>33</v>
      </c>
      <c r="W1" s="52" t="s">
        <v>33</v>
      </c>
      <c r="X1" s="52" t="s">
        <v>33</v>
      </c>
      <c r="Y1" s="52" t="s">
        <v>33</v>
      </c>
    </row>
    <row r="2" spans="1:25" ht="30" customHeight="1" x14ac:dyDescent="0.25">
      <c r="A2" s="51" t="s">
        <v>47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6"/>
      <c r="O2" s="56"/>
      <c r="P2" s="56"/>
      <c r="Q2" s="56"/>
      <c r="R2" s="56"/>
      <c r="S2" s="52"/>
      <c r="T2" s="52"/>
      <c r="U2" s="52"/>
      <c r="V2" s="52"/>
      <c r="W2" s="52"/>
      <c r="X2" s="52"/>
      <c r="Y2" s="52"/>
    </row>
    <row r="3" spans="1:25" s="2" customFormat="1" ht="45" x14ac:dyDescent="0.2">
      <c r="A3" s="34" t="s">
        <v>3</v>
      </c>
      <c r="B3" s="34" t="s">
        <v>1</v>
      </c>
      <c r="C3" s="35" t="s">
        <v>5</v>
      </c>
      <c r="D3" s="35" t="s">
        <v>7</v>
      </c>
      <c r="E3" s="35" t="s">
        <v>34</v>
      </c>
      <c r="F3" s="35" t="s">
        <v>13</v>
      </c>
      <c r="G3" s="35" t="s">
        <v>8</v>
      </c>
      <c r="H3" s="36" t="s">
        <v>4</v>
      </c>
      <c r="I3" s="37" t="s">
        <v>14</v>
      </c>
      <c r="J3" s="38" t="s">
        <v>6</v>
      </c>
      <c r="K3" s="39" t="s">
        <v>15</v>
      </c>
      <c r="L3" s="40" t="s">
        <v>0</v>
      </c>
      <c r="M3" s="36" t="s">
        <v>9</v>
      </c>
      <c r="N3" s="42" t="s">
        <v>2</v>
      </c>
      <c r="O3" s="42" t="s">
        <v>2</v>
      </c>
      <c r="P3" s="42" t="s">
        <v>2</v>
      </c>
      <c r="Q3" s="42" t="s">
        <v>2</v>
      </c>
      <c r="R3" s="42" t="s">
        <v>2</v>
      </c>
      <c r="S3" s="42" t="s">
        <v>2</v>
      </c>
      <c r="T3" s="42" t="s">
        <v>2</v>
      </c>
      <c r="U3" s="42" t="s">
        <v>2</v>
      </c>
      <c r="V3" s="42" t="s">
        <v>2</v>
      </c>
      <c r="W3" s="42" t="s">
        <v>2</v>
      </c>
      <c r="X3" s="42" t="s">
        <v>2</v>
      </c>
      <c r="Y3" s="42" t="s">
        <v>2</v>
      </c>
    </row>
    <row r="4" spans="1:25" ht="108" x14ac:dyDescent="0.25">
      <c r="A4" s="28" t="s">
        <v>51</v>
      </c>
      <c r="B4" s="29"/>
      <c r="C4" s="29">
        <v>1</v>
      </c>
      <c r="D4" s="31" t="s">
        <v>55</v>
      </c>
      <c r="E4" s="32"/>
      <c r="F4" s="32" t="s">
        <v>56</v>
      </c>
      <c r="G4" s="30" t="s">
        <v>35</v>
      </c>
      <c r="H4" s="30">
        <v>30</v>
      </c>
      <c r="I4" s="30">
        <v>20</v>
      </c>
      <c r="J4" s="33">
        <v>3094.25</v>
      </c>
      <c r="K4" s="43">
        <v>60</v>
      </c>
      <c r="L4" s="44">
        <f>K4-(SUM(N4:Y4))</f>
        <v>0</v>
      </c>
      <c r="M4" s="45" t="str">
        <f>IF(L4&lt;0,"ATENÇÃO","OK")</f>
        <v>OK</v>
      </c>
      <c r="N4" s="46">
        <v>0</v>
      </c>
      <c r="O4" s="46">
        <v>60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  <c r="X4" s="46">
        <v>0</v>
      </c>
      <c r="Y4" s="46">
        <v>0</v>
      </c>
    </row>
    <row r="5" spans="1:25" ht="108" x14ac:dyDescent="0.25">
      <c r="A5" s="28" t="s">
        <v>51</v>
      </c>
      <c r="B5" s="29"/>
      <c r="C5" s="29">
        <v>4</v>
      </c>
      <c r="D5" s="31" t="s">
        <v>57</v>
      </c>
      <c r="E5" s="32"/>
      <c r="F5" s="32" t="s">
        <v>58</v>
      </c>
      <c r="G5" s="30" t="s">
        <v>35</v>
      </c>
      <c r="H5" s="30">
        <v>30</v>
      </c>
      <c r="I5" s="30">
        <v>20</v>
      </c>
      <c r="J5" s="33">
        <v>2190</v>
      </c>
      <c r="K5" s="43">
        <v>4</v>
      </c>
      <c r="L5" s="44">
        <f t="shared" ref="L5:L9" si="0">K5-(SUM(N5:Y5))</f>
        <v>4</v>
      </c>
      <c r="M5" s="45" t="str">
        <f t="shared" ref="M5:M9" si="1">IF(L5&lt;0,"ATENÇÃO","OK")</f>
        <v>OK</v>
      </c>
      <c r="N5" s="46">
        <v>0</v>
      </c>
      <c r="O5" s="46">
        <v>0</v>
      </c>
      <c r="P5" s="46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  <c r="X5" s="46">
        <v>0</v>
      </c>
      <c r="Y5" s="46">
        <v>0</v>
      </c>
    </row>
    <row r="6" spans="1:25" ht="107.25" x14ac:dyDescent="0.25">
      <c r="A6" s="28" t="s">
        <v>52</v>
      </c>
      <c r="B6" s="29"/>
      <c r="C6" s="29">
        <v>5</v>
      </c>
      <c r="D6" s="31" t="s">
        <v>59</v>
      </c>
      <c r="E6" s="32"/>
      <c r="F6" s="32" t="s">
        <v>60</v>
      </c>
      <c r="G6" s="30" t="s">
        <v>35</v>
      </c>
      <c r="H6" s="30">
        <v>30</v>
      </c>
      <c r="I6" s="30">
        <v>20</v>
      </c>
      <c r="J6" s="33">
        <v>11590</v>
      </c>
      <c r="K6" s="43">
        <f>0+1</f>
        <v>1</v>
      </c>
      <c r="L6" s="44">
        <f t="shared" si="0"/>
        <v>0</v>
      </c>
      <c r="M6" s="45" t="str">
        <f t="shared" si="1"/>
        <v>OK</v>
      </c>
      <c r="N6" s="46">
        <v>0</v>
      </c>
      <c r="O6" s="46">
        <v>0</v>
      </c>
      <c r="P6" s="46">
        <v>0</v>
      </c>
      <c r="Q6" s="46">
        <v>0</v>
      </c>
      <c r="R6" s="46">
        <v>1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  <c r="X6" s="46">
        <v>0</v>
      </c>
      <c r="Y6" s="46">
        <v>0</v>
      </c>
    </row>
    <row r="7" spans="1:25" ht="114.75" x14ac:dyDescent="0.25">
      <c r="A7" s="28" t="s">
        <v>53</v>
      </c>
      <c r="B7" s="29"/>
      <c r="C7" s="29">
        <v>7</v>
      </c>
      <c r="D7" s="31" t="s">
        <v>61</v>
      </c>
      <c r="E7" s="32"/>
      <c r="F7" s="32" t="s">
        <v>62</v>
      </c>
      <c r="G7" s="30" t="s">
        <v>35</v>
      </c>
      <c r="H7" s="30">
        <v>30</v>
      </c>
      <c r="I7" s="30">
        <v>20</v>
      </c>
      <c r="J7" s="33">
        <v>2162</v>
      </c>
      <c r="K7" s="43">
        <v>2</v>
      </c>
      <c r="L7" s="44">
        <f t="shared" si="0"/>
        <v>0</v>
      </c>
      <c r="M7" s="45" t="str">
        <f t="shared" si="1"/>
        <v>OK</v>
      </c>
      <c r="N7" s="46">
        <v>0</v>
      </c>
      <c r="O7" s="46">
        <v>0</v>
      </c>
      <c r="P7" s="46">
        <v>2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  <c r="X7" s="46">
        <v>0</v>
      </c>
      <c r="Y7" s="46">
        <v>0</v>
      </c>
    </row>
    <row r="8" spans="1:25" ht="162" x14ac:dyDescent="0.25">
      <c r="A8" s="28" t="s">
        <v>54</v>
      </c>
      <c r="B8" s="29"/>
      <c r="C8" s="29">
        <v>8</v>
      </c>
      <c r="D8" s="31" t="s">
        <v>63</v>
      </c>
      <c r="E8" s="32"/>
      <c r="F8" s="32" t="s">
        <v>64</v>
      </c>
      <c r="G8" s="30" t="s">
        <v>35</v>
      </c>
      <c r="H8" s="30">
        <v>30</v>
      </c>
      <c r="I8" s="30">
        <v>20</v>
      </c>
      <c r="J8" s="33">
        <v>2130</v>
      </c>
      <c r="K8" s="43">
        <v>1</v>
      </c>
      <c r="L8" s="44">
        <f t="shared" si="0"/>
        <v>1</v>
      </c>
      <c r="M8" s="45" t="str">
        <f t="shared" si="1"/>
        <v>OK</v>
      </c>
      <c r="N8" s="46">
        <v>0</v>
      </c>
      <c r="O8" s="46">
        <v>0</v>
      </c>
      <c r="P8" s="46">
        <v>0</v>
      </c>
      <c r="Q8" s="46"/>
      <c r="R8" s="46"/>
      <c r="S8" s="46">
        <v>0</v>
      </c>
      <c r="T8" s="46">
        <v>0</v>
      </c>
      <c r="U8" s="46">
        <v>0</v>
      </c>
      <c r="V8" s="46">
        <v>0</v>
      </c>
      <c r="W8" s="46">
        <v>0</v>
      </c>
      <c r="X8" s="46">
        <v>0</v>
      </c>
      <c r="Y8" s="46">
        <v>0</v>
      </c>
    </row>
    <row r="9" spans="1:25" ht="107.25" x14ac:dyDescent="0.25">
      <c r="A9" s="28" t="s">
        <v>52</v>
      </c>
      <c r="B9" s="29"/>
      <c r="C9" s="29">
        <v>9</v>
      </c>
      <c r="D9" s="31" t="s">
        <v>65</v>
      </c>
      <c r="E9" s="32"/>
      <c r="F9" s="32" t="s">
        <v>66</v>
      </c>
      <c r="G9" s="30" t="s">
        <v>35</v>
      </c>
      <c r="H9" s="30">
        <v>30</v>
      </c>
      <c r="I9" s="30">
        <v>20</v>
      </c>
      <c r="J9" s="33">
        <v>8700</v>
      </c>
      <c r="K9" s="43">
        <v>1</v>
      </c>
      <c r="L9" s="44">
        <f t="shared" si="0"/>
        <v>0</v>
      </c>
      <c r="M9" s="45" t="str">
        <f t="shared" si="1"/>
        <v>OK</v>
      </c>
      <c r="N9" s="46">
        <v>1</v>
      </c>
      <c r="O9" s="46">
        <v>0</v>
      </c>
      <c r="P9" s="46">
        <v>0</v>
      </c>
      <c r="Q9" s="46">
        <v>0</v>
      </c>
      <c r="R9" s="46">
        <v>0</v>
      </c>
      <c r="S9" s="46">
        <v>0</v>
      </c>
      <c r="T9" s="46">
        <v>0</v>
      </c>
      <c r="U9" s="46">
        <v>0</v>
      </c>
      <c r="V9" s="46">
        <v>0</v>
      </c>
      <c r="W9" s="46">
        <v>0</v>
      </c>
      <c r="X9" s="46">
        <v>0</v>
      </c>
      <c r="Y9" s="46">
        <v>0</v>
      </c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S4:Y4">
    <cfRule type="cellIs" dxfId="41" priority="10" stopIfTrue="1" operator="greaterThan">
      <formula>0</formula>
    </cfRule>
    <cfRule type="cellIs" dxfId="40" priority="11" stopIfTrue="1" operator="greaterThan">
      <formula>0</formula>
    </cfRule>
    <cfRule type="cellIs" dxfId="39" priority="12" stopIfTrue="1" operator="greaterThan">
      <formula>0</formula>
    </cfRule>
  </conditionalFormatting>
  <conditionalFormatting sqref="S5:Y9">
    <cfRule type="cellIs" dxfId="38" priority="7" stopIfTrue="1" operator="greaterThan">
      <formula>0</formula>
    </cfRule>
    <cfRule type="cellIs" dxfId="37" priority="8" stopIfTrue="1" operator="greaterThan">
      <formula>0</formula>
    </cfRule>
    <cfRule type="cellIs" dxfId="36" priority="9" stopIfTrue="1" operator="greaterThan">
      <formula>0</formula>
    </cfRule>
  </conditionalFormatting>
  <conditionalFormatting sqref="N4:R4">
    <cfRule type="cellIs" dxfId="35" priority="4" stopIfTrue="1" operator="greaterThan">
      <formula>0</formula>
    </cfRule>
    <cfRule type="cellIs" dxfId="34" priority="5" stopIfTrue="1" operator="greaterThan">
      <formula>0</formula>
    </cfRule>
    <cfRule type="cellIs" dxfId="33" priority="6" stopIfTrue="1" operator="greaterThan">
      <formula>0</formula>
    </cfRule>
  </conditionalFormatting>
  <conditionalFormatting sqref="N5:R9">
    <cfRule type="cellIs" dxfId="32" priority="1" stopIfTrue="1" operator="greaterThan">
      <formula>0</formula>
    </cfRule>
    <cfRule type="cellIs" dxfId="31" priority="2" stopIfTrue="1" operator="greaterThan">
      <formula>0</formula>
    </cfRule>
    <cfRule type="cellIs" dxfId="3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"/>
  <sheetViews>
    <sheetView zoomScale="90" zoomScaleNormal="90" workbookViewId="0">
      <selection sqref="A1:Y9"/>
    </sheetView>
  </sheetViews>
  <sheetFormatPr defaultColWidth="9.7109375" defaultRowHeight="15" x14ac:dyDescent="0.25"/>
  <cols>
    <col min="1" max="1" width="13.140625" style="4" bestFit="1" customWidth="1"/>
    <col min="2" max="2" width="5.42578125" style="5" bestFit="1" customWidth="1"/>
    <col min="3" max="3" width="5.28515625" style="10" bestFit="1" customWidth="1"/>
    <col min="4" max="4" width="37" style="11" bestFit="1" customWidth="1"/>
    <col min="5" max="5" width="11.28515625" style="11" customWidth="1"/>
    <col min="6" max="6" width="31" style="11" bestFit="1" customWidth="1"/>
    <col min="7" max="7" width="12.28515625" style="10" customWidth="1"/>
    <col min="8" max="8" width="7.7109375" style="27" bestFit="1" customWidth="1"/>
    <col min="9" max="9" width="6.5703125" style="27" bestFit="1" customWidth="1"/>
    <col min="10" max="10" width="12.7109375" style="2" bestFit="1" customWidth="1"/>
    <col min="11" max="11" width="9.42578125" style="8" customWidth="1"/>
    <col min="12" max="12" width="13.28515625" style="12" customWidth="1"/>
    <col min="13" max="13" width="12.5703125" style="13" customWidth="1"/>
    <col min="14" max="14" width="11.85546875" style="9" bestFit="1" customWidth="1"/>
    <col min="15" max="17" width="10.5703125" style="9" bestFit="1" customWidth="1"/>
    <col min="18" max="19" width="10.5703125" style="6" bestFit="1" customWidth="1"/>
    <col min="20" max="22" width="10.5703125" style="1" bestFit="1" customWidth="1"/>
    <col min="23" max="23" width="10.5703125" style="7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1" t="s">
        <v>49</v>
      </c>
      <c r="B1" s="51"/>
      <c r="C1" s="51"/>
      <c r="D1" s="51" t="s">
        <v>36</v>
      </c>
      <c r="E1" s="51"/>
      <c r="F1" s="51"/>
      <c r="G1" s="51"/>
      <c r="H1" s="51"/>
      <c r="I1" s="51"/>
      <c r="J1" s="51"/>
      <c r="K1" s="51" t="s">
        <v>50</v>
      </c>
      <c r="L1" s="51"/>
      <c r="M1" s="51"/>
      <c r="N1" s="52" t="s">
        <v>84</v>
      </c>
      <c r="O1" s="52" t="s">
        <v>33</v>
      </c>
      <c r="P1" s="52" t="s">
        <v>33</v>
      </c>
      <c r="Q1" s="52" t="s">
        <v>33</v>
      </c>
      <c r="R1" s="52" t="s">
        <v>33</v>
      </c>
      <c r="S1" s="52" t="s">
        <v>33</v>
      </c>
      <c r="T1" s="52" t="s">
        <v>33</v>
      </c>
      <c r="U1" s="52" t="s">
        <v>33</v>
      </c>
      <c r="V1" s="52" t="s">
        <v>33</v>
      </c>
      <c r="W1" s="52" t="s">
        <v>33</v>
      </c>
      <c r="X1" s="52" t="s">
        <v>33</v>
      </c>
      <c r="Y1" s="52" t="s">
        <v>33</v>
      </c>
    </row>
    <row r="2" spans="1:25" ht="30" customHeight="1" x14ac:dyDescent="0.25">
      <c r="A2" s="51" t="s">
        <v>48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</row>
    <row r="3" spans="1:25" s="2" customFormat="1" ht="45" x14ac:dyDescent="0.2">
      <c r="A3" s="34" t="s">
        <v>3</v>
      </c>
      <c r="B3" s="34" t="s">
        <v>1</v>
      </c>
      <c r="C3" s="35" t="s">
        <v>5</v>
      </c>
      <c r="D3" s="35" t="s">
        <v>7</v>
      </c>
      <c r="E3" s="35" t="s">
        <v>34</v>
      </c>
      <c r="F3" s="35" t="s">
        <v>13</v>
      </c>
      <c r="G3" s="35" t="s">
        <v>8</v>
      </c>
      <c r="H3" s="36" t="s">
        <v>4</v>
      </c>
      <c r="I3" s="37" t="s">
        <v>14</v>
      </c>
      <c r="J3" s="38" t="s">
        <v>6</v>
      </c>
      <c r="K3" s="39" t="s">
        <v>15</v>
      </c>
      <c r="L3" s="40" t="s">
        <v>0</v>
      </c>
      <c r="M3" s="36" t="s">
        <v>9</v>
      </c>
      <c r="N3" s="49">
        <v>41794</v>
      </c>
      <c r="O3" s="42" t="s">
        <v>2</v>
      </c>
      <c r="P3" s="42" t="s">
        <v>2</v>
      </c>
      <c r="Q3" s="42" t="s">
        <v>2</v>
      </c>
      <c r="R3" s="42" t="s">
        <v>2</v>
      </c>
      <c r="S3" s="42" t="s">
        <v>2</v>
      </c>
      <c r="T3" s="42" t="s">
        <v>2</v>
      </c>
      <c r="U3" s="42" t="s">
        <v>2</v>
      </c>
      <c r="V3" s="42" t="s">
        <v>2</v>
      </c>
      <c r="W3" s="42" t="s">
        <v>2</v>
      </c>
      <c r="X3" s="42" t="s">
        <v>2</v>
      </c>
      <c r="Y3" s="42" t="s">
        <v>2</v>
      </c>
    </row>
    <row r="4" spans="1:25" ht="108" x14ac:dyDescent="0.25">
      <c r="A4" s="28" t="s">
        <v>51</v>
      </c>
      <c r="B4" s="29"/>
      <c r="C4" s="29">
        <v>1</v>
      </c>
      <c r="D4" s="31" t="s">
        <v>55</v>
      </c>
      <c r="E4" s="32"/>
      <c r="F4" s="32" t="s">
        <v>56</v>
      </c>
      <c r="G4" s="30" t="s">
        <v>35</v>
      </c>
      <c r="H4" s="30">
        <v>30</v>
      </c>
      <c r="I4" s="30">
        <v>20</v>
      </c>
      <c r="J4" s="33">
        <v>3094.25</v>
      </c>
      <c r="K4" s="43">
        <v>60</v>
      </c>
      <c r="L4" s="44">
        <f>K4-(SUM(N4:Y4))</f>
        <v>0</v>
      </c>
      <c r="M4" s="45" t="str">
        <f>IF(L4&lt;0,"ATENÇÃO","OK")</f>
        <v>OK</v>
      </c>
      <c r="N4" s="46">
        <v>60</v>
      </c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  <c r="X4" s="46">
        <v>0</v>
      </c>
      <c r="Y4" s="46">
        <v>0</v>
      </c>
    </row>
    <row r="5" spans="1:25" ht="108" x14ac:dyDescent="0.25">
      <c r="A5" s="28" t="s">
        <v>51</v>
      </c>
      <c r="B5" s="29"/>
      <c r="C5" s="29">
        <v>4</v>
      </c>
      <c r="D5" s="31" t="s">
        <v>57</v>
      </c>
      <c r="E5" s="32"/>
      <c r="F5" s="32" t="s">
        <v>58</v>
      </c>
      <c r="G5" s="30" t="s">
        <v>35</v>
      </c>
      <c r="H5" s="30">
        <v>30</v>
      </c>
      <c r="I5" s="30">
        <v>20</v>
      </c>
      <c r="J5" s="33">
        <v>2190</v>
      </c>
      <c r="K5" s="43">
        <v>4</v>
      </c>
      <c r="L5" s="44">
        <f t="shared" ref="L5:L9" si="0">K5-(SUM(N5:Y5))</f>
        <v>0</v>
      </c>
      <c r="M5" s="45" t="str">
        <f t="shared" ref="M5:M9" si="1">IF(L5&lt;0,"ATENÇÃO","OK")</f>
        <v>OK</v>
      </c>
      <c r="N5" s="46">
        <v>4</v>
      </c>
      <c r="O5" s="46">
        <v>0</v>
      </c>
      <c r="P5" s="46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  <c r="X5" s="46">
        <v>0</v>
      </c>
      <c r="Y5" s="46">
        <v>0</v>
      </c>
    </row>
    <row r="6" spans="1:25" ht="107.25" x14ac:dyDescent="0.25">
      <c r="A6" s="28" t="s">
        <v>52</v>
      </c>
      <c r="B6" s="29"/>
      <c r="C6" s="29">
        <v>5</v>
      </c>
      <c r="D6" s="31" t="s">
        <v>59</v>
      </c>
      <c r="E6" s="32"/>
      <c r="F6" s="32" t="s">
        <v>60</v>
      </c>
      <c r="G6" s="30" t="s">
        <v>35</v>
      </c>
      <c r="H6" s="30">
        <v>30</v>
      </c>
      <c r="I6" s="30">
        <v>20</v>
      </c>
      <c r="J6" s="33">
        <v>11590</v>
      </c>
      <c r="K6" s="43">
        <v>0</v>
      </c>
      <c r="L6" s="44">
        <f t="shared" si="0"/>
        <v>0</v>
      </c>
      <c r="M6" s="45" t="str">
        <f t="shared" si="1"/>
        <v>OK</v>
      </c>
      <c r="N6" s="46">
        <v>0</v>
      </c>
      <c r="O6" s="46">
        <v>0</v>
      </c>
      <c r="P6" s="46">
        <v>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  <c r="X6" s="46">
        <v>0</v>
      </c>
      <c r="Y6" s="46">
        <v>0</v>
      </c>
    </row>
    <row r="7" spans="1:25" ht="114.75" x14ac:dyDescent="0.25">
      <c r="A7" s="28" t="s">
        <v>53</v>
      </c>
      <c r="B7" s="29"/>
      <c r="C7" s="29">
        <v>7</v>
      </c>
      <c r="D7" s="31" t="s">
        <v>61</v>
      </c>
      <c r="E7" s="32"/>
      <c r="F7" s="32" t="s">
        <v>62</v>
      </c>
      <c r="G7" s="30" t="s">
        <v>35</v>
      </c>
      <c r="H7" s="30">
        <v>30</v>
      </c>
      <c r="I7" s="30">
        <v>20</v>
      </c>
      <c r="J7" s="33">
        <v>2162</v>
      </c>
      <c r="K7" s="43">
        <v>2</v>
      </c>
      <c r="L7" s="44">
        <f t="shared" si="0"/>
        <v>2</v>
      </c>
      <c r="M7" s="45" t="str">
        <f t="shared" si="1"/>
        <v>OK</v>
      </c>
      <c r="N7" s="46">
        <v>0</v>
      </c>
      <c r="O7" s="46">
        <v>0</v>
      </c>
      <c r="P7" s="46">
        <v>0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  <c r="X7" s="46">
        <v>0</v>
      </c>
      <c r="Y7" s="46">
        <v>0</v>
      </c>
    </row>
    <row r="8" spans="1:25" ht="162" x14ac:dyDescent="0.25">
      <c r="A8" s="28" t="s">
        <v>54</v>
      </c>
      <c r="B8" s="29"/>
      <c r="C8" s="29">
        <v>8</v>
      </c>
      <c r="D8" s="31" t="s">
        <v>63</v>
      </c>
      <c r="E8" s="32"/>
      <c r="F8" s="32" t="s">
        <v>64</v>
      </c>
      <c r="G8" s="30" t="s">
        <v>35</v>
      </c>
      <c r="H8" s="30">
        <v>30</v>
      </c>
      <c r="I8" s="30">
        <v>20</v>
      </c>
      <c r="J8" s="33">
        <v>2130</v>
      </c>
      <c r="K8" s="43">
        <v>1</v>
      </c>
      <c r="L8" s="44">
        <f t="shared" si="0"/>
        <v>1</v>
      </c>
      <c r="M8" s="45" t="str">
        <f t="shared" si="1"/>
        <v>OK</v>
      </c>
      <c r="N8" s="46">
        <v>0</v>
      </c>
      <c r="O8" s="46">
        <v>0</v>
      </c>
      <c r="P8" s="46">
        <v>0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  <c r="X8" s="46">
        <v>0</v>
      </c>
      <c r="Y8" s="46">
        <v>0</v>
      </c>
    </row>
    <row r="9" spans="1:25" ht="107.25" x14ac:dyDescent="0.25">
      <c r="A9" s="28" t="s">
        <v>52</v>
      </c>
      <c r="B9" s="29"/>
      <c r="C9" s="29">
        <v>9</v>
      </c>
      <c r="D9" s="31" t="s">
        <v>65</v>
      </c>
      <c r="E9" s="32"/>
      <c r="F9" s="32" t="s">
        <v>66</v>
      </c>
      <c r="G9" s="30" t="s">
        <v>35</v>
      </c>
      <c r="H9" s="30">
        <v>30</v>
      </c>
      <c r="I9" s="30">
        <v>20</v>
      </c>
      <c r="J9" s="33">
        <v>8700</v>
      </c>
      <c r="K9" s="43">
        <v>0</v>
      </c>
      <c r="L9" s="44">
        <f t="shared" si="0"/>
        <v>0</v>
      </c>
      <c r="M9" s="45" t="str">
        <f t="shared" si="1"/>
        <v>OK</v>
      </c>
      <c r="N9" s="46">
        <v>0</v>
      </c>
      <c r="O9" s="46">
        <v>0</v>
      </c>
      <c r="P9" s="46">
        <v>0</v>
      </c>
      <c r="Q9" s="46">
        <v>0</v>
      </c>
      <c r="R9" s="46">
        <v>0</v>
      </c>
      <c r="S9" s="46">
        <v>0</v>
      </c>
      <c r="T9" s="46">
        <v>0</v>
      </c>
      <c r="U9" s="46">
        <v>0</v>
      </c>
      <c r="V9" s="46">
        <v>0</v>
      </c>
      <c r="W9" s="46">
        <v>0</v>
      </c>
      <c r="X9" s="46">
        <v>0</v>
      </c>
      <c r="Y9" s="46">
        <v>0</v>
      </c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O4:Y4">
    <cfRule type="cellIs" dxfId="29" priority="7" stopIfTrue="1" operator="greaterThan">
      <formula>0</formula>
    </cfRule>
    <cfRule type="cellIs" dxfId="28" priority="8" stopIfTrue="1" operator="greaterThan">
      <formula>0</formula>
    </cfRule>
    <cfRule type="cellIs" dxfId="27" priority="9" stopIfTrue="1" operator="greaterThan">
      <formula>0</formula>
    </cfRule>
  </conditionalFormatting>
  <conditionalFormatting sqref="N6:Y9 O5:Y5">
    <cfRule type="cellIs" dxfId="26" priority="4" stopIfTrue="1" operator="greaterThan">
      <formula>0</formula>
    </cfRule>
    <cfRule type="cellIs" dxfId="25" priority="5" stopIfTrue="1" operator="greaterThan">
      <formula>0</formula>
    </cfRule>
    <cfRule type="cellIs" dxfId="24" priority="6" stopIfTrue="1" operator="greaterThan">
      <formula>0</formula>
    </cfRule>
  </conditionalFormatting>
  <conditionalFormatting sqref="N4:N5">
    <cfRule type="cellIs" dxfId="23" priority="1" stopIfTrue="1" operator="greaterThan">
      <formula>0</formula>
    </cfRule>
    <cfRule type="cellIs" dxfId="22" priority="2" stopIfTrue="1" operator="greaterThan">
      <formula>0</formula>
    </cfRule>
    <cfRule type="cellIs" dxfId="21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9"/>
  <sheetViews>
    <sheetView zoomScale="90" zoomScaleNormal="90" workbookViewId="0">
      <selection sqref="A1:Y9"/>
    </sheetView>
  </sheetViews>
  <sheetFormatPr defaultColWidth="9.7109375" defaultRowHeight="15" x14ac:dyDescent="0.25"/>
  <cols>
    <col min="1" max="1" width="13.140625" style="4" bestFit="1" customWidth="1"/>
    <col min="2" max="2" width="5.42578125" style="5" bestFit="1" customWidth="1"/>
    <col min="3" max="3" width="5.28515625" style="10" bestFit="1" customWidth="1"/>
    <col min="4" max="4" width="37" style="11" bestFit="1" customWidth="1"/>
    <col min="5" max="5" width="11.28515625" style="11" customWidth="1"/>
    <col min="6" max="6" width="31" style="11" bestFit="1" customWidth="1"/>
    <col min="7" max="7" width="12.28515625" style="10" customWidth="1"/>
    <col min="8" max="8" width="7.7109375" style="27" bestFit="1" customWidth="1"/>
    <col min="9" max="9" width="6.5703125" style="27" bestFit="1" customWidth="1"/>
    <col min="10" max="10" width="12.7109375" style="2" bestFit="1" customWidth="1"/>
    <col min="11" max="11" width="9.42578125" style="8" customWidth="1"/>
    <col min="12" max="12" width="13.28515625" style="12" customWidth="1"/>
    <col min="13" max="13" width="12.5703125" style="13" customWidth="1"/>
    <col min="14" max="14" width="11.85546875" style="9" bestFit="1" customWidth="1"/>
    <col min="15" max="17" width="10.5703125" style="9" bestFit="1" customWidth="1"/>
    <col min="18" max="19" width="10.5703125" style="6" bestFit="1" customWidth="1"/>
    <col min="20" max="22" width="10.5703125" style="1" bestFit="1" customWidth="1"/>
    <col min="23" max="23" width="10.5703125" style="7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1" t="s">
        <v>49</v>
      </c>
      <c r="B1" s="51"/>
      <c r="C1" s="51"/>
      <c r="D1" s="51" t="s">
        <v>36</v>
      </c>
      <c r="E1" s="51"/>
      <c r="F1" s="51"/>
      <c r="G1" s="51"/>
      <c r="H1" s="51"/>
      <c r="I1" s="51"/>
      <c r="J1" s="51"/>
      <c r="K1" s="51" t="s">
        <v>50</v>
      </c>
      <c r="L1" s="51"/>
      <c r="M1" s="51"/>
      <c r="N1" s="52" t="s">
        <v>33</v>
      </c>
      <c r="O1" s="52" t="s">
        <v>33</v>
      </c>
      <c r="P1" s="52" t="s">
        <v>33</v>
      </c>
      <c r="Q1" s="52" t="s">
        <v>33</v>
      </c>
      <c r="R1" s="52" t="s">
        <v>33</v>
      </c>
      <c r="S1" s="52" t="s">
        <v>33</v>
      </c>
      <c r="T1" s="52" t="s">
        <v>33</v>
      </c>
      <c r="U1" s="52" t="s">
        <v>33</v>
      </c>
      <c r="V1" s="52" t="s">
        <v>33</v>
      </c>
      <c r="W1" s="52" t="s">
        <v>33</v>
      </c>
      <c r="X1" s="52" t="s">
        <v>33</v>
      </c>
      <c r="Y1" s="52" t="s">
        <v>33</v>
      </c>
    </row>
    <row r="2" spans="1:25" ht="30" customHeight="1" x14ac:dyDescent="0.25">
      <c r="A2" s="51" t="s">
        <v>48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2" t="s">
        <v>85</v>
      </c>
      <c r="O2" s="52" t="s">
        <v>86</v>
      </c>
      <c r="P2" s="52" t="s">
        <v>87</v>
      </c>
      <c r="Q2" s="52"/>
      <c r="R2" s="52"/>
      <c r="S2" s="52"/>
      <c r="T2" s="52"/>
      <c r="U2" s="52"/>
      <c r="V2" s="52"/>
      <c r="W2" s="52"/>
      <c r="X2" s="52"/>
      <c r="Y2" s="52"/>
    </row>
    <row r="3" spans="1:25" s="2" customFormat="1" ht="45" x14ac:dyDescent="0.2">
      <c r="A3" s="34" t="s">
        <v>3</v>
      </c>
      <c r="B3" s="34" t="s">
        <v>1</v>
      </c>
      <c r="C3" s="35" t="s">
        <v>5</v>
      </c>
      <c r="D3" s="35" t="s">
        <v>7</v>
      </c>
      <c r="E3" s="35" t="s">
        <v>34</v>
      </c>
      <c r="F3" s="35" t="s">
        <v>13</v>
      </c>
      <c r="G3" s="35" t="s">
        <v>8</v>
      </c>
      <c r="H3" s="36" t="s">
        <v>4</v>
      </c>
      <c r="I3" s="37" t="s">
        <v>14</v>
      </c>
      <c r="J3" s="38" t="s">
        <v>6</v>
      </c>
      <c r="K3" s="39" t="s">
        <v>15</v>
      </c>
      <c r="L3" s="40" t="s">
        <v>0</v>
      </c>
      <c r="M3" s="36" t="s">
        <v>9</v>
      </c>
      <c r="N3" s="42" t="s">
        <v>2</v>
      </c>
      <c r="O3" s="42" t="s">
        <v>2</v>
      </c>
      <c r="P3" s="42" t="s">
        <v>2</v>
      </c>
      <c r="Q3" s="42" t="s">
        <v>2</v>
      </c>
      <c r="R3" s="42" t="s">
        <v>2</v>
      </c>
      <c r="S3" s="42" t="s">
        <v>2</v>
      </c>
      <c r="T3" s="42" t="s">
        <v>2</v>
      </c>
      <c r="U3" s="42" t="s">
        <v>2</v>
      </c>
      <c r="V3" s="42" t="s">
        <v>2</v>
      </c>
      <c r="W3" s="42" t="s">
        <v>2</v>
      </c>
      <c r="X3" s="42" t="s">
        <v>2</v>
      </c>
      <c r="Y3" s="42" t="s">
        <v>2</v>
      </c>
    </row>
    <row r="4" spans="1:25" ht="108" x14ac:dyDescent="0.25">
      <c r="A4" s="28" t="s">
        <v>51</v>
      </c>
      <c r="B4" s="29"/>
      <c r="C4" s="29">
        <v>1</v>
      </c>
      <c r="D4" s="31" t="s">
        <v>55</v>
      </c>
      <c r="E4" s="32"/>
      <c r="F4" s="32" t="s">
        <v>56</v>
      </c>
      <c r="G4" s="30" t="s">
        <v>35</v>
      </c>
      <c r="H4" s="30">
        <v>30</v>
      </c>
      <c r="I4" s="30">
        <v>20</v>
      </c>
      <c r="J4" s="33">
        <v>3094.25</v>
      </c>
      <c r="K4" s="43">
        <v>60</v>
      </c>
      <c r="L4" s="44">
        <f>K4-(SUM(N4:Y4))</f>
        <v>0</v>
      </c>
      <c r="M4" s="45" t="str">
        <f>IF(L4&lt;0,"ATENÇÃO","OK")</f>
        <v>OK</v>
      </c>
      <c r="N4" s="46">
        <v>60</v>
      </c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  <c r="X4" s="46">
        <v>0</v>
      </c>
      <c r="Y4" s="46">
        <v>0</v>
      </c>
    </row>
    <row r="5" spans="1:25" ht="108" x14ac:dyDescent="0.25">
      <c r="A5" s="28" t="s">
        <v>51</v>
      </c>
      <c r="B5" s="29"/>
      <c r="C5" s="29">
        <v>4</v>
      </c>
      <c r="D5" s="31" t="s">
        <v>57</v>
      </c>
      <c r="E5" s="32"/>
      <c r="F5" s="32" t="s">
        <v>58</v>
      </c>
      <c r="G5" s="30" t="s">
        <v>35</v>
      </c>
      <c r="H5" s="30">
        <v>30</v>
      </c>
      <c r="I5" s="30">
        <v>20</v>
      </c>
      <c r="J5" s="33">
        <v>2190</v>
      </c>
      <c r="K5" s="43">
        <v>4</v>
      </c>
      <c r="L5" s="44">
        <f t="shared" ref="L5:L9" si="0">K5-(SUM(N5:Y5))</f>
        <v>4</v>
      </c>
      <c r="M5" s="45" t="str">
        <f t="shared" ref="M5:M9" si="1">IF(L5&lt;0,"ATENÇÃO","OK")</f>
        <v>OK</v>
      </c>
      <c r="N5" s="46">
        <v>0</v>
      </c>
      <c r="O5" s="46">
        <v>0</v>
      </c>
      <c r="P5" s="46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  <c r="X5" s="46">
        <v>0</v>
      </c>
      <c r="Y5" s="46">
        <v>0</v>
      </c>
    </row>
    <row r="6" spans="1:25" ht="107.25" x14ac:dyDescent="0.25">
      <c r="A6" s="28" t="s">
        <v>52</v>
      </c>
      <c r="B6" s="29"/>
      <c r="C6" s="29">
        <v>5</v>
      </c>
      <c r="D6" s="31" t="s">
        <v>59</v>
      </c>
      <c r="E6" s="32"/>
      <c r="F6" s="32" t="s">
        <v>60</v>
      </c>
      <c r="G6" s="30" t="s">
        <v>35</v>
      </c>
      <c r="H6" s="30">
        <v>30</v>
      </c>
      <c r="I6" s="30">
        <v>20</v>
      </c>
      <c r="J6" s="33">
        <v>11590</v>
      </c>
      <c r="K6" s="43">
        <f>0+1</f>
        <v>1</v>
      </c>
      <c r="L6" s="44">
        <f t="shared" si="0"/>
        <v>1</v>
      </c>
      <c r="M6" s="45" t="str">
        <f t="shared" si="1"/>
        <v>OK</v>
      </c>
      <c r="N6" s="46">
        <v>0</v>
      </c>
      <c r="O6" s="46">
        <v>0</v>
      </c>
      <c r="P6" s="46">
        <v>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  <c r="X6" s="46">
        <v>0</v>
      </c>
      <c r="Y6" s="46">
        <v>0</v>
      </c>
    </row>
    <row r="7" spans="1:25" ht="114.75" x14ac:dyDescent="0.25">
      <c r="A7" s="28" t="s">
        <v>53</v>
      </c>
      <c r="B7" s="29"/>
      <c r="C7" s="29">
        <v>7</v>
      </c>
      <c r="D7" s="31" t="s">
        <v>61</v>
      </c>
      <c r="E7" s="32"/>
      <c r="F7" s="32" t="s">
        <v>62</v>
      </c>
      <c r="G7" s="30" t="s">
        <v>35</v>
      </c>
      <c r="H7" s="30">
        <v>30</v>
      </c>
      <c r="I7" s="30">
        <v>20</v>
      </c>
      <c r="J7" s="33">
        <v>2162</v>
      </c>
      <c r="K7" s="43">
        <v>2</v>
      </c>
      <c r="L7" s="44">
        <f t="shared" si="0"/>
        <v>0</v>
      </c>
      <c r="M7" s="45" t="str">
        <f t="shared" si="1"/>
        <v>OK</v>
      </c>
      <c r="N7" s="46">
        <v>0</v>
      </c>
      <c r="O7" s="46">
        <v>2</v>
      </c>
      <c r="P7" s="46">
        <v>0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  <c r="X7" s="46">
        <v>0</v>
      </c>
      <c r="Y7" s="46">
        <v>0</v>
      </c>
    </row>
    <row r="8" spans="1:25" ht="162" x14ac:dyDescent="0.25">
      <c r="A8" s="28" t="s">
        <v>54</v>
      </c>
      <c r="B8" s="29"/>
      <c r="C8" s="29">
        <v>8</v>
      </c>
      <c r="D8" s="31" t="s">
        <v>63</v>
      </c>
      <c r="E8" s="32"/>
      <c r="F8" s="32" t="s">
        <v>64</v>
      </c>
      <c r="G8" s="30" t="s">
        <v>35</v>
      </c>
      <c r="H8" s="30">
        <v>30</v>
      </c>
      <c r="I8" s="30">
        <v>20</v>
      </c>
      <c r="J8" s="33">
        <v>2130</v>
      </c>
      <c r="K8" s="43">
        <v>1</v>
      </c>
      <c r="L8" s="44">
        <f t="shared" si="0"/>
        <v>0</v>
      </c>
      <c r="M8" s="45" t="str">
        <f t="shared" si="1"/>
        <v>OK</v>
      </c>
      <c r="N8" s="46">
        <v>0</v>
      </c>
      <c r="O8" s="46">
        <v>0</v>
      </c>
      <c r="P8" s="46">
        <v>1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  <c r="X8" s="46">
        <v>0</v>
      </c>
      <c r="Y8" s="46">
        <v>0</v>
      </c>
    </row>
    <row r="9" spans="1:25" ht="107.25" x14ac:dyDescent="0.25">
      <c r="A9" s="28" t="s">
        <v>52</v>
      </c>
      <c r="B9" s="29"/>
      <c r="C9" s="29">
        <v>9</v>
      </c>
      <c r="D9" s="31" t="s">
        <v>65</v>
      </c>
      <c r="E9" s="32"/>
      <c r="F9" s="32" t="s">
        <v>66</v>
      </c>
      <c r="G9" s="30" t="s">
        <v>35</v>
      </c>
      <c r="H9" s="30">
        <v>30</v>
      </c>
      <c r="I9" s="30">
        <v>20</v>
      </c>
      <c r="J9" s="33">
        <v>8700</v>
      </c>
      <c r="K9" s="43">
        <v>0</v>
      </c>
      <c r="L9" s="44">
        <f t="shared" si="0"/>
        <v>0</v>
      </c>
      <c r="M9" s="45" t="str">
        <f t="shared" si="1"/>
        <v>OK</v>
      </c>
      <c r="N9" s="46">
        <v>0</v>
      </c>
      <c r="O9" s="46">
        <v>0</v>
      </c>
      <c r="P9" s="46">
        <v>0</v>
      </c>
      <c r="Q9" s="46">
        <v>0</v>
      </c>
      <c r="R9" s="46">
        <v>0</v>
      </c>
      <c r="S9" s="46">
        <v>0</v>
      </c>
      <c r="T9" s="46">
        <v>0</v>
      </c>
      <c r="U9" s="46">
        <v>0</v>
      </c>
      <c r="V9" s="46">
        <v>0</v>
      </c>
      <c r="W9" s="46">
        <v>0</v>
      </c>
      <c r="X9" s="46">
        <v>0</v>
      </c>
      <c r="Y9" s="46">
        <v>0</v>
      </c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Q4:Y4">
    <cfRule type="cellIs" dxfId="20" priority="7" stopIfTrue="1" operator="greaterThan">
      <formula>0</formula>
    </cfRule>
    <cfRule type="cellIs" dxfId="19" priority="8" stopIfTrue="1" operator="greaterThan">
      <formula>0</formula>
    </cfRule>
    <cfRule type="cellIs" dxfId="18" priority="9" stopIfTrue="1" operator="greaterThan">
      <formula>0</formula>
    </cfRule>
  </conditionalFormatting>
  <conditionalFormatting sqref="Q5:Y9">
    <cfRule type="cellIs" dxfId="17" priority="4" stopIfTrue="1" operator="greaterThan">
      <formula>0</formula>
    </cfRule>
    <cfRule type="cellIs" dxfId="16" priority="5" stopIfTrue="1" operator="greaterThan">
      <formula>0</formula>
    </cfRule>
    <cfRule type="cellIs" dxfId="15" priority="6" stopIfTrue="1" operator="greaterThan">
      <formula>0</formula>
    </cfRule>
  </conditionalFormatting>
  <conditionalFormatting sqref="N4:P9">
    <cfRule type="cellIs" dxfId="14" priority="1" stopIfTrue="1" operator="greaterThan">
      <formula>0</formula>
    </cfRule>
    <cfRule type="cellIs" dxfId="13" priority="2" stopIfTrue="1" operator="greaterThan">
      <formula>0</formula>
    </cfRule>
    <cfRule type="cellIs" dxfId="12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zoomScale="85" zoomScaleNormal="85" workbookViewId="0">
      <selection activeCell="H5" sqref="H5"/>
    </sheetView>
  </sheetViews>
  <sheetFormatPr defaultColWidth="9.7109375" defaultRowHeight="15" x14ac:dyDescent="0.25"/>
  <cols>
    <col min="1" max="1" width="13.140625" style="4" bestFit="1" customWidth="1"/>
    <col min="2" max="2" width="5.42578125" style="5" bestFit="1" customWidth="1"/>
    <col min="3" max="3" width="5.28515625" style="10" bestFit="1" customWidth="1"/>
    <col min="4" max="4" width="41.5703125" style="11" bestFit="1" customWidth="1"/>
    <col min="5" max="5" width="11.28515625" style="11" customWidth="1"/>
    <col min="6" max="6" width="31" style="11" bestFit="1" customWidth="1"/>
    <col min="7" max="7" width="12.28515625" style="10" customWidth="1"/>
    <col min="8" max="8" width="7.7109375" style="27" bestFit="1" customWidth="1"/>
    <col min="9" max="9" width="6.5703125" style="27" bestFit="1" customWidth="1"/>
    <col min="10" max="10" width="12.7109375" style="2" bestFit="1" customWidth="1"/>
    <col min="11" max="11" width="9.42578125" style="8" customWidth="1"/>
    <col min="12" max="12" width="13.28515625" style="12" customWidth="1"/>
    <col min="13" max="13" width="12.5703125" style="13" customWidth="1"/>
    <col min="14" max="16384" width="9.7109375" style="1"/>
  </cols>
  <sheetData>
    <row r="1" spans="1:13" ht="45.75" customHeight="1" x14ac:dyDescent="0.25">
      <c r="A1" s="51" t="s">
        <v>49</v>
      </c>
      <c r="B1" s="51"/>
      <c r="C1" s="51"/>
      <c r="D1" s="51" t="s">
        <v>36</v>
      </c>
      <c r="E1" s="51"/>
      <c r="F1" s="51"/>
      <c r="G1" s="51"/>
      <c r="H1" s="51"/>
      <c r="I1" s="51"/>
      <c r="J1" s="51"/>
      <c r="K1" s="51" t="s">
        <v>50</v>
      </c>
      <c r="L1" s="51"/>
      <c r="M1" s="51"/>
    </row>
    <row r="2" spans="1:13" s="2" customFormat="1" ht="45" x14ac:dyDescent="0.2">
      <c r="A2" s="34" t="s">
        <v>3</v>
      </c>
      <c r="B2" s="34" t="s">
        <v>1</v>
      </c>
      <c r="C2" s="35" t="s">
        <v>5</v>
      </c>
      <c r="D2" s="35" t="s">
        <v>7</v>
      </c>
      <c r="E2" s="35" t="s">
        <v>34</v>
      </c>
      <c r="F2" s="35" t="s">
        <v>13</v>
      </c>
      <c r="G2" s="35" t="s">
        <v>8</v>
      </c>
      <c r="H2" s="36" t="s">
        <v>4</v>
      </c>
      <c r="I2" s="37" t="s">
        <v>14</v>
      </c>
      <c r="J2" s="38" t="s">
        <v>6</v>
      </c>
      <c r="K2" s="39" t="s">
        <v>15</v>
      </c>
      <c r="L2" s="39" t="s">
        <v>67</v>
      </c>
      <c r="M2" s="36" t="s">
        <v>68</v>
      </c>
    </row>
    <row r="3" spans="1:13" ht="108.75" x14ac:dyDescent="0.25">
      <c r="A3" s="28" t="s">
        <v>51</v>
      </c>
      <c r="B3" s="29"/>
      <c r="C3" s="29">
        <v>1</v>
      </c>
      <c r="D3" s="31" t="s">
        <v>55</v>
      </c>
      <c r="E3" s="32"/>
      <c r="F3" s="32" t="s">
        <v>56</v>
      </c>
      <c r="G3" s="30" t="s">
        <v>35</v>
      </c>
      <c r="H3" s="30">
        <v>30</v>
      </c>
      <c r="I3" s="30">
        <v>20</v>
      </c>
      <c r="J3" s="33">
        <v>3094.25</v>
      </c>
      <c r="K3" s="43">
        <f>REIT!J4+ESAG!K4+CEART!K4+FAED!K4+CEAD!K4+CEFID!K4+CESFI!K4+CEAVI!K4+CCT!K4+CEPLAN!K4+CAV!K4+CEO!K4+CERES!K4</f>
        <v>800</v>
      </c>
      <c r="L3" s="44">
        <f>(REIT!J4-REIT!K4)+(ESAG!K4-ESAG!L4)+(CEART!K4-CEART!L4)+(FAED!K4-FAED!L4)+(CEAD!K4-CEAD!L4)+(CEFID!K4-CEFID!L4)+(CESFI!K4-CESFI!L4)+(CEAVI!K4-CEAVI!L4)+(CCT!K4-CCT!L4)+(CEPLAN!K4-CEPLAN!L4)+(CAV!K4-CAV!L4)+(CEO!K4-CEO!L4)+(CERES!K4-CERES!L4)</f>
        <v>540</v>
      </c>
      <c r="M3" s="45">
        <f>K3-L3</f>
        <v>260</v>
      </c>
    </row>
    <row r="4" spans="1:13" ht="108.75" x14ac:dyDescent="0.25">
      <c r="A4" s="28" t="s">
        <v>51</v>
      </c>
      <c r="B4" s="29"/>
      <c r="C4" s="29">
        <v>4</v>
      </c>
      <c r="D4" s="31" t="s">
        <v>57</v>
      </c>
      <c r="E4" s="32"/>
      <c r="F4" s="32" t="s">
        <v>58</v>
      </c>
      <c r="G4" s="30" t="s">
        <v>35</v>
      </c>
      <c r="H4" s="30">
        <v>30</v>
      </c>
      <c r="I4" s="30">
        <v>20</v>
      </c>
      <c r="J4" s="33">
        <v>2190</v>
      </c>
      <c r="K4" s="43">
        <f>REIT!J5+ESAG!K5+CEART!K5+FAED!K5+CEAD!K5+CEFID!K5+CESFI!K5+CEAVI!K5+CCT!K5+CEPLAN!K5+CAV!K5+CEO!K5+CERES!K5</f>
        <v>50</v>
      </c>
      <c r="L4" s="44">
        <f>(REIT!J5-REIT!K5)+(ESAG!K5-ESAG!L5)+(CEART!K5-CEART!L5)+(FAED!K5-FAED!L5)+(CEAD!K5-CEAD!L5)+(CEFID!K5-CEFID!L5)+(CESFI!K5-CESFI!L5)+(CEAVI!K5-CEAVI!L5)+(CCT!K5-CCT!L5)+(CEPLAN!K5-CEPLAN!L5)+(CAV!K5-CAV!L5)+(CEO!K5-CEO!L5)+(CERES!K5-CERES!L5)</f>
        <v>18</v>
      </c>
      <c r="M4" s="45">
        <f t="shared" ref="M4:M8" si="0">K4-L4</f>
        <v>32</v>
      </c>
    </row>
    <row r="5" spans="1:13" ht="108" x14ac:dyDescent="0.25">
      <c r="A5" s="28" t="s">
        <v>52</v>
      </c>
      <c r="B5" s="29"/>
      <c r="C5" s="29">
        <v>5</v>
      </c>
      <c r="D5" s="31" t="s">
        <v>59</v>
      </c>
      <c r="E5" s="32"/>
      <c r="F5" s="32" t="s">
        <v>60</v>
      </c>
      <c r="G5" s="30" t="s">
        <v>35</v>
      </c>
      <c r="H5" s="30">
        <v>30</v>
      </c>
      <c r="I5" s="30">
        <v>20</v>
      </c>
      <c r="J5" s="33">
        <v>11590</v>
      </c>
      <c r="K5" s="43">
        <f>REIT!J6+ESAG!K6+CEART!K6+FAED!K6+CEAD!K6+CEFID!K6+CESFI!K6+CEAVI!K6+CCT!K6+CEPLAN!K6+CAV!K6+CEO!K6+CERES!K6</f>
        <v>25</v>
      </c>
      <c r="L5" s="44">
        <f>(REIT!J6-REIT!K6)+(ESAG!K6-ESAG!L6)+(CEART!K6-CEART!L6)+(FAED!K6-FAED!L6)+(CEAD!K6-CEAD!L6)+(CEFID!K6-CEFID!L6)+(CESFI!K6-CESFI!L6)+(CEAVI!K6-CEAVI!L6)+(CCT!K6-CCT!L6)+(CEPLAN!K6-CEPLAN!L6)+(CAV!K6-CAV!L6)+(CEO!K6-CEO!L6)+(CERES!K6-CERES!L6)</f>
        <v>22</v>
      </c>
      <c r="M5" s="45">
        <f t="shared" si="0"/>
        <v>3</v>
      </c>
    </row>
    <row r="6" spans="1:13" ht="114.75" x14ac:dyDescent="0.25">
      <c r="A6" s="28" t="s">
        <v>53</v>
      </c>
      <c r="B6" s="29"/>
      <c r="C6" s="29">
        <v>7</v>
      </c>
      <c r="D6" s="31" t="s">
        <v>61</v>
      </c>
      <c r="E6" s="32"/>
      <c r="F6" s="32" t="s">
        <v>62</v>
      </c>
      <c r="G6" s="30" t="s">
        <v>35</v>
      </c>
      <c r="H6" s="30">
        <v>30</v>
      </c>
      <c r="I6" s="30">
        <v>20</v>
      </c>
      <c r="J6" s="33">
        <v>2162</v>
      </c>
      <c r="K6" s="43">
        <f>REIT!J7+ESAG!K7+CEART!K7+FAED!K7+CEAD!K7+CEFID!K7+CESFI!K7+CEAVI!K7+CCT!K7+CEPLAN!K7+CAV!K7+CEO!K7+CERES!K7</f>
        <v>50</v>
      </c>
      <c r="L6" s="44">
        <f>(REIT!J7-REIT!K7)+(ESAG!K7-ESAG!L7)+(CEART!K7-CEART!L7)+(FAED!K7-FAED!L7)+(CEAD!K7-CEAD!L7)+(CEFID!K7-CEFID!L7)+(CESFI!K7-CESFI!L7)+(CEAVI!K7-CEAVI!L7)+(CCT!K7-CCT!L7)+(CEPLAN!K7-CEPLAN!L7)+(CAV!K7-CAV!L7)+(CEO!K7-CEO!L7)+(CERES!K7-CERES!L7)</f>
        <v>14</v>
      </c>
      <c r="M6" s="45">
        <f t="shared" si="0"/>
        <v>36</v>
      </c>
    </row>
    <row r="7" spans="1:13" ht="162.75" x14ac:dyDescent="0.25">
      <c r="A7" s="28" t="s">
        <v>54</v>
      </c>
      <c r="B7" s="29"/>
      <c r="C7" s="29">
        <v>8</v>
      </c>
      <c r="D7" s="31" t="s">
        <v>63</v>
      </c>
      <c r="E7" s="32"/>
      <c r="F7" s="32" t="s">
        <v>64</v>
      </c>
      <c r="G7" s="30" t="s">
        <v>35</v>
      </c>
      <c r="H7" s="30">
        <v>30</v>
      </c>
      <c r="I7" s="30">
        <v>20</v>
      </c>
      <c r="J7" s="33">
        <v>2130</v>
      </c>
      <c r="K7" s="43">
        <f>REIT!J8+ESAG!K8+CEART!K8+FAED!K8+CEAD!K8+CEFID!K8+CESFI!K8+CEAVI!K8+CCT!K8+CEPLAN!K8+CAV!K8+CEO!K8+CERES!K8</f>
        <v>12</v>
      </c>
      <c r="L7" s="44">
        <f>(REIT!J8-REIT!K8)+(ESAG!K8-ESAG!L8)+(CEART!K8-CEART!L8)+(FAED!K8-FAED!L8)+(CEAD!K8-CEAD!L8)+(CEFID!K8-CEFID!L8)+(CESFI!K8-CESFI!L8)+(CEAVI!K8-CEAVI!L8)+(CCT!K8-CCT!L8)+(CEPLAN!K8-CEPLAN!L8)+(CAV!K8-CAV!L8)+(CEO!K8-CEO!L8)+(CERES!K8-CERES!L8)</f>
        <v>3</v>
      </c>
      <c r="M7" s="45">
        <f t="shared" si="0"/>
        <v>9</v>
      </c>
    </row>
    <row r="8" spans="1:13" ht="108" x14ac:dyDescent="0.25">
      <c r="A8" s="28" t="s">
        <v>52</v>
      </c>
      <c r="B8" s="29"/>
      <c r="C8" s="29">
        <v>9</v>
      </c>
      <c r="D8" s="31" t="s">
        <v>65</v>
      </c>
      <c r="E8" s="32"/>
      <c r="F8" s="32" t="s">
        <v>66</v>
      </c>
      <c r="G8" s="30" t="s">
        <v>35</v>
      </c>
      <c r="H8" s="30">
        <v>30</v>
      </c>
      <c r="I8" s="30">
        <v>20</v>
      </c>
      <c r="J8" s="33">
        <v>8700</v>
      </c>
      <c r="K8" s="43">
        <f>REIT!J9+ESAG!K9+CEART!K9+FAED!K9+CEAD!K9+CEFID!K9+CESFI!K9+CEAVI!K9+CCT!K9+CEPLAN!K9+CAV!K9+CEO!K9+CERES!K9</f>
        <v>5</v>
      </c>
      <c r="L8" s="44">
        <f>(REIT!J9-REIT!K9)+(ESAG!K9-ESAG!L9)+(CEART!K9-CEART!L9)+(FAED!K9-FAED!L9)+(CEAD!K9-CEAD!L9)+(CEFID!K9-CEFID!L9)+(CESFI!K9-CESFI!L9)+(CEAVI!K9-CEAVI!L9)+(CCT!K9-CCT!L9)+(CEPLAN!K9-CEPLAN!L9)+(CAV!K9-CAV!L9)+(CEO!K9-CEO!L9)+(CERES!K9-CERES!L9)</f>
        <v>3</v>
      </c>
      <c r="M8" s="45">
        <f t="shared" si="0"/>
        <v>2</v>
      </c>
    </row>
  </sheetData>
  <autoFilter ref="A2:M2"/>
  <mergeCells count="3">
    <mergeCell ref="K1:M1"/>
    <mergeCell ref="D1:J1"/>
    <mergeCell ref="A1:C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14" customWidth="1"/>
    <col min="2" max="2" width="6.85546875" style="14" customWidth="1"/>
    <col min="3" max="3" width="31" style="14" customWidth="1"/>
    <col min="4" max="4" width="8.5703125" style="14" bestFit="1" customWidth="1"/>
    <col min="5" max="5" width="9.5703125" style="14" customWidth="1"/>
    <col min="6" max="6" width="14.7109375" style="14" customWidth="1"/>
    <col min="7" max="7" width="16" style="14" customWidth="1"/>
    <col min="8" max="8" width="11.140625" style="14" customWidth="1"/>
    <col min="9" max="16384" width="9.140625" style="14"/>
  </cols>
  <sheetData>
    <row r="1" spans="1:8" ht="20.25" customHeight="1" x14ac:dyDescent="0.2">
      <c r="A1" s="58" t="s">
        <v>16</v>
      </c>
      <c r="B1" s="58"/>
      <c r="C1" s="58"/>
      <c r="D1" s="58"/>
      <c r="E1" s="58"/>
      <c r="F1" s="58"/>
      <c r="G1" s="58"/>
      <c r="H1" s="58"/>
    </row>
    <row r="2" spans="1:8" ht="20.25" x14ac:dyDescent="0.2">
      <c r="B2" s="15"/>
    </row>
    <row r="3" spans="1:8" ht="47.25" customHeight="1" x14ac:dyDescent="0.2">
      <c r="A3" s="59" t="s">
        <v>17</v>
      </c>
      <c r="B3" s="59"/>
      <c r="C3" s="59"/>
      <c r="D3" s="59"/>
      <c r="E3" s="59"/>
      <c r="F3" s="59"/>
      <c r="G3" s="59"/>
      <c r="H3" s="59"/>
    </row>
    <row r="4" spans="1:8" ht="35.25" customHeight="1" x14ac:dyDescent="0.2">
      <c r="B4" s="16"/>
    </row>
    <row r="5" spans="1:8" ht="15" customHeight="1" x14ac:dyDescent="0.2">
      <c r="A5" s="60" t="s">
        <v>18</v>
      </c>
      <c r="B5" s="60"/>
      <c r="C5" s="60"/>
      <c r="D5" s="60"/>
      <c r="E5" s="60"/>
      <c r="F5" s="60"/>
      <c r="G5" s="60"/>
      <c r="H5" s="60"/>
    </row>
    <row r="6" spans="1:8" ht="15" customHeight="1" x14ac:dyDescent="0.2">
      <c r="A6" s="60" t="s">
        <v>19</v>
      </c>
      <c r="B6" s="60"/>
      <c r="C6" s="60"/>
      <c r="D6" s="60"/>
      <c r="E6" s="60"/>
      <c r="F6" s="60"/>
      <c r="G6" s="60"/>
      <c r="H6" s="60"/>
    </row>
    <row r="7" spans="1:8" ht="15" customHeight="1" x14ac:dyDescent="0.2">
      <c r="A7" s="60" t="s">
        <v>20</v>
      </c>
      <c r="B7" s="60"/>
      <c r="C7" s="60"/>
      <c r="D7" s="60"/>
      <c r="E7" s="60"/>
      <c r="F7" s="60"/>
      <c r="G7" s="60"/>
      <c r="H7" s="60"/>
    </row>
    <row r="8" spans="1:8" ht="15" customHeight="1" x14ac:dyDescent="0.2">
      <c r="A8" s="60" t="s">
        <v>21</v>
      </c>
      <c r="B8" s="60"/>
      <c r="C8" s="60"/>
      <c r="D8" s="60"/>
      <c r="E8" s="60"/>
      <c r="F8" s="60"/>
      <c r="G8" s="60"/>
      <c r="H8" s="60"/>
    </row>
    <row r="9" spans="1:8" ht="30" customHeight="1" x14ac:dyDescent="0.2">
      <c r="B9" s="17"/>
    </row>
    <row r="10" spans="1:8" ht="105" customHeight="1" x14ac:dyDescent="0.2">
      <c r="A10" s="61" t="s">
        <v>22</v>
      </c>
      <c r="B10" s="61"/>
      <c r="C10" s="61"/>
      <c r="D10" s="61"/>
      <c r="E10" s="61"/>
      <c r="F10" s="61"/>
      <c r="G10" s="61"/>
      <c r="H10" s="61"/>
    </row>
    <row r="11" spans="1:8" ht="15.75" thickBot="1" x14ac:dyDescent="0.25">
      <c r="B11" s="18"/>
    </row>
    <row r="12" spans="1:8" ht="48.75" thickBot="1" x14ac:dyDescent="0.25">
      <c r="A12" s="19" t="s">
        <v>12</v>
      </c>
      <c r="B12" s="19" t="s">
        <v>10</v>
      </c>
      <c r="C12" s="20" t="s">
        <v>23</v>
      </c>
      <c r="D12" s="20" t="s">
        <v>11</v>
      </c>
      <c r="E12" s="20" t="s">
        <v>24</v>
      </c>
      <c r="F12" s="20" t="s">
        <v>25</v>
      </c>
      <c r="G12" s="20" t="s">
        <v>26</v>
      </c>
      <c r="H12" s="20" t="s">
        <v>27</v>
      </c>
    </row>
    <row r="13" spans="1:8" ht="15.75" thickBot="1" x14ac:dyDescent="0.25">
      <c r="A13" s="21"/>
      <c r="B13" s="21"/>
      <c r="C13" s="22"/>
      <c r="D13" s="22"/>
      <c r="E13" s="22"/>
      <c r="F13" s="22"/>
      <c r="G13" s="22"/>
      <c r="H13" s="22"/>
    </row>
    <row r="14" spans="1:8" ht="15.75" thickBot="1" x14ac:dyDescent="0.25">
      <c r="A14" s="21"/>
      <c r="B14" s="21"/>
      <c r="C14" s="22"/>
      <c r="D14" s="22"/>
      <c r="E14" s="22"/>
      <c r="F14" s="22"/>
      <c r="G14" s="22"/>
      <c r="H14" s="22"/>
    </row>
    <row r="15" spans="1:8" ht="15.75" thickBot="1" x14ac:dyDescent="0.25">
      <c r="A15" s="21"/>
      <c r="B15" s="21"/>
      <c r="C15" s="22"/>
      <c r="D15" s="22"/>
      <c r="E15" s="22"/>
      <c r="F15" s="22"/>
      <c r="G15" s="22"/>
      <c r="H15" s="22"/>
    </row>
    <row r="16" spans="1:8" ht="15.75" thickBot="1" x14ac:dyDescent="0.25">
      <c r="A16" s="21"/>
      <c r="B16" s="21"/>
      <c r="C16" s="22"/>
      <c r="D16" s="22"/>
      <c r="E16" s="22"/>
      <c r="F16" s="22"/>
      <c r="G16" s="22"/>
      <c r="H16" s="22"/>
    </row>
    <row r="17" spans="1:8" ht="15.75" thickBot="1" x14ac:dyDescent="0.25">
      <c r="A17" s="23"/>
      <c r="B17" s="23"/>
      <c r="C17" s="24"/>
      <c r="D17" s="24"/>
      <c r="E17" s="24"/>
      <c r="F17" s="24"/>
      <c r="G17" s="24"/>
      <c r="H17" s="24"/>
    </row>
    <row r="18" spans="1:8" ht="42" customHeight="1" x14ac:dyDescent="0.2">
      <c r="B18" s="25"/>
      <c r="C18" s="26"/>
      <c r="D18" s="26"/>
      <c r="E18" s="26"/>
      <c r="F18" s="26"/>
      <c r="G18" s="26"/>
      <c r="H18" s="26"/>
    </row>
    <row r="19" spans="1:8" ht="15" customHeight="1" x14ac:dyDescent="0.2">
      <c r="A19" s="62" t="s">
        <v>28</v>
      </c>
      <c r="B19" s="62"/>
      <c r="C19" s="62"/>
      <c r="D19" s="62"/>
      <c r="E19" s="62"/>
      <c r="F19" s="62"/>
      <c r="G19" s="62"/>
      <c r="H19" s="62"/>
    </row>
    <row r="20" spans="1:8" ht="14.25" x14ac:dyDescent="0.2">
      <c r="A20" s="63" t="s">
        <v>29</v>
      </c>
      <c r="B20" s="63"/>
      <c r="C20" s="63"/>
      <c r="D20" s="63"/>
      <c r="E20" s="63"/>
      <c r="F20" s="63"/>
      <c r="G20" s="63"/>
      <c r="H20" s="63"/>
    </row>
    <row r="21" spans="1:8" ht="15" x14ac:dyDescent="0.2">
      <c r="B21" s="18"/>
    </row>
    <row r="22" spans="1:8" ht="15" x14ac:dyDescent="0.2">
      <c r="B22" s="18"/>
    </row>
    <row r="23" spans="1:8" ht="15" x14ac:dyDescent="0.2">
      <c r="B23" s="18"/>
    </row>
    <row r="24" spans="1:8" ht="15" customHeight="1" x14ac:dyDescent="0.2">
      <c r="A24" s="64" t="s">
        <v>30</v>
      </c>
      <c r="B24" s="64"/>
      <c r="C24" s="64"/>
      <c r="D24" s="64"/>
      <c r="E24" s="64"/>
      <c r="F24" s="64"/>
      <c r="G24" s="64"/>
      <c r="H24" s="64"/>
    </row>
    <row r="25" spans="1:8" ht="15" customHeight="1" x14ac:dyDescent="0.2">
      <c r="A25" s="64" t="s">
        <v>31</v>
      </c>
      <c r="B25" s="64"/>
      <c r="C25" s="64"/>
      <c r="D25" s="64"/>
      <c r="E25" s="64"/>
      <c r="F25" s="64"/>
      <c r="G25" s="64"/>
      <c r="H25" s="64"/>
    </row>
    <row r="26" spans="1:8" ht="15" customHeight="1" x14ac:dyDescent="0.2">
      <c r="A26" s="57" t="s">
        <v>32</v>
      </c>
      <c r="B26" s="57"/>
      <c r="C26" s="57"/>
      <c r="D26" s="57"/>
      <c r="E26" s="57"/>
      <c r="F26" s="57"/>
      <c r="G26" s="57"/>
      <c r="H26" s="57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REIT</vt:lpstr>
      <vt:lpstr>ESAG</vt:lpstr>
      <vt:lpstr>CEART</vt:lpstr>
      <vt:lpstr>FAED</vt:lpstr>
      <vt:lpstr>CEAD</vt:lpstr>
      <vt:lpstr>CEFID</vt:lpstr>
      <vt:lpstr>CESFI</vt:lpstr>
      <vt:lpstr>CEAVI</vt:lpstr>
      <vt:lpstr>CCT</vt:lpstr>
      <vt:lpstr>CEPLAN</vt:lpstr>
      <vt:lpstr>CAV</vt:lpstr>
      <vt:lpstr>CEO</vt:lpstr>
      <vt:lpstr>CERES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2014-07-30T22:17:25Z</dcterms:modified>
</cp:coreProperties>
</file>