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Vigência Expirada\PP 1421-2014 - UDESC - Equipamentos de Informática - Vig 18.12.15\"/>
    </mc:Choice>
  </mc:AlternateContent>
  <bookViews>
    <workbookView xWindow="0" yWindow="0" windowWidth="20490" windowHeight="7155" tabRatio="921" firstSheet="1" activeTab="3"/>
  </bookViews>
  <sheets>
    <sheet name="REIT_SETIC" sheetId="75" r:id="rId1"/>
    <sheet name="ESAG" sheetId="97" r:id="rId2"/>
    <sheet name="CEART" sheetId="79" r:id="rId3"/>
    <sheet name="FAED" sheetId="80" r:id="rId4"/>
    <sheet name="CEAD" sheetId="81" r:id="rId5"/>
    <sheet name="CEFID" sheetId="82" r:id="rId6"/>
    <sheet name="CERES" sheetId="85" r:id="rId7"/>
    <sheet name="CEPLAN" sheetId="84" r:id="rId8"/>
    <sheet name="CCT" sheetId="98" r:id="rId9"/>
    <sheet name="CAV" sheetId="99" r:id="rId10"/>
    <sheet name="CEO" sheetId="100" r:id="rId11"/>
    <sheet name="CESFI" sheetId="101" r:id="rId12"/>
    <sheet name="CEAVI" sheetId="102" r:id="rId13"/>
    <sheet name="Projeto 01" sheetId="103" r:id="rId14"/>
    <sheet name="Projeto 02" sheetId="104" r:id="rId15"/>
    <sheet name="Projeto 03" sheetId="105" r:id="rId16"/>
    <sheet name="Projeto 04" sheetId="106" r:id="rId17"/>
    <sheet name="Projeto 05" sheetId="107" r:id="rId18"/>
    <sheet name="Projeto 06" sheetId="108" r:id="rId19"/>
    <sheet name="Projeto 07" sheetId="109" r:id="rId20"/>
    <sheet name="Projeto 08" sheetId="110" r:id="rId21"/>
    <sheet name="Projeto 09" sheetId="111" r:id="rId22"/>
    <sheet name="Projeto 10" sheetId="112" r:id="rId23"/>
    <sheet name="Projeto 11" sheetId="113" r:id="rId24"/>
    <sheet name="Projeto 12" sheetId="114" r:id="rId25"/>
    <sheet name="Projeto 13" sheetId="115" r:id="rId26"/>
    <sheet name="Projeto 14" sheetId="116" r:id="rId27"/>
    <sheet name="Projeto 15" sheetId="117" r:id="rId28"/>
    <sheet name="Projeto 16" sheetId="118" r:id="rId29"/>
    <sheet name="Projeto 17" sheetId="119" r:id="rId30"/>
    <sheet name="Projeto 18" sheetId="120" r:id="rId31"/>
    <sheet name="Projeto 19" sheetId="121" r:id="rId32"/>
    <sheet name="Projeto 20" sheetId="122" r:id="rId33"/>
    <sheet name="Projeto 21" sheetId="123" r:id="rId34"/>
    <sheet name="Projeto 22" sheetId="124" r:id="rId35"/>
    <sheet name="Projeto 23" sheetId="125" r:id="rId36"/>
    <sheet name="Projeto 24" sheetId="126" r:id="rId37"/>
    <sheet name="GESTOR" sheetId="90" r:id="rId38"/>
    <sheet name="Modelo Anexo II IN 002_2014" sheetId="77" r:id="rId39"/>
  </sheets>
  <definedNames>
    <definedName name="_xlnm._FilterDatabase" localSheetId="37" hidden="1">GESTOR!$A$3:$M$3</definedName>
    <definedName name="diasuteis" localSheetId="4">#REF!</definedName>
    <definedName name="diasuteis" localSheetId="2">#REF!</definedName>
    <definedName name="diasuteis" localSheetId="5">#REF!</definedName>
    <definedName name="diasuteis" localSheetId="7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37">#REF!</definedName>
    <definedName name="diasuteis" localSheetId="0">#REF!</definedName>
    <definedName name="diasuteis">#REF!</definedName>
    <definedName name="Ferias" localSheetId="4">#REF!</definedName>
    <definedName name="Ferias" localSheetId="2">#REF!</definedName>
    <definedName name="Ferias" localSheetId="5">#REF!</definedName>
    <definedName name="Ferias" localSheetId="7">#REF!</definedName>
    <definedName name="Ferias" localSheetId="6">#REF!</definedName>
    <definedName name="Ferias" localSheetId="1">#REF!</definedName>
    <definedName name="Ferias" localSheetId="3">#REF!</definedName>
    <definedName name="Ferias" localSheetId="37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7" i="98" l="1"/>
  <c r="L5" i="98"/>
  <c r="L6" i="98"/>
  <c r="L7" i="98"/>
  <c r="L8" i="98"/>
  <c r="L9" i="98"/>
  <c r="L10" i="98"/>
  <c r="L11" i="98"/>
  <c r="L12" i="98"/>
  <c r="L13" i="98"/>
  <c r="L14" i="98"/>
  <c r="L15" i="98"/>
  <c r="L16" i="98"/>
  <c r="L4" i="98"/>
  <c r="K4" i="75" l="1"/>
  <c r="L4" i="75"/>
  <c r="M4" i="75" s="1"/>
  <c r="K5" i="75"/>
  <c r="L5" i="75"/>
  <c r="M5" i="75"/>
  <c r="L6" i="75"/>
  <c r="M6" i="75"/>
  <c r="L7" i="75"/>
  <c r="M7" i="75"/>
  <c r="L8" i="75"/>
  <c r="M8" i="75"/>
  <c r="L9" i="75"/>
  <c r="M9" i="75"/>
  <c r="L10" i="75"/>
  <c r="M10" i="75"/>
  <c r="L11" i="75"/>
  <c r="M11" i="75"/>
  <c r="L12" i="75"/>
  <c r="M12" i="75"/>
  <c r="L13" i="75"/>
  <c r="M13" i="75"/>
  <c r="L14" i="75"/>
  <c r="M14" i="75"/>
  <c r="L15" i="75"/>
  <c r="M15" i="75"/>
  <c r="L16" i="75"/>
  <c r="M16" i="75"/>
  <c r="L17" i="75"/>
  <c r="M17" i="75"/>
  <c r="R19" i="79" l="1"/>
  <c r="Q19" i="79"/>
  <c r="P18" i="79"/>
  <c r="O18" i="79"/>
  <c r="N18" i="79"/>
  <c r="K4" i="99" l="1"/>
  <c r="Q18" i="90" l="1"/>
  <c r="P18" i="90"/>
  <c r="K5" i="97"/>
  <c r="K5" i="90" l="1"/>
  <c r="K6" i="99" l="1"/>
  <c r="K6" i="102"/>
  <c r="O26" i="90" l="1"/>
  <c r="N5" i="90" l="1"/>
  <c r="K6" i="90"/>
  <c r="N6" i="90" s="1"/>
  <c r="K7" i="90"/>
  <c r="N7" i="90" s="1"/>
  <c r="K8" i="90"/>
  <c r="N8" i="90" s="1"/>
  <c r="K9" i="90"/>
  <c r="N9" i="90" s="1"/>
  <c r="K10" i="90"/>
  <c r="N10" i="90" s="1"/>
  <c r="K11" i="90"/>
  <c r="N11" i="90" s="1"/>
  <c r="K12" i="90"/>
  <c r="N12" i="90" s="1"/>
  <c r="K13" i="90"/>
  <c r="N13" i="90" s="1"/>
  <c r="K14" i="90"/>
  <c r="N14" i="90" s="1"/>
  <c r="K15" i="90"/>
  <c r="N15" i="90" s="1"/>
  <c r="K16" i="90"/>
  <c r="N16" i="90" s="1"/>
  <c r="K17" i="90"/>
  <c r="N17" i="90" s="1"/>
  <c r="K4" i="90"/>
  <c r="N4" i="90" s="1"/>
  <c r="L17" i="126"/>
  <c r="M17" i="126" s="1"/>
  <c r="L16" i="126"/>
  <c r="M16" i="126" s="1"/>
  <c r="L15" i="126"/>
  <c r="M15" i="126" s="1"/>
  <c r="L14" i="126"/>
  <c r="M14" i="126" s="1"/>
  <c r="L13" i="126"/>
  <c r="M13" i="126" s="1"/>
  <c r="L12" i="126"/>
  <c r="M12" i="126" s="1"/>
  <c r="L11" i="126"/>
  <c r="M11" i="126" s="1"/>
  <c r="L10" i="126"/>
  <c r="M10" i="126" s="1"/>
  <c r="L9" i="126"/>
  <c r="M9" i="126" s="1"/>
  <c r="L8" i="126"/>
  <c r="M8" i="126" s="1"/>
  <c r="L7" i="126"/>
  <c r="M7" i="126" s="1"/>
  <c r="L6" i="126"/>
  <c r="M6" i="126" s="1"/>
  <c r="L5" i="126"/>
  <c r="M5" i="126" s="1"/>
  <c r="L4" i="126"/>
  <c r="M4" i="126" s="1"/>
  <c r="L17" i="125"/>
  <c r="M17" i="125" s="1"/>
  <c r="L16" i="125"/>
  <c r="M16" i="125" s="1"/>
  <c r="L15" i="125"/>
  <c r="M15" i="125" s="1"/>
  <c r="L14" i="125"/>
  <c r="M14" i="125" s="1"/>
  <c r="L13" i="125"/>
  <c r="M13" i="125" s="1"/>
  <c r="L12" i="125"/>
  <c r="M12" i="125" s="1"/>
  <c r="L11" i="125"/>
  <c r="M11" i="125" s="1"/>
  <c r="L10" i="125"/>
  <c r="M10" i="125" s="1"/>
  <c r="L9" i="125"/>
  <c r="M9" i="125" s="1"/>
  <c r="L8" i="125"/>
  <c r="M8" i="125" s="1"/>
  <c r="L7" i="125"/>
  <c r="M7" i="125" s="1"/>
  <c r="L6" i="125"/>
  <c r="M6" i="125" s="1"/>
  <c r="L5" i="125"/>
  <c r="M5" i="125" s="1"/>
  <c r="L4" i="125"/>
  <c r="M4" i="125" s="1"/>
  <c r="L17" i="124"/>
  <c r="M17" i="124" s="1"/>
  <c r="L16" i="124"/>
  <c r="M16" i="124" s="1"/>
  <c r="L15" i="124"/>
  <c r="M15" i="124" s="1"/>
  <c r="L14" i="124"/>
  <c r="M14" i="124" s="1"/>
  <c r="L13" i="124"/>
  <c r="M13" i="124" s="1"/>
  <c r="L12" i="124"/>
  <c r="M12" i="124" s="1"/>
  <c r="L11" i="124"/>
  <c r="M11" i="124" s="1"/>
  <c r="L10" i="124"/>
  <c r="M10" i="124" s="1"/>
  <c r="L9" i="124"/>
  <c r="M9" i="124" s="1"/>
  <c r="L8" i="124"/>
  <c r="M8" i="124" s="1"/>
  <c r="L7" i="124"/>
  <c r="M7" i="124" s="1"/>
  <c r="L6" i="124"/>
  <c r="M6" i="124" s="1"/>
  <c r="L5" i="124"/>
  <c r="M5" i="124" s="1"/>
  <c r="L4" i="124"/>
  <c r="M4" i="124" s="1"/>
  <c r="L17" i="123"/>
  <c r="M17" i="123" s="1"/>
  <c r="L16" i="123"/>
  <c r="M16" i="123" s="1"/>
  <c r="L15" i="123"/>
  <c r="M15" i="123" s="1"/>
  <c r="L14" i="123"/>
  <c r="M14" i="123" s="1"/>
  <c r="L13" i="123"/>
  <c r="M13" i="123" s="1"/>
  <c r="L12" i="123"/>
  <c r="M12" i="123" s="1"/>
  <c r="L11" i="123"/>
  <c r="M11" i="123" s="1"/>
  <c r="L10" i="123"/>
  <c r="M10" i="123" s="1"/>
  <c r="L9" i="123"/>
  <c r="M9" i="123" s="1"/>
  <c r="L8" i="123"/>
  <c r="M8" i="123" s="1"/>
  <c r="L7" i="123"/>
  <c r="M7" i="123" s="1"/>
  <c r="L6" i="123"/>
  <c r="M6" i="123" s="1"/>
  <c r="L5" i="123"/>
  <c r="M5" i="123" s="1"/>
  <c r="L4" i="123"/>
  <c r="M4" i="123" s="1"/>
  <c r="L17" i="122"/>
  <c r="M17" i="122" s="1"/>
  <c r="L16" i="122"/>
  <c r="M16" i="122" s="1"/>
  <c r="L15" i="122"/>
  <c r="M15" i="122" s="1"/>
  <c r="L14" i="122"/>
  <c r="M14" i="122" s="1"/>
  <c r="L13" i="122"/>
  <c r="M13" i="122" s="1"/>
  <c r="L12" i="122"/>
  <c r="M12" i="122" s="1"/>
  <c r="L11" i="122"/>
  <c r="M11" i="122" s="1"/>
  <c r="L10" i="122"/>
  <c r="M10" i="122" s="1"/>
  <c r="L9" i="122"/>
  <c r="M9" i="122" s="1"/>
  <c r="L8" i="122"/>
  <c r="M8" i="122" s="1"/>
  <c r="L7" i="122"/>
  <c r="M7" i="122" s="1"/>
  <c r="L6" i="122"/>
  <c r="M6" i="122" s="1"/>
  <c r="L5" i="122"/>
  <c r="M5" i="122" s="1"/>
  <c r="L4" i="122"/>
  <c r="M4" i="122" s="1"/>
  <c r="L17" i="121"/>
  <c r="M17" i="121" s="1"/>
  <c r="L16" i="121"/>
  <c r="M16" i="121" s="1"/>
  <c r="L15" i="121"/>
  <c r="M15" i="121" s="1"/>
  <c r="L14" i="121"/>
  <c r="M14" i="121" s="1"/>
  <c r="L13" i="121"/>
  <c r="M13" i="121" s="1"/>
  <c r="L12" i="121"/>
  <c r="M12" i="121" s="1"/>
  <c r="L11" i="121"/>
  <c r="M11" i="121" s="1"/>
  <c r="L10" i="121"/>
  <c r="M10" i="121" s="1"/>
  <c r="L9" i="121"/>
  <c r="M9" i="121" s="1"/>
  <c r="L8" i="121"/>
  <c r="M8" i="121" s="1"/>
  <c r="L7" i="121"/>
  <c r="M7" i="121" s="1"/>
  <c r="L6" i="121"/>
  <c r="M6" i="121" s="1"/>
  <c r="L5" i="121"/>
  <c r="M5" i="121" s="1"/>
  <c r="L4" i="121"/>
  <c r="M4" i="121" s="1"/>
  <c r="L17" i="120"/>
  <c r="M17" i="120" s="1"/>
  <c r="L16" i="120"/>
  <c r="M16" i="120" s="1"/>
  <c r="L15" i="120"/>
  <c r="M15" i="120" s="1"/>
  <c r="L14" i="120"/>
  <c r="M14" i="120" s="1"/>
  <c r="L13" i="120"/>
  <c r="M13" i="120" s="1"/>
  <c r="L12" i="120"/>
  <c r="M12" i="120" s="1"/>
  <c r="L11" i="120"/>
  <c r="M11" i="120" s="1"/>
  <c r="L10" i="120"/>
  <c r="M10" i="120" s="1"/>
  <c r="L9" i="120"/>
  <c r="M9" i="120" s="1"/>
  <c r="L8" i="120"/>
  <c r="M8" i="120" s="1"/>
  <c r="L7" i="120"/>
  <c r="M7" i="120" s="1"/>
  <c r="L6" i="120"/>
  <c r="M6" i="120" s="1"/>
  <c r="L5" i="120"/>
  <c r="M5" i="120" s="1"/>
  <c r="L4" i="120"/>
  <c r="M4" i="120" s="1"/>
  <c r="L17" i="119"/>
  <c r="M17" i="119" s="1"/>
  <c r="L16" i="119"/>
  <c r="M16" i="119" s="1"/>
  <c r="L15" i="119"/>
  <c r="M15" i="119" s="1"/>
  <c r="L14" i="119"/>
  <c r="M14" i="119" s="1"/>
  <c r="L13" i="119"/>
  <c r="M13" i="119" s="1"/>
  <c r="L12" i="119"/>
  <c r="M12" i="119" s="1"/>
  <c r="L11" i="119"/>
  <c r="M11" i="119" s="1"/>
  <c r="L10" i="119"/>
  <c r="M10" i="119" s="1"/>
  <c r="L9" i="119"/>
  <c r="M9" i="119" s="1"/>
  <c r="L8" i="119"/>
  <c r="M8" i="119" s="1"/>
  <c r="L7" i="119"/>
  <c r="M7" i="119" s="1"/>
  <c r="L6" i="119"/>
  <c r="M6" i="119" s="1"/>
  <c r="L5" i="119"/>
  <c r="M5" i="119" s="1"/>
  <c r="L4" i="119"/>
  <c r="M4" i="119" s="1"/>
  <c r="L17" i="118"/>
  <c r="M17" i="118" s="1"/>
  <c r="L16" i="118"/>
  <c r="M16" i="118" s="1"/>
  <c r="L15" i="118"/>
  <c r="M15" i="118" s="1"/>
  <c r="L14" i="118"/>
  <c r="M14" i="118" s="1"/>
  <c r="L13" i="118"/>
  <c r="M13" i="118" s="1"/>
  <c r="L12" i="118"/>
  <c r="M12" i="118" s="1"/>
  <c r="L11" i="118"/>
  <c r="M11" i="118" s="1"/>
  <c r="L10" i="118"/>
  <c r="M10" i="118" s="1"/>
  <c r="L9" i="118"/>
  <c r="M9" i="118" s="1"/>
  <c r="L8" i="118"/>
  <c r="M8" i="118" s="1"/>
  <c r="L7" i="118"/>
  <c r="M7" i="118" s="1"/>
  <c r="L6" i="118"/>
  <c r="M6" i="118" s="1"/>
  <c r="L5" i="118"/>
  <c r="M5" i="118" s="1"/>
  <c r="L4" i="118"/>
  <c r="M4" i="118" s="1"/>
  <c r="L17" i="117"/>
  <c r="M17" i="117" s="1"/>
  <c r="L16" i="117"/>
  <c r="M16" i="117" s="1"/>
  <c r="L15" i="117"/>
  <c r="M15" i="117" s="1"/>
  <c r="L14" i="117"/>
  <c r="M14" i="117" s="1"/>
  <c r="L13" i="117"/>
  <c r="M13" i="117" s="1"/>
  <c r="L12" i="117"/>
  <c r="M12" i="117" s="1"/>
  <c r="L11" i="117"/>
  <c r="M11" i="117" s="1"/>
  <c r="L10" i="117"/>
  <c r="M10" i="117" s="1"/>
  <c r="L9" i="117"/>
  <c r="M9" i="117" s="1"/>
  <c r="L8" i="117"/>
  <c r="M8" i="117" s="1"/>
  <c r="L7" i="117"/>
  <c r="M7" i="117" s="1"/>
  <c r="L6" i="117"/>
  <c r="M6" i="117" s="1"/>
  <c r="L5" i="117"/>
  <c r="M5" i="117" s="1"/>
  <c r="L4" i="117"/>
  <c r="M4" i="117" s="1"/>
  <c r="L17" i="116"/>
  <c r="M17" i="116" s="1"/>
  <c r="L16" i="116"/>
  <c r="M16" i="116" s="1"/>
  <c r="L15" i="116"/>
  <c r="M15" i="116" s="1"/>
  <c r="L14" i="116"/>
  <c r="M14" i="116" s="1"/>
  <c r="L13" i="116"/>
  <c r="M13" i="116" s="1"/>
  <c r="L12" i="116"/>
  <c r="M12" i="116" s="1"/>
  <c r="L11" i="116"/>
  <c r="M11" i="116" s="1"/>
  <c r="L10" i="116"/>
  <c r="M10" i="116" s="1"/>
  <c r="L9" i="116"/>
  <c r="M9" i="116" s="1"/>
  <c r="L8" i="116"/>
  <c r="M8" i="116" s="1"/>
  <c r="L7" i="116"/>
  <c r="M7" i="116" s="1"/>
  <c r="L6" i="116"/>
  <c r="M6" i="116" s="1"/>
  <c r="L5" i="116"/>
  <c r="M5" i="116" s="1"/>
  <c r="L4" i="116"/>
  <c r="M4" i="116" s="1"/>
  <c r="L17" i="115"/>
  <c r="M17" i="115" s="1"/>
  <c r="L16" i="115"/>
  <c r="M16" i="115" s="1"/>
  <c r="L15" i="115"/>
  <c r="M15" i="115" s="1"/>
  <c r="L14" i="115"/>
  <c r="M14" i="115" s="1"/>
  <c r="L13" i="115"/>
  <c r="M13" i="115" s="1"/>
  <c r="L12" i="115"/>
  <c r="M12" i="115" s="1"/>
  <c r="L11" i="115"/>
  <c r="M11" i="115" s="1"/>
  <c r="L10" i="115"/>
  <c r="M10" i="115" s="1"/>
  <c r="L9" i="115"/>
  <c r="M9" i="115" s="1"/>
  <c r="L8" i="115"/>
  <c r="M8" i="115" s="1"/>
  <c r="L7" i="115"/>
  <c r="M7" i="115" s="1"/>
  <c r="L6" i="115"/>
  <c r="M6" i="115" s="1"/>
  <c r="L5" i="115"/>
  <c r="M5" i="115" s="1"/>
  <c r="L4" i="115"/>
  <c r="M4" i="115" s="1"/>
  <c r="L17" i="114"/>
  <c r="M17" i="114" s="1"/>
  <c r="L16" i="114"/>
  <c r="M16" i="114" s="1"/>
  <c r="L15" i="114"/>
  <c r="M15" i="114" s="1"/>
  <c r="L14" i="114"/>
  <c r="M14" i="114" s="1"/>
  <c r="L13" i="114"/>
  <c r="M13" i="114" s="1"/>
  <c r="L12" i="114"/>
  <c r="M12" i="114" s="1"/>
  <c r="L11" i="114"/>
  <c r="M11" i="114" s="1"/>
  <c r="L10" i="114"/>
  <c r="M10" i="114" s="1"/>
  <c r="L9" i="114"/>
  <c r="M9" i="114" s="1"/>
  <c r="L8" i="114"/>
  <c r="M8" i="114" s="1"/>
  <c r="L7" i="114"/>
  <c r="M7" i="114" s="1"/>
  <c r="L6" i="114"/>
  <c r="M6" i="114" s="1"/>
  <c r="L5" i="114"/>
  <c r="M5" i="114" s="1"/>
  <c r="L4" i="114"/>
  <c r="M4" i="114" s="1"/>
  <c r="L17" i="113"/>
  <c r="M17" i="113" s="1"/>
  <c r="L16" i="113"/>
  <c r="M16" i="113" s="1"/>
  <c r="L15" i="113"/>
  <c r="M15" i="113" s="1"/>
  <c r="L14" i="113"/>
  <c r="M14" i="113" s="1"/>
  <c r="L13" i="113"/>
  <c r="M13" i="113" s="1"/>
  <c r="L12" i="113"/>
  <c r="M12" i="113" s="1"/>
  <c r="L11" i="113"/>
  <c r="M11" i="113" s="1"/>
  <c r="L10" i="113"/>
  <c r="M10" i="113" s="1"/>
  <c r="L9" i="113"/>
  <c r="M9" i="113" s="1"/>
  <c r="L8" i="113"/>
  <c r="M8" i="113" s="1"/>
  <c r="L7" i="113"/>
  <c r="M7" i="113" s="1"/>
  <c r="L6" i="113"/>
  <c r="M6" i="113" s="1"/>
  <c r="L5" i="113"/>
  <c r="M5" i="113" s="1"/>
  <c r="L4" i="113"/>
  <c r="M4" i="113" s="1"/>
  <c r="L17" i="112"/>
  <c r="M17" i="112" s="1"/>
  <c r="L16" i="112"/>
  <c r="M16" i="112" s="1"/>
  <c r="L15" i="112"/>
  <c r="M15" i="112" s="1"/>
  <c r="L14" i="112"/>
  <c r="M14" i="112" s="1"/>
  <c r="L13" i="112"/>
  <c r="M13" i="112" s="1"/>
  <c r="L12" i="112"/>
  <c r="M12" i="112" s="1"/>
  <c r="L11" i="112"/>
  <c r="M11" i="112" s="1"/>
  <c r="L10" i="112"/>
  <c r="M10" i="112" s="1"/>
  <c r="L9" i="112"/>
  <c r="M9" i="112" s="1"/>
  <c r="L8" i="112"/>
  <c r="M8" i="112" s="1"/>
  <c r="L7" i="112"/>
  <c r="M7" i="112" s="1"/>
  <c r="L6" i="112"/>
  <c r="M6" i="112" s="1"/>
  <c r="L5" i="112"/>
  <c r="M5" i="112" s="1"/>
  <c r="L4" i="112"/>
  <c r="M4" i="112" s="1"/>
  <c r="L17" i="111"/>
  <c r="M17" i="111" s="1"/>
  <c r="L16" i="111"/>
  <c r="M16" i="111" s="1"/>
  <c r="L15" i="111"/>
  <c r="M15" i="111" s="1"/>
  <c r="L14" i="111"/>
  <c r="M14" i="111" s="1"/>
  <c r="L13" i="111"/>
  <c r="M13" i="111" s="1"/>
  <c r="L12" i="111"/>
  <c r="M12" i="111" s="1"/>
  <c r="L11" i="111"/>
  <c r="M11" i="111" s="1"/>
  <c r="L10" i="111"/>
  <c r="M10" i="111" s="1"/>
  <c r="L9" i="111"/>
  <c r="M9" i="111" s="1"/>
  <c r="L8" i="111"/>
  <c r="M8" i="111" s="1"/>
  <c r="L7" i="111"/>
  <c r="M7" i="111" s="1"/>
  <c r="L6" i="111"/>
  <c r="M6" i="111" s="1"/>
  <c r="L5" i="111"/>
  <c r="M5" i="111" s="1"/>
  <c r="L4" i="111"/>
  <c r="M4" i="111" s="1"/>
  <c r="L17" i="110"/>
  <c r="M17" i="110" s="1"/>
  <c r="L16" i="110"/>
  <c r="M16" i="110" s="1"/>
  <c r="L15" i="110"/>
  <c r="M15" i="110" s="1"/>
  <c r="L14" i="110"/>
  <c r="M14" i="110" s="1"/>
  <c r="L13" i="110"/>
  <c r="M13" i="110" s="1"/>
  <c r="L12" i="110"/>
  <c r="M12" i="110" s="1"/>
  <c r="L11" i="110"/>
  <c r="M11" i="110" s="1"/>
  <c r="L10" i="110"/>
  <c r="M10" i="110" s="1"/>
  <c r="L9" i="110"/>
  <c r="M9" i="110" s="1"/>
  <c r="L8" i="110"/>
  <c r="M8" i="110" s="1"/>
  <c r="L7" i="110"/>
  <c r="M7" i="110" s="1"/>
  <c r="L6" i="110"/>
  <c r="M6" i="110" s="1"/>
  <c r="L5" i="110"/>
  <c r="M5" i="110" s="1"/>
  <c r="L4" i="110"/>
  <c r="M4" i="110" s="1"/>
  <c r="L17" i="109"/>
  <c r="M17" i="109" s="1"/>
  <c r="L16" i="109"/>
  <c r="M16" i="109" s="1"/>
  <c r="L15" i="109"/>
  <c r="M15" i="109" s="1"/>
  <c r="L14" i="109"/>
  <c r="M14" i="109" s="1"/>
  <c r="L13" i="109"/>
  <c r="M13" i="109" s="1"/>
  <c r="L12" i="109"/>
  <c r="M12" i="109" s="1"/>
  <c r="L11" i="109"/>
  <c r="M11" i="109" s="1"/>
  <c r="L10" i="109"/>
  <c r="M10" i="109" s="1"/>
  <c r="L9" i="109"/>
  <c r="M9" i="109" s="1"/>
  <c r="L8" i="109"/>
  <c r="M8" i="109" s="1"/>
  <c r="L7" i="109"/>
  <c r="M7" i="109" s="1"/>
  <c r="L6" i="109"/>
  <c r="M6" i="109" s="1"/>
  <c r="L5" i="109"/>
  <c r="M5" i="109" s="1"/>
  <c r="L4" i="109"/>
  <c r="M4" i="109" s="1"/>
  <c r="L17" i="108"/>
  <c r="M17" i="108" s="1"/>
  <c r="L16" i="108"/>
  <c r="M16" i="108" s="1"/>
  <c r="L15" i="108"/>
  <c r="M15" i="108" s="1"/>
  <c r="L14" i="108"/>
  <c r="M14" i="108" s="1"/>
  <c r="L13" i="108"/>
  <c r="M13" i="108" s="1"/>
  <c r="L12" i="108"/>
  <c r="M12" i="108" s="1"/>
  <c r="L11" i="108"/>
  <c r="M11" i="108" s="1"/>
  <c r="L10" i="108"/>
  <c r="M10" i="108" s="1"/>
  <c r="L9" i="108"/>
  <c r="M9" i="108" s="1"/>
  <c r="L8" i="108"/>
  <c r="M8" i="108" s="1"/>
  <c r="L7" i="108"/>
  <c r="M7" i="108" s="1"/>
  <c r="L6" i="108"/>
  <c r="M6" i="108" s="1"/>
  <c r="L5" i="108"/>
  <c r="M5" i="108" s="1"/>
  <c r="L4" i="108"/>
  <c r="M4" i="108" s="1"/>
  <c r="L17" i="107"/>
  <c r="M17" i="107" s="1"/>
  <c r="L16" i="107"/>
  <c r="M16" i="107" s="1"/>
  <c r="L15" i="107"/>
  <c r="M15" i="107" s="1"/>
  <c r="L14" i="107"/>
  <c r="M14" i="107" s="1"/>
  <c r="L13" i="107"/>
  <c r="M13" i="107" s="1"/>
  <c r="L12" i="107"/>
  <c r="M12" i="107" s="1"/>
  <c r="L11" i="107"/>
  <c r="M11" i="107" s="1"/>
  <c r="L10" i="107"/>
  <c r="M10" i="107" s="1"/>
  <c r="L9" i="107"/>
  <c r="M9" i="107" s="1"/>
  <c r="L8" i="107"/>
  <c r="M8" i="107" s="1"/>
  <c r="L7" i="107"/>
  <c r="M7" i="107" s="1"/>
  <c r="L6" i="107"/>
  <c r="M6" i="107" s="1"/>
  <c r="L5" i="107"/>
  <c r="M5" i="107" s="1"/>
  <c r="L4" i="107"/>
  <c r="M4" i="107" s="1"/>
  <c r="L17" i="106"/>
  <c r="M17" i="106" s="1"/>
  <c r="L16" i="106"/>
  <c r="M16" i="106" s="1"/>
  <c r="L15" i="106"/>
  <c r="M15" i="106" s="1"/>
  <c r="L14" i="106"/>
  <c r="M14" i="106" s="1"/>
  <c r="L13" i="106"/>
  <c r="M13" i="106" s="1"/>
  <c r="L12" i="106"/>
  <c r="M12" i="106" s="1"/>
  <c r="L11" i="106"/>
  <c r="M11" i="106" s="1"/>
  <c r="L10" i="106"/>
  <c r="M10" i="106" s="1"/>
  <c r="L9" i="106"/>
  <c r="M9" i="106" s="1"/>
  <c r="L8" i="106"/>
  <c r="M8" i="106" s="1"/>
  <c r="L7" i="106"/>
  <c r="M7" i="106" s="1"/>
  <c r="L6" i="106"/>
  <c r="M6" i="106" s="1"/>
  <c r="L5" i="106"/>
  <c r="M5" i="106" s="1"/>
  <c r="L4" i="106"/>
  <c r="M4" i="106" s="1"/>
  <c r="L17" i="105"/>
  <c r="M17" i="105" s="1"/>
  <c r="L16" i="105"/>
  <c r="M16" i="105" s="1"/>
  <c r="L15" i="105"/>
  <c r="M15" i="105" s="1"/>
  <c r="L14" i="105"/>
  <c r="M14" i="105" s="1"/>
  <c r="L13" i="105"/>
  <c r="M13" i="105" s="1"/>
  <c r="L12" i="105"/>
  <c r="M12" i="105" s="1"/>
  <c r="L11" i="105"/>
  <c r="M11" i="105" s="1"/>
  <c r="L10" i="105"/>
  <c r="M10" i="105" s="1"/>
  <c r="L9" i="105"/>
  <c r="M9" i="105" s="1"/>
  <c r="L8" i="105"/>
  <c r="M8" i="105" s="1"/>
  <c r="L7" i="105"/>
  <c r="M7" i="105" s="1"/>
  <c r="L6" i="105"/>
  <c r="M6" i="105" s="1"/>
  <c r="L5" i="105"/>
  <c r="M5" i="105" s="1"/>
  <c r="L4" i="105"/>
  <c r="M4" i="105" s="1"/>
  <c r="L17" i="104"/>
  <c r="M17" i="104" s="1"/>
  <c r="L16" i="104"/>
  <c r="M16" i="104" s="1"/>
  <c r="L15" i="104"/>
  <c r="M15" i="104" s="1"/>
  <c r="L14" i="104"/>
  <c r="M14" i="104" s="1"/>
  <c r="L13" i="104"/>
  <c r="M13" i="104" s="1"/>
  <c r="L12" i="104"/>
  <c r="M12" i="104" s="1"/>
  <c r="L11" i="104"/>
  <c r="M11" i="104" s="1"/>
  <c r="L10" i="104"/>
  <c r="M10" i="104" s="1"/>
  <c r="L9" i="104"/>
  <c r="M9" i="104" s="1"/>
  <c r="L8" i="104"/>
  <c r="M8" i="104" s="1"/>
  <c r="L7" i="104"/>
  <c r="M7" i="104" s="1"/>
  <c r="L6" i="104"/>
  <c r="M6" i="104" s="1"/>
  <c r="L5" i="104"/>
  <c r="M5" i="104" s="1"/>
  <c r="L4" i="104"/>
  <c r="M4" i="104" s="1"/>
  <c r="L17" i="103"/>
  <c r="M17" i="103" s="1"/>
  <c r="L16" i="103"/>
  <c r="M16" i="103" s="1"/>
  <c r="L15" i="103"/>
  <c r="M15" i="103" s="1"/>
  <c r="L14" i="103"/>
  <c r="M14" i="103" s="1"/>
  <c r="L13" i="103"/>
  <c r="M13" i="103" s="1"/>
  <c r="L12" i="103"/>
  <c r="M12" i="103" s="1"/>
  <c r="L11" i="103"/>
  <c r="M11" i="103" s="1"/>
  <c r="L10" i="103"/>
  <c r="M10" i="103" s="1"/>
  <c r="L9" i="103"/>
  <c r="M9" i="103" s="1"/>
  <c r="L8" i="103"/>
  <c r="M8" i="103" s="1"/>
  <c r="L7" i="103"/>
  <c r="M7" i="103" s="1"/>
  <c r="L6" i="103"/>
  <c r="M6" i="103" s="1"/>
  <c r="L5" i="103"/>
  <c r="M5" i="103" s="1"/>
  <c r="L4" i="103"/>
  <c r="M4" i="103" s="1"/>
  <c r="L17" i="102"/>
  <c r="M17" i="102" s="1"/>
  <c r="L16" i="102"/>
  <c r="M16" i="102" s="1"/>
  <c r="L15" i="102"/>
  <c r="M15" i="102" s="1"/>
  <c r="L14" i="102"/>
  <c r="M14" i="102" s="1"/>
  <c r="L13" i="102"/>
  <c r="M13" i="102" s="1"/>
  <c r="L12" i="102"/>
  <c r="M12" i="102" s="1"/>
  <c r="L11" i="102"/>
  <c r="M11" i="102" s="1"/>
  <c r="L10" i="102"/>
  <c r="M10" i="102" s="1"/>
  <c r="L9" i="102"/>
  <c r="M9" i="102" s="1"/>
  <c r="L8" i="102"/>
  <c r="M8" i="102" s="1"/>
  <c r="L7" i="102"/>
  <c r="M7" i="102" s="1"/>
  <c r="L6" i="102"/>
  <c r="M6" i="102" s="1"/>
  <c r="L5" i="102"/>
  <c r="M5" i="102" s="1"/>
  <c r="L4" i="102"/>
  <c r="M4" i="102" s="1"/>
  <c r="L17" i="101"/>
  <c r="M17" i="101" s="1"/>
  <c r="L16" i="101"/>
  <c r="M16" i="101" s="1"/>
  <c r="L15" i="101"/>
  <c r="M15" i="101" s="1"/>
  <c r="L14" i="101"/>
  <c r="M14" i="101" s="1"/>
  <c r="L13" i="101"/>
  <c r="M13" i="101" s="1"/>
  <c r="L12" i="101"/>
  <c r="M12" i="101" s="1"/>
  <c r="L11" i="101"/>
  <c r="M11" i="101" s="1"/>
  <c r="L10" i="101"/>
  <c r="M10" i="101" s="1"/>
  <c r="L9" i="101"/>
  <c r="M9" i="101" s="1"/>
  <c r="L8" i="101"/>
  <c r="M8" i="101" s="1"/>
  <c r="L7" i="101"/>
  <c r="M7" i="101" s="1"/>
  <c r="L6" i="101"/>
  <c r="M6" i="101" s="1"/>
  <c r="L5" i="101"/>
  <c r="M5" i="101" s="1"/>
  <c r="L4" i="101"/>
  <c r="M4" i="101" s="1"/>
  <c r="L17" i="100"/>
  <c r="M17" i="100" s="1"/>
  <c r="L16" i="100"/>
  <c r="M16" i="100" s="1"/>
  <c r="L15" i="100"/>
  <c r="M15" i="100" s="1"/>
  <c r="L14" i="100"/>
  <c r="M14" i="100" s="1"/>
  <c r="L13" i="100"/>
  <c r="M13" i="100" s="1"/>
  <c r="L12" i="100"/>
  <c r="M12" i="100" s="1"/>
  <c r="L11" i="100"/>
  <c r="M11" i="100" s="1"/>
  <c r="L10" i="100"/>
  <c r="M10" i="100" s="1"/>
  <c r="L9" i="100"/>
  <c r="M9" i="100" s="1"/>
  <c r="L8" i="100"/>
  <c r="M8" i="100" s="1"/>
  <c r="L7" i="100"/>
  <c r="M7" i="100" s="1"/>
  <c r="L6" i="100"/>
  <c r="M6" i="100" s="1"/>
  <c r="L5" i="100"/>
  <c r="M5" i="100" s="1"/>
  <c r="L4" i="100"/>
  <c r="M4" i="100" s="1"/>
  <c r="L17" i="99"/>
  <c r="M17" i="99" s="1"/>
  <c r="L16" i="99"/>
  <c r="M16" i="99" s="1"/>
  <c r="L15" i="99"/>
  <c r="M15" i="99" s="1"/>
  <c r="L14" i="99"/>
  <c r="M14" i="99" s="1"/>
  <c r="L13" i="99"/>
  <c r="M13" i="99" s="1"/>
  <c r="L12" i="99"/>
  <c r="M12" i="99" s="1"/>
  <c r="L11" i="99"/>
  <c r="M11" i="99" s="1"/>
  <c r="L10" i="99"/>
  <c r="M10" i="99" s="1"/>
  <c r="L9" i="99"/>
  <c r="M9" i="99" s="1"/>
  <c r="L8" i="99"/>
  <c r="M8" i="99" s="1"/>
  <c r="L7" i="99"/>
  <c r="M7" i="99" s="1"/>
  <c r="L6" i="99"/>
  <c r="M6" i="99" s="1"/>
  <c r="L5" i="99"/>
  <c r="M5" i="99" s="1"/>
  <c r="L4" i="99"/>
  <c r="M4" i="99" s="1"/>
  <c r="M17" i="98"/>
  <c r="M16" i="98"/>
  <c r="M15" i="98"/>
  <c r="M14" i="98"/>
  <c r="M13" i="98"/>
  <c r="M12" i="98"/>
  <c r="M11" i="98"/>
  <c r="M10" i="98"/>
  <c r="M9" i="98"/>
  <c r="M8" i="98"/>
  <c r="M7" i="98"/>
  <c r="M6" i="98"/>
  <c r="M5" i="98"/>
  <c r="M4" i="98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7" i="81"/>
  <c r="M17" i="81" s="1"/>
  <c r="L16" i="81"/>
  <c r="M16" i="81" s="1"/>
  <c r="L15" i="81"/>
  <c r="M15" i="81" s="1"/>
  <c r="L14" i="81"/>
  <c r="M14" i="81" s="1"/>
  <c r="L13" i="81"/>
  <c r="M13" i="81" s="1"/>
  <c r="L12" i="81"/>
  <c r="M12" i="81" s="1"/>
  <c r="L11" i="81"/>
  <c r="M11" i="81" s="1"/>
  <c r="L10" i="81"/>
  <c r="M10" i="81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17" i="79"/>
  <c r="M17" i="79" s="1"/>
  <c r="L16" i="79"/>
  <c r="M16" i="79" s="1"/>
  <c r="L15" i="79"/>
  <c r="M15" i="79" s="1"/>
  <c r="L14" i="79"/>
  <c r="M14" i="79" s="1"/>
  <c r="L13" i="79"/>
  <c r="M13" i="79" s="1"/>
  <c r="L12" i="79"/>
  <c r="M12" i="79" s="1"/>
  <c r="L11" i="79"/>
  <c r="M11" i="79" s="1"/>
  <c r="L10" i="79"/>
  <c r="M10" i="79" s="1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L17" i="97"/>
  <c r="M17" i="97" s="1"/>
  <c r="L16" i="97"/>
  <c r="M16" i="97" s="1"/>
  <c r="L15" i="97"/>
  <c r="M15" i="97" s="1"/>
  <c r="L14" i="97"/>
  <c r="M14" i="97" s="1"/>
  <c r="L13" i="97"/>
  <c r="M13" i="97" s="1"/>
  <c r="L12" i="97"/>
  <c r="M12" i="97" s="1"/>
  <c r="L11" i="97"/>
  <c r="M11" i="97" s="1"/>
  <c r="L10" i="97"/>
  <c r="M10" i="97" s="1"/>
  <c r="L9" i="97"/>
  <c r="M9" i="97" s="1"/>
  <c r="L8" i="97"/>
  <c r="M8" i="97" s="1"/>
  <c r="L7" i="97"/>
  <c r="M7" i="97" s="1"/>
  <c r="L6" i="97"/>
  <c r="M6" i="97" s="1"/>
  <c r="L5" i="97"/>
  <c r="M5" i="97" s="1"/>
  <c r="L4" i="97"/>
  <c r="M4" i="97" s="1"/>
  <c r="L7" i="90" l="1"/>
  <c r="O7" i="90" s="1"/>
  <c r="L15" i="90"/>
  <c r="O15" i="90" s="1"/>
  <c r="L11" i="90"/>
  <c r="O11" i="90" s="1"/>
  <c r="L17" i="90"/>
  <c r="L13" i="90"/>
  <c r="L9" i="90"/>
  <c r="L16" i="90"/>
  <c r="L12" i="90"/>
  <c r="L8" i="90"/>
  <c r="M15" i="90"/>
  <c r="L14" i="90"/>
  <c r="L10" i="90"/>
  <c r="N18" i="90"/>
  <c r="O24" i="90" s="1"/>
  <c r="L6" i="90"/>
  <c r="O6" i="90" s="1"/>
  <c r="L5" i="90"/>
  <c r="O5" i="90" s="1"/>
  <c r="L4" i="90"/>
  <c r="O4" i="90" s="1"/>
  <c r="M7" i="90" l="1"/>
  <c r="M11" i="90"/>
  <c r="M5" i="90"/>
  <c r="M16" i="90"/>
  <c r="O16" i="90"/>
  <c r="O10" i="90"/>
  <c r="M10" i="90"/>
  <c r="M9" i="90"/>
  <c r="O9" i="90"/>
  <c r="O14" i="90"/>
  <c r="M14" i="90"/>
  <c r="M8" i="90"/>
  <c r="O8" i="90"/>
  <c r="M13" i="90"/>
  <c r="O13" i="90"/>
  <c r="O12" i="90"/>
  <c r="M12" i="90"/>
  <c r="M17" i="90"/>
  <c r="O17" i="90"/>
  <c r="M4" i="90"/>
  <c r="M6" i="90"/>
  <c r="O18" i="90" l="1"/>
  <c r="O25" i="90" s="1"/>
  <c r="O27" i="90" s="1"/>
</calcChain>
</file>

<file path=xl/comments1.xml><?xml version="1.0" encoding="utf-8"?>
<comments xmlns="http://schemas.openxmlformats.org/spreadsheetml/2006/main">
  <authors>
    <author>Roberta kloster</author>
    <author>Gabriela Monteiro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15 - cedidos para o CAV</t>
        </r>
      </text>
    </comment>
    <comment ref="K5" authorId="1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8 - 1º Aditivo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K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28 - 3º Aditivo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  <author>Camila de Almeida Luca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15 - cedidos pela reitoria</t>
        </r>
      </text>
    </comment>
    <comment ref="K6" authorId="1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5 ITENS CEDIDOS PELO CEAVI</t>
        </r>
      </text>
    </comment>
  </commentList>
</comments>
</file>

<file path=xl/comments4.xml><?xml version="1.0" encoding="utf-8"?>
<comments xmlns="http://schemas.openxmlformats.org/spreadsheetml/2006/main">
  <authors>
    <author>Camila de Almeida Luca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5 ITENS CEDIDOS AO CAV</t>
        </r>
      </text>
    </comment>
  </commentList>
</comments>
</file>

<file path=xl/comments5.xml><?xml version="1.0" encoding="utf-8"?>
<comments xmlns="http://schemas.openxmlformats.org/spreadsheetml/2006/main">
  <authors>
    <author>ROGER CORREA ESPINDOLA</author>
  </authors>
  <commentList>
    <comment ref="N4" authorId="0" shapeId="0">
      <text>
        <r>
          <rPr>
            <b/>
            <sz val="8"/>
            <color indexed="81"/>
            <rFont val="Tahoma"/>
            <family val="2"/>
          </rPr>
          <t>ROGER CORREA ESPINDOLA: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3 - projeto
</t>
        </r>
      </text>
    </comment>
    <comment ref="O5" authorId="0" shapeId="0">
      <text>
        <r>
          <rPr>
            <b/>
            <sz val="8"/>
            <color indexed="81"/>
            <rFont val="Tahoma"/>
            <family val="2"/>
          </rPr>
          <t>ROGER CORREA ESPINDOLA: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2 - contrapartida
3- Projeto</t>
        </r>
      </text>
    </comment>
    <comment ref="P6" authorId="0" shapeId="0">
      <text>
        <r>
          <rPr>
            <b/>
            <sz val="8"/>
            <color indexed="81"/>
            <rFont val="Tahoma"/>
            <family val="2"/>
          </rPr>
          <t>ROGER CORREA ESPINDOLA: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1 - Projeto
3- contrapartida</t>
        </r>
      </text>
    </comment>
  </commentList>
</comments>
</file>

<file path=xl/sharedStrings.xml><?xml version="1.0" encoding="utf-8"?>
<sst xmlns="http://schemas.openxmlformats.org/spreadsheetml/2006/main" count="4917" uniqueCount="198">
  <si>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</si>
  <si>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</si>
  <si>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</si>
  <si>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</si>
  <si>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</si>
  <si>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</si>
  <si>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</si>
  <si>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UNIDADE</t>
  </si>
  <si>
    <t>ALERTA</t>
  </si>
  <si>
    <t>Item</t>
  </si>
  <si>
    <t>Unidade</t>
  </si>
  <si>
    <t>Lote</t>
  </si>
  <si>
    <t>Pagto. (Dias)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</si>
  <si>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</si>
  <si>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</si>
  <si>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</si>
  <si>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</si>
  <si>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</si>
  <si>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</si>
  <si>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</si>
  <si>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</si>
  <si>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</si>
  <si>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</si>
  <si>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</si>
  <si>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</si>
  <si>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</si>
  <si>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</si>
  <si>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</si>
  <si>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</si>
  <si>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</si>
  <si>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</si>
  <si>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</si>
  <si>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</si>
  <si>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</si>
  <si>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</si>
  <si>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</si>
  <si>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</si>
  <si>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</si>
  <si>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CERES</t>
  </si>
  <si>
    <t>CENTRO PARTICIPANTE: GESTOR</t>
  </si>
  <si>
    <t>Quantidade Utilizada</t>
  </si>
  <si>
    <t>SALDO</t>
  </si>
  <si>
    <t>Valor Total Utilizado</t>
  </si>
  <si>
    <t>Valor Utilizado</t>
  </si>
  <si>
    <t>% Aditivos</t>
  </si>
  <si>
    <t>% Utilizado</t>
  </si>
  <si>
    <t>Valor Total da Ata com Aditivo</t>
  </si>
  <si>
    <t>Qtde REGISTRADA</t>
  </si>
  <si>
    <t>Especificação - conforme complementação memorial descritivo</t>
  </si>
  <si>
    <t>449052.35</t>
  </si>
  <si>
    <t>Peça</t>
  </si>
  <si>
    <t>*Prazo de Entrega e Pagamento conforme Termo de Referência</t>
  </si>
  <si>
    <t>ZOOM Tecnologia LTDA</t>
  </si>
  <si>
    <t>CENTRO PARTICIPANTE: CEPLAN</t>
  </si>
  <si>
    <t>CENTRO PARTICIPANTE: CCT</t>
  </si>
  <si>
    <t>CENTRO PARTICIPANTE: CAV</t>
  </si>
  <si>
    <t>CENTRO PARTICIPANTE: CEO</t>
  </si>
  <si>
    <t>CENTRO PARTICIPANTE: CEAVI</t>
  </si>
  <si>
    <t xml:space="preserve">Resumo Atualizado em </t>
  </si>
  <si>
    <t>PROCESSO: 1421/2014/UDESC</t>
  </si>
  <si>
    <t>OBJETO: Aquisição de equipamentos de informática para a UDESC</t>
  </si>
  <si>
    <t>VIGÊNCIA DA ATA:  19/12/2014 até 18/12/2015</t>
  </si>
  <si>
    <t>*Lotes 4, 9 e 11 Desertos</t>
  </si>
  <si>
    <t>*Lotes 7, 8, 12 e 13 Infrutíferos</t>
  </si>
  <si>
    <t>Microcomputador Básico (Dgov)</t>
  </si>
  <si>
    <t xml:space="preserve">Microcomputador Avançado (Dgov) </t>
  </si>
  <si>
    <t>Notebook Básico (Dgov)</t>
  </si>
  <si>
    <t xml:space="preserve">Notebook Executivo (Dgov) </t>
  </si>
  <si>
    <t>Tablet (Dgov)</t>
  </si>
  <si>
    <t xml:space="preserve">Monitor 18'' (Dgov) </t>
  </si>
  <si>
    <t>Monitor 27'' (CEPO)</t>
  </si>
  <si>
    <t>Scanner A3 (BC)</t>
  </si>
  <si>
    <t>Máquina Datilografia Braille (CEAD)</t>
  </si>
  <si>
    <t>Scanner Plustek BookReader (CEAD)</t>
  </si>
  <si>
    <t>Teclado Intelikeys USB (CEAD)</t>
  </si>
  <si>
    <t>Teclado Sem Fio (SETIC)</t>
  </si>
  <si>
    <t>Computador iMac 27" (CEAD)</t>
  </si>
  <si>
    <t>Scanner de Mesa A3 (CAV)</t>
  </si>
  <si>
    <t>339033.17</t>
  </si>
  <si>
    <t>LEGENDA PROJETOS (DEVERÃO SER EMITIDAS NOTAS FISCAIS INDIVIDUAIS POR PROJETOS):</t>
  </si>
  <si>
    <t>Projeto 01 - PRAPEG CEAVI - Complementação Lab. De CAD II - Jarbas Cleber Ferrari</t>
  </si>
  <si>
    <t>Projeto 02 - PRAPEG CEAVI -  Complementação Lab. De CAD I - Rogério Simões</t>
  </si>
  <si>
    <t>Projeto 03 - PRAPEG CEAVI - Laboratório de Aplicativos Móveis - Jaison Sevegnani</t>
  </si>
  <si>
    <t>Projeto 04 - PAEX CEAVI - Transparência  contábil entidades do terceiro setor - Sérgio Marian</t>
  </si>
  <si>
    <t>Projeto 05 - PRAPEG 1 - CCT - Adequação do Lab. de Informática do Depto. de Eng. Civil - Sandra D. K. Alves - 14</t>
  </si>
  <si>
    <t>Projeto 06 - PRAPEG 2 - CCT - Aprimoramento e Qualificação das Atividades de Ensino do CCT - Cíntia Aguiar - 14</t>
  </si>
  <si>
    <t>Projeto 07 - PRAPEG 7 - CCT - Laboratório Cooperativo - Parte II - Marcos Fergütz - 14</t>
  </si>
  <si>
    <t>Projeto 08 - PRAPEG 11 - CCT - Projeto Junta Matematica (JunMa) - 2ª Ed. - Luciane M. dos Santos - 14</t>
  </si>
  <si>
    <t>Projeto 09 - PROEX 6 - Maratonas de Programação 2014 UDESC - Claudio Cesar de Sá - 14</t>
  </si>
  <si>
    <t>Projeto 10 - PROEX 17 - CCT - Programa: Playground da Matemática - Ivanete Zuchi Siple - 14</t>
  </si>
  <si>
    <t>Projeto 11 - PROEX 19 - CCT - RENEW - Divulgação de Energias Renováveis - Márcio Rodrigo Loos - 14</t>
  </si>
  <si>
    <t>Projeto 12 - PROEX 24 - CCT - Programa para Divulgação e estímulo ao uso de ciclovias.. - Ana Mirthes Hackenberg - 14</t>
  </si>
  <si>
    <t>Projeto 13 - PROEXT 01 - CCT - CONVÊNIO MEC 782428/2013 - PROEXT 2013 - Prof. Kariston - SICONV/OBTV - Vigência 12/09/2014</t>
  </si>
  <si>
    <t>Projeto 14 - PROEXT 02 - CCT - CONVÊNIO MEC 782428/2013 - PROEXT 2013 - Prof. André - SICONV/OBTV - Vigência 12/09/2014</t>
  </si>
  <si>
    <t>Projeto 15 - PRAPEG - CEART - Instrumentos para a Prática de Oficina de Marcenaria - Profº. Célio Teodorico dos Santos</t>
  </si>
  <si>
    <t>Projeto 16 - PROEXT 2011 - CEART - Convênio MEC SESU 0036/2012 - Profª. Márcia Pompeu</t>
  </si>
  <si>
    <t>Projeto 17 - MEC/SESU 2009 - CEFID - Profª. Giovana Zarpellon Mazo</t>
  </si>
  <si>
    <t>Projeto 18 - CEAD - Programa Nupeart</t>
  </si>
  <si>
    <t>Projeto 19 - CEAD - Programa de Educação Inclusiva: A informação de educadores em foco</t>
  </si>
  <si>
    <t>Projeto 20 - CEPLAN - Gestão de qualidade e gestão ambiental com enfoque  - Nadir Randoll Cordeiro</t>
  </si>
  <si>
    <t xml:space="preserve">Projeto 21 - CEPLAN - 3176 - Convênio MEC SESU 003/2012 - PROEXT 2011 - Prof. Fábio M. Caliari </t>
  </si>
  <si>
    <t>Projeto 22 - CEPLAN - Projeto Protótipo Veicular - Altair Carlos da Cruz</t>
  </si>
  <si>
    <t>Projeto 23 - CEPLAN -  Atualização da Infraestrutura de Ensino 2014 - Delcio Pereira</t>
  </si>
  <si>
    <t>Projeto 24 - CEFID -  PRAPEG 2013 - Direção de Ensino</t>
  </si>
  <si>
    <t>Daten Tecnologia Ltda</t>
  </si>
  <si>
    <t>Intersoft Soluções em Informática Ltda</t>
  </si>
  <si>
    <t>DESERTO</t>
  </si>
  <si>
    <t>INFRUTÍFERO</t>
  </si>
  <si>
    <t>Marcelo Weinrich EPP</t>
  </si>
  <si>
    <t>LENOVO THINKCENTER M93P + MONITOR LENOVO THINKVISION E2223S</t>
  </si>
  <si>
    <t>MARCA/MODELO</t>
  </si>
  <si>
    <t>DATEN DC1A-S + MONITOR LG 19EB13P-B</t>
  </si>
  <si>
    <t>POSITIVO MASTER N250i - 84713019</t>
  </si>
  <si>
    <t>SAMSUNG GALAXY TAB S 10.5 SM-T805 - 84714190</t>
  </si>
  <si>
    <t>LENOVO LS1921 18'5 LED 4425HC1</t>
  </si>
  <si>
    <t>BOOKREADER V200 PLUSTEK</t>
  </si>
  <si>
    <t>1200S MUSTEK</t>
  </si>
  <si>
    <t>CENTRO PARTICIPANTE: REITORIA/SETIC</t>
  </si>
  <si>
    <t>Pregão 1421/2014/UDESC - SRP</t>
  </si>
  <si>
    <t>Aquisição de equipamentos de informática para a UDESC</t>
  </si>
  <si>
    <t>Vigência da Ata:  19/12/2014 até 18/12/2015</t>
  </si>
  <si>
    <t>CENTRO PARTICIPANTE: Projeto 01 - PRAPEG CEAVI - Complementação Lab. De CAD II - Jarbas Cleber Ferrari</t>
  </si>
  <si>
    <t>CENTRO PARTICIPANTE: Projeto 02 - PRAPEG CEAVI -  Complementação Lab. De CAD I - Rogério Simões</t>
  </si>
  <si>
    <t>CENTRO PARTICIPANTE: Projeto 03 - PRAPEG CEAVI - Laboratório de Aplicativos Móveis - Jaison Sevegnani</t>
  </si>
  <si>
    <t>CENTRO PARTICIPANTE: Projeto 04 - PAEX CEAVI - Transparência  contábil entidades do terceiro setor - Sérgio Marian</t>
  </si>
  <si>
    <t>CENTRO PARTICIPANTE: Projeto 05 - PRAPEG 1 - CCT - Adequação do Lab. de Informática do Depto. de Eng. Civil - Sandra D. K. Alves - 14</t>
  </si>
  <si>
    <t>CENTRO PARTICIPANTE: Projeto 06 - PRAPEG 2 - CCT - Aprimoramento e Qualificação das Atividades de Ensino do CCT - Cíntia Aguiar - 14</t>
  </si>
  <si>
    <t>CENTRO PARTICIPANTE: Projeto 07 - PRAPEG 7 - CCT - Laboratório Cooperativo - Parte II - Marcos Fergütz - 14</t>
  </si>
  <si>
    <t>CENTRO PARTICIPANTE: Projeto 08 - PRAPEG 11 - CCT - Projeto Junta Matematica (JunMa) - 2ª Ed. - Luciane M. dos Santos - 14</t>
  </si>
  <si>
    <t>CENTRO PARTICIPANTE: Projeto 09 - PROEX 6 - Maratonas de Programação 2014 UDESC - Claudio Cesar de Sá - 14</t>
  </si>
  <si>
    <t>CENTRO PARTICIPANTE: Projeto 10 - PROEX 17 - CCT - Programa: Playground da Matemática - Ivanete Zuchi Siple - 14</t>
  </si>
  <si>
    <t>CENTRO PARTICIPANTE: Projeto 11 - PROEX 19 - CCT - RENEW - Divulgação de Energias Renováveis - Márcio Rodrigo Loos - 14</t>
  </si>
  <si>
    <t>CENTRO PARTICIPANTE: Projeto 12 - PROEX 24 - CCT - Programa para Divulgação e estímulo ao uso de ciclovias.. - Ana Mirthes Hackenberg - 14</t>
  </si>
  <si>
    <t>CENTRO PARTICIPANTE: Projeto 13 - PROEXT 01 - CCT - CONVÊNIO MEC 782428/2013 - PROEXT 2013 - Prof. Kariston - SICONV/OBTV - Vigência 12/09/2014</t>
  </si>
  <si>
    <t>CENTRO PARTICIPANTE: Projeto 14 - PROEXT 02 - CCT - CONVÊNIO MEC 782428/2013 - PROEXT 2013 - Prof. André - SICONV/OBTV - Vigência 12/09/2014</t>
  </si>
  <si>
    <t>CENTRO PARTICIPANTE: Projeto 15 - PRAPEG - CEART - Instrumentos para a Prática de Oficina de Marcenaria - Profº. Célio Teodorico dos Santos</t>
  </si>
  <si>
    <t>CENTRO PARTICIPANTE: Projeto 16 - PROEXT 2011 - CEART - Convênio MEC SESU 0036/2012 - Profª. Márcia Pompeu</t>
  </si>
  <si>
    <t>CENTRO PARTICIPANTE: Projeto 17 - MEC/SESU 2009 - CEFID - Profª. Giovana Zarpellon Mazo</t>
  </si>
  <si>
    <t>CENTRO PARTICIPANTE: Projeto 18 - CEAD - Programa Nupeart</t>
  </si>
  <si>
    <t>CENTRO PARTICIPANTE: Projeto 19 - CEAD - Programa de Educação Inclusiva: A informação de educadores em foco</t>
  </si>
  <si>
    <t>CENTRO PARTICIPANTE: Projeto 20 - CEPLAN - Gestão de qualidade e gestão ambiental com enfoque  - Nadir Randoll Cordeiro</t>
  </si>
  <si>
    <t xml:space="preserve">CENTRO PARTICIPANTE: Projeto 21 - CEPLAN - 3176 - Convênio MEC SESU 003/2012 - PROEXT 2011 - Prof. Fábio M. Caliari </t>
  </si>
  <si>
    <t>CENTRO PARTICIPANTE: Projeto 22 - CEPLAN - Projeto Protótipo Veicular - Altair Carlos da Cruz</t>
  </si>
  <si>
    <t>CENTRO PARTICIPANTE: Projeto 23 - CEPLAN -  Atualização da Infraestrutura de Ensino 2014 - Delcio Pereira</t>
  </si>
  <si>
    <t>CENTRO PARTICIPANTE: Projeto 24 - CEFID -  PRAPEG 2013 - Direção de Ensino</t>
  </si>
  <si>
    <t>1º aditivo - REITORIA</t>
  </si>
  <si>
    <t>3º aditivo - para ESAG</t>
  </si>
  <si>
    <t>Valor Total Registrado com Aditivos</t>
  </si>
  <si>
    <t xml:space="preserve"> AF/OS nº  245/2015 Qtde. DT</t>
  </si>
  <si>
    <t xml:space="preserve"> AF/OS nº  260/2014 Qtde. DT</t>
  </si>
  <si>
    <t xml:space="preserve"> AF/OS nº  261/2014 Qtde. DT</t>
  </si>
  <si>
    <t xml:space="preserve"> AF/OS nº  774/2015 Qtde. DT</t>
  </si>
  <si>
    <t xml:space="preserve"> AF/OS nº  778/2014 Qtde. DT</t>
  </si>
  <si>
    <t xml:space="preserve"> AF/OS nº  1494/2014 Qtde. DT</t>
  </si>
  <si>
    <t xml:space="preserve"> AF 620/2015 Qtde. DT</t>
  </si>
  <si>
    <t>AF 1539/2015 PRAPEG - Walter Dutra</t>
  </si>
  <si>
    <t>AF 2003/2015</t>
  </si>
  <si>
    <t>AF 2076/2015</t>
  </si>
  <si>
    <t>AF 2077/2015</t>
  </si>
  <si>
    <t>AF 2064/2015</t>
  </si>
  <si>
    <t>OS 247/2015</t>
  </si>
  <si>
    <t>OS 248/2015</t>
  </si>
  <si>
    <t xml:space="preserve"> AF/OS nº  217/2015 Qtde. DT</t>
  </si>
  <si>
    <t>CEDIDO PARA O CERES</t>
  </si>
  <si>
    <t xml:space="preserve"> AF/OS nº  382/2015 Qtde. DT</t>
  </si>
  <si>
    <t xml:space="preserve"> AF/OS nº  1319/2015 Qtde. DT</t>
  </si>
  <si>
    <t xml:space="preserve"> AF/OS nº  1540/2015 Qtde. DT</t>
  </si>
  <si>
    <t xml:space="preserve"> AF/OS nº  x274/2014 Qtde. DT</t>
  </si>
  <si>
    <t xml:space="preserve"> AF/OS nº  413/2015 Qtde. DT</t>
  </si>
  <si>
    <t xml:space="preserve"> AF/OS nº  814/2015 Qtde. DT</t>
  </si>
  <si>
    <t xml:space="preserve"> AF/OS nº  1218/2015 Qtde. DT</t>
  </si>
  <si>
    <t xml:space="preserve"> AF/OS nº  1798/2015 Qtde. DT</t>
  </si>
  <si>
    <t xml:space="preserve"> AF/OS nº  1834/2015 Qtde. DT</t>
  </si>
  <si>
    <t xml:space="preserve"> AF/OS nº  810/2014 Qtde. DT</t>
  </si>
  <si>
    <t xml:space="preserve"> AF/OS nº  812x/2015 Qtde. DT</t>
  </si>
  <si>
    <t xml:space="preserve"> AF/OS nº  351/2015 Qtde. DT</t>
  </si>
  <si>
    <t xml:space="preserve"> AF/OS nº  740/2015 Qtde. DT</t>
  </si>
  <si>
    <t xml:space="preserve"> AF/OS nº  113/2015 Qtde. DT</t>
  </si>
  <si>
    <t xml:space="preserve"> AF/OS nº  112/2015 Qtde. DT</t>
  </si>
  <si>
    <t xml:space="preserve"> AF/OS nº  1078/2015 Qtde. DT ZOOM</t>
  </si>
  <si>
    <t xml:space="preserve"> AF/OS nº  1394/2015 Qtde. DT ZOOM</t>
  </si>
  <si>
    <t xml:space="preserve"> AF/OS nº  1400/2015 Qtde. DT DANTE</t>
  </si>
  <si>
    <t xml:space="preserve"> Contrato  409/2015 Qtde. DT</t>
  </si>
  <si>
    <t xml:space="preserve"> Contrato  410/2015 Qtde. DT</t>
  </si>
  <si>
    <t xml:space="preserve"> AF/OS nº  448/2014 Qtde. DT</t>
  </si>
  <si>
    <t xml:space="preserve"> AF/OS nº  764/2015</t>
  </si>
  <si>
    <t xml:space="preserve"> AF/OS nº  861/2015 Qtde. DT</t>
  </si>
  <si>
    <t xml:space="preserve"> AF/OS nº  862/2015 Qtde. DT</t>
  </si>
  <si>
    <t xml:space="preserve"> AF/OS nº  1028/2015 Qtde. DT</t>
  </si>
  <si>
    <t xml:space="preserve"> AF/OS nº  1569/2015 Qtde. DT</t>
  </si>
  <si>
    <t xml:space="preserve"> AF/OS nº  1690/2015 Qtde. DT</t>
  </si>
  <si>
    <t xml:space="preserve"> AF/OS nº  1692/2015 Qtde. DT</t>
  </si>
  <si>
    <t xml:space="preserve"> AF/OS nº  1718/2015 Qtde. DT</t>
  </si>
  <si>
    <t xml:space="preserve"> AF/OS nº  1859/2015 Qtde. DT</t>
  </si>
  <si>
    <t xml:space="preserve"> AF/OS nº  2164/2015 Qtde. DT</t>
  </si>
  <si>
    <t xml:space="preserve"> AF/OS nº  288/2015 Qtde. DT</t>
  </si>
  <si>
    <t xml:space="preserve"> AF/OS nº  xpaulino/2015 Qtde. DT</t>
  </si>
  <si>
    <t xml:space="preserve"> AF/OS nº  1864/2015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</si>
</sst>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8" formatCode="_(&quot;R$ &quot;* #,##0.00_);_(&quot;R$ &quot;* \(#,##0.00\);_(&quot;R$ &quot;* &quot;-&quot;??_);_(@_)"/>
  </numFmts>
  <fonts count="29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9" fontId="17" fillId="0" borderId="0" applyFont="0" applyFill="0" applyBorder="0" applyAlignment="0" applyProtection="0"/>
    <xf numFmtId="44" fontId="25" fillId="0" borderId="0" applyFont="0" applyFill="0" applyBorder="0" applyAlignment="0" applyProtection="0"/>
  </cellStyleXfs>
  <cellXfs count="117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167" fontId="15" fillId="0" borderId="1" xfId="0" applyNumberFormat="1" applyFont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167" fontId="5" fillId="2" borderId="1" xfId="3" applyNumberFormat="1" applyFont="1" applyFill="1" applyBorder="1" applyAlignment="1" applyProtection="1">
      <alignment horizontal="center" vertical="center" wrapText="1"/>
    </xf>
    <xf numFmtId="0" fontId="18" fillId="0" borderId="0" xfId="1" applyFont="1"/>
    <xf numFmtId="167" fontId="18" fillId="11" borderId="7" xfId="1" applyNumberFormat="1" applyFont="1" applyFill="1" applyBorder="1" applyAlignment="1" applyProtection="1">
      <alignment horizontal="right"/>
      <protection locked="0"/>
    </xf>
    <xf numFmtId="167" fontId="18" fillId="11" borderId="8" xfId="1" applyNumberFormat="1" applyFont="1" applyFill="1" applyBorder="1" applyAlignment="1" applyProtection="1">
      <alignment horizontal="right"/>
      <protection locked="0"/>
    </xf>
    <xf numFmtId="9" fontId="18" fillId="11" borderId="2" xfId="5" applyFont="1" applyFill="1" applyBorder="1" applyAlignment="1" applyProtection="1">
      <alignment horizontal="right"/>
      <protection locked="0"/>
    </xf>
    <xf numFmtId="167" fontId="4" fillId="10" borderId="1" xfId="1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 applyProtection="1">
      <alignment horizontal="center" vertical="center"/>
      <protection locked="0"/>
    </xf>
    <xf numFmtId="167" fontId="5" fillId="10" borderId="1" xfId="1" applyNumberFormat="1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22" fillId="0" borderId="0" xfId="0" applyFont="1" applyFill="1"/>
    <xf numFmtId="4" fontId="21" fillId="0" borderId="0" xfId="0" applyNumberFormat="1" applyFont="1" applyFill="1"/>
    <xf numFmtId="0" fontId="0" fillId="0" borderId="0" xfId="0" applyFont="1" applyFill="1" applyBorder="1" applyAlignment="1">
      <alignment horizontal="left"/>
    </xf>
    <xf numFmtId="0" fontId="20" fillId="12" borderId="20" xfId="0" applyFont="1" applyFill="1" applyBorder="1" applyAlignment="1"/>
    <xf numFmtId="0" fontId="20" fillId="12" borderId="0" xfId="0" applyFont="1" applyFill="1" applyBorder="1" applyAlignment="1"/>
    <xf numFmtId="0" fontId="20" fillId="0" borderId="0" xfId="0" applyFont="1" applyFill="1" applyBorder="1" applyAlignment="1"/>
    <xf numFmtId="0" fontId="0" fillId="0" borderId="0" xfId="0" applyFill="1" applyAlignment="1"/>
    <xf numFmtId="0" fontId="16" fillId="13" borderId="1" xfId="0" applyFont="1" applyFill="1" applyBorder="1" applyAlignment="1">
      <alignment horizontal="center" vertical="center" wrapText="1"/>
    </xf>
    <xf numFmtId="0" fontId="18" fillId="13" borderId="1" xfId="0" applyFont="1" applyFill="1" applyBorder="1" applyAlignment="1">
      <alignment horizontal="center" vertical="center"/>
    </xf>
    <xf numFmtId="0" fontId="18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167" fontId="15" fillId="13" borderId="1" xfId="0" applyNumberFormat="1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center" vertical="center" wrapText="1"/>
    </xf>
    <xf numFmtId="167" fontId="5" fillId="14" borderId="1" xfId="3" applyNumberFormat="1" applyFont="1" applyFill="1" applyBorder="1" applyAlignment="1" applyProtection="1">
      <alignment horizontal="center" vertical="center" wrapText="1"/>
    </xf>
    <xf numFmtId="0" fontId="4" fillId="14" borderId="1" xfId="1" applyFont="1" applyFill="1" applyBorder="1"/>
    <xf numFmtId="0" fontId="4" fillId="14" borderId="1" xfId="1" applyFont="1" applyFill="1" applyBorder="1" applyAlignment="1">
      <alignment horizontal="center" vertical="center"/>
    </xf>
    <xf numFmtId="2" fontId="4" fillId="14" borderId="1" xfId="1" applyNumberFormat="1" applyFont="1" applyFill="1" applyBorder="1"/>
    <xf numFmtId="2" fontId="18" fillId="11" borderId="8" xfId="1" applyNumberFormat="1" applyFont="1" applyFill="1" applyBorder="1" applyAlignment="1">
      <alignment horizontal="right"/>
    </xf>
    <xf numFmtId="10" fontId="5" fillId="0" borderId="0" xfId="5" applyNumberFormat="1" applyFont="1" applyFill="1" applyAlignment="1">
      <alignment horizontal="center" vertical="center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0" borderId="0" xfId="6" applyFont="1" applyBorder="1"/>
    <xf numFmtId="168" fontId="4" fillId="0" borderId="0" xfId="1" applyNumberFormat="1" applyFont="1"/>
    <xf numFmtId="44" fontId="4" fillId="0" borderId="0" xfId="6" applyFont="1"/>
    <xf numFmtId="167" fontId="4" fillId="0" borderId="0" xfId="1" applyNumberFormat="1" applyFont="1" applyBorder="1"/>
    <xf numFmtId="0" fontId="5" fillId="7" borderId="9" xfId="0" applyNumberFormat="1" applyFont="1" applyFill="1" applyBorder="1" applyAlignment="1">
      <alignment horizontal="left" vertical="center" wrapText="1"/>
    </xf>
    <xf numFmtId="0" fontId="5" fillId="7" borderId="11" xfId="0" applyNumberFormat="1" applyFont="1" applyFill="1" applyBorder="1" applyAlignment="1">
      <alignment horizontal="left" vertical="center" wrapText="1"/>
    </xf>
    <xf numFmtId="0" fontId="5" fillId="7" borderId="10" xfId="0" applyNumberFormat="1" applyFont="1" applyFill="1" applyBorder="1" applyAlignment="1">
      <alignment horizontal="left" vertical="center" wrapText="1"/>
    </xf>
    <xf numFmtId="3" fontId="5" fillId="6" borderId="7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11" borderId="9" xfId="1" applyFont="1" applyFill="1" applyBorder="1" applyAlignment="1" applyProtection="1">
      <alignment horizontal="left"/>
      <protection locked="0"/>
    </xf>
    <xf numFmtId="0" fontId="18" fillId="11" borderId="11" xfId="1" applyFont="1" applyFill="1" applyBorder="1" applyAlignment="1" applyProtection="1">
      <alignment horizontal="left"/>
      <protection locked="0"/>
    </xf>
    <xf numFmtId="0" fontId="18" fillId="11" borderId="10" xfId="1" applyFont="1" applyFill="1" applyBorder="1" applyAlignment="1" applyProtection="1">
      <alignment horizontal="left"/>
      <protection locked="0"/>
    </xf>
    <xf numFmtId="0" fontId="18" fillId="11" borderId="12" xfId="1" applyFont="1" applyFill="1" applyBorder="1" applyAlignment="1" applyProtection="1">
      <alignment horizontal="left"/>
      <protection locked="0"/>
    </xf>
    <xf numFmtId="0" fontId="18" fillId="11" borderId="19" xfId="1" applyFont="1" applyFill="1" applyBorder="1" applyAlignment="1" applyProtection="1">
      <alignment horizontal="left"/>
      <protection locked="0"/>
    </xf>
    <xf numFmtId="0" fontId="18" fillId="11" borderId="14" xfId="1" applyFont="1" applyFill="1" applyBorder="1" applyAlignment="1" applyProtection="1">
      <alignment horizontal="left"/>
      <protection locked="0"/>
    </xf>
    <xf numFmtId="0" fontId="18" fillId="11" borderId="0" xfId="1" applyFont="1" applyFill="1" applyBorder="1" applyAlignment="1" applyProtection="1">
      <alignment horizontal="left"/>
      <protection locked="0"/>
    </xf>
    <xf numFmtId="0" fontId="18" fillId="11" borderId="16" xfId="1" applyFont="1" applyFill="1" applyBorder="1" applyAlignment="1" applyProtection="1">
      <alignment horizontal="left"/>
      <protection locked="0"/>
    </xf>
    <xf numFmtId="0" fontId="18" fillId="11" borderId="18" xfId="1" applyFont="1" applyFill="1" applyBorder="1" applyAlignment="1" applyProtection="1">
      <alignment horizontal="left"/>
      <protection locked="0"/>
    </xf>
    <xf numFmtId="0" fontId="18" fillId="11" borderId="12" xfId="1" applyFont="1" applyFill="1" applyBorder="1" applyAlignment="1">
      <alignment horizontal="left" vertical="center" wrapText="1"/>
    </xf>
    <xf numFmtId="0" fontId="18" fillId="11" borderId="19" xfId="1" applyFont="1" applyFill="1" applyBorder="1" applyAlignment="1">
      <alignment horizontal="left" vertical="center" wrapText="1"/>
    </xf>
    <xf numFmtId="0" fontId="18" fillId="11" borderId="13" xfId="1" applyFont="1" applyFill="1" applyBorder="1" applyAlignment="1">
      <alignment horizontal="left" vertical="center" wrapText="1"/>
    </xf>
    <xf numFmtId="0" fontId="18" fillId="11" borderId="14" xfId="1" applyFont="1" applyFill="1" applyBorder="1" applyAlignment="1">
      <alignment horizontal="left" vertical="center" wrapText="1"/>
    </xf>
    <xf numFmtId="0" fontId="18" fillId="11" borderId="0" xfId="1" applyFont="1" applyFill="1" applyBorder="1" applyAlignment="1">
      <alignment horizontal="left" vertical="center" wrapText="1"/>
    </xf>
    <xf numFmtId="0" fontId="18" fillId="11" borderId="15" xfId="1" applyFont="1" applyFill="1" applyBorder="1" applyAlignment="1">
      <alignment horizontal="left" vertical="center" wrapText="1"/>
    </xf>
    <xf numFmtId="0" fontId="18" fillId="11" borderId="16" xfId="1" applyFont="1" applyFill="1" applyBorder="1" applyAlignment="1">
      <alignment horizontal="left" vertical="center" wrapText="1"/>
    </xf>
    <xf numFmtId="0" fontId="18" fillId="11" borderId="18" xfId="1" applyFont="1" applyFill="1" applyBorder="1" applyAlignment="1">
      <alignment horizontal="left" vertical="center" wrapText="1"/>
    </xf>
    <xf numFmtId="0" fontId="18" fillId="11" borderId="17" xfId="1" applyFont="1" applyFill="1" applyBorder="1" applyAlignment="1">
      <alignment horizontal="left" vertical="center" wrapText="1"/>
    </xf>
    <xf numFmtId="0" fontId="5" fillId="7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7">
    <cellStyle name="Moeda" xfId="6" builtinId="4"/>
    <cellStyle name="Normal" xfId="0" builtinId="0"/>
    <cellStyle name="Normal 2" xfId="1"/>
    <cellStyle name="Porcentagem" xfId="5" builtinId="5"/>
    <cellStyle name="Separador de milhares 2" xfId="2"/>
    <cellStyle name="Separador de milhares 3" xfId="3"/>
    <cellStyle name="Título 5" xfId="4"/>
  </cellStyles>
  <dxfs count="261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AY4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0.75" customHeight="1" x14ac:dyDescent="0.25">
      <c r="A1" s="83" t="s">
        <v>59</v>
      </c>
      <c r="B1" s="84"/>
      <c r="C1" s="85"/>
      <c r="D1" s="83" t="s">
        <v>60</v>
      </c>
      <c r="E1" s="84"/>
      <c r="F1" s="84"/>
      <c r="G1" s="84"/>
      <c r="H1" s="84"/>
      <c r="I1" s="84"/>
      <c r="J1" s="85"/>
      <c r="K1" s="83" t="s">
        <v>61</v>
      </c>
      <c r="L1" s="84"/>
      <c r="M1" s="85"/>
      <c r="N1" s="86" t="s">
        <v>30</v>
      </c>
      <c r="O1" s="86" t="s">
        <v>30</v>
      </c>
      <c r="P1" s="86" t="s">
        <v>30</v>
      </c>
      <c r="Q1" s="86" t="s">
        <v>30</v>
      </c>
      <c r="R1" s="86" t="s">
        <v>30</v>
      </c>
      <c r="S1" s="86" t="s">
        <v>30</v>
      </c>
      <c r="T1" s="86" t="s">
        <v>30</v>
      </c>
      <c r="U1" s="86" t="s">
        <v>30</v>
      </c>
      <c r="V1" s="86" t="s">
        <v>30</v>
      </c>
      <c r="W1" s="86" t="s">
        <v>30</v>
      </c>
      <c r="X1" s="86" t="s">
        <v>30</v>
      </c>
      <c r="Y1" s="86" t="s">
        <v>30</v>
      </c>
    </row>
    <row r="2" spans="1:25" ht="15" customHeight="1" x14ac:dyDescent="0.25">
      <c r="A2" s="83" t="s">
        <v>117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f>140-15</f>
        <v>125</v>
      </c>
      <c r="L4" s="37">
        <f t="shared" ref="L4" si="0">K4-(SUM(N4:Y4))</f>
        <v>125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0" customHeight="1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f>32+8</f>
        <v>40</v>
      </c>
      <c r="L5" s="37">
        <f t="shared" ref="L5:L17" si="1">K5-(SUM(N5:Y5))</f>
        <v>40</v>
      </c>
      <c r="M5" s="40" t="str">
        <f t="shared" ref="M5:M17" si="2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1"/>
        <v>0</v>
      </c>
      <c r="M6" s="40" t="str">
        <f t="shared" si="2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1"/>
        <v>0</v>
      </c>
      <c r="M7" s="40" t="str">
        <f t="shared" si="2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8</v>
      </c>
      <c r="L8" s="37">
        <f t="shared" si="1"/>
        <v>8</v>
      </c>
      <c r="M8" s="40" t="str">
        <f t="shared" si="2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1"/>
        <v>0</v>
      </c>
      <c r="M9" s="40" t="str">
        <f t="shared" si="2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1"/>
        <v>0</v>
      </c>
      <c r="M10" s="40" t="str">
        <f t="shared" si="2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1"/>
        <v>0</v>
      </c>
      <c r="M11" s="40" t="str">
        <f t="shared" si="2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1"/>
        <v>0</v>
      </c>
      <c r="M12" s="40" t="str">
        <f t="shared" si="2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1"/>
        <v>0</v>
      </c>
      <c r="M13" s="40" t="str">
        <f t="shared" si="2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1"/>
        <v>0</v>
      </c>
      <c r="M14" s="40" t="str">
        <f t="shared" si="2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1"/>
        <v>0</v>
      </c>
      <c r="M15" s="40" t="str">
        <f t="shared" si="2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1"/>
        <v>0</v>
      </c>
      <c r="M16" s="40" t="str">
        <f t="shared" si="2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1"/>
        <v>0</v>
      </c>
      <c r="M17" s="40" t="str">
        <f t="shared" si="2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O1:O2"/>
    <mergeCell ref="P1:P2"/>
    <mergeCell ref="Q1:Q2"/>
    <mergeCell ref="R1:R2"/>
    <mergeCell ref="X1:X2"/>
    <mergeCell ref="Y1:Y2"/>
    <mergeCell ref="S1:S2"/>
    <mergeCell ref="T1:T2"/>
    <mergeCell ref="U1:U2"/>
    <mergeCell ref="V1:V2"/>
    <mergeCell ref="W1:W2"/>
    <mergeCell ref="A1:C1"/>
    <mergeCell ref="K1:M1"/>
    <mergeCell ref="D1:J1"/>
    <mergeCell ref="A2:M2"/>
    <mergeCell ref="N1:N2"/>
  </mergeCells>
  <phoneticPr fontId="0" type="noConversion"/>
  <conditionalFormatting sqref="S4:Y17">
    <cfRule type="cellIs" dxfId="260" priority="64" stopIfTrue="1" operator="greaterThan">
      <formula>0</formula>
    </cfRule>
    <cfRule type="cellIs" dxfId="259" priority="65" stopIfTrue="1" operator="greaterThan">
      <formula>0</formula>
    </cfRule>
    <cfRule type="cellIs" dxfId="258" priority="66" stopIfTrue="1" operator="greaterThan">
      <formula>0</formula>
    </cfRule>
  </conditionalFormatting>
  <conditionalFormatting sqref="N4:R17">
    <cfRule type="cellIs" dxfId="257" priority="7" stopIfTrue="1" operator="greaterThan">
      <formula>0</formula>
    </cfRule>
    <cfRule type="cellIs" dxfId="256" priority="8" stopIfTrue="1" operator="greaterThan">
      <formula>0</formula>
    </cfRule>
    <cfRule type="cellIs" dxfId="255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47"/>
  <sheetViews>
    <sheetView zoomScale="90" zoomScaleNormal="90" workbookViewId="0">
      <selection activeCell="N6" sqref="N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176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32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f>115+28</f>
        <v>143</v>
      </c>
      <c r="L5" s="37">
        <f t="shared" si="0"/>
        <v>93</v>
      </c>
      <c r="M5" s="40" t="str">
        <f t="shared" ref="M5:M17" si="1">IF(L5&lt;0,"ATENÇÃO","OK")</f>
        <v>OK</v>
      </c>
      <c r="N5" s="41">
        <v>50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10</v>
      </c>
      <c r="L8" s="37">
        <f t="shared" si="0"/>
        <v>10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S1:S2"/>
    <mergeCell ref="T1:T2"/>
    <mergeCell ref="U1:U2"/>
    <mergeCell ref="V1:V2"/>
    <mergeCell ref="A2:M2"/>
    <mergeCell ref="Q1:Q2"/>
    <mergeCell ref="R1:R2"/>
    <mergeCell ref="A1:C1"/>
    <mergeCell ref="D1:J1"/>
    <mergeCell ref="K1:M1"/>
    <mergeCell ref="N1:N2"/>
    <mergeCell ref="O1:O2"/>
    <mergeCell ref="P1:P2"/>
  </mergeCells>
  <conditionalFormatting sqref="S4:Y17">
    <cfRule type="cellIs" dxfId="254" priority="4" stopIfTrue="1" operator="greaterThan">
      <formula>0</formula>
    </cfRule>
    <cfRule type="cellIs" dxfId="253" priority="5" stopIfTrue="1" operator="greaterThan">
      <formula>0</formula>
    </cfRule>
    <cfRule type="cellIs" dxfId="252" priority="6" stopIfTrue="1" operator="greaterThan">
      <formula>0</formula>
    </cfRule>
  </conditionalFormatting>
  <conditionalFormatting sqref="N4:R17">
    <cfRule type="cellIs" dxfId="251" priority="1" stopIfTrue="1" operator="greaterThan">
      <formula>0</formula>
    </cfRule>
    <cfRule type="cellIs" dxfId="250" priority="2" stopIfTrue="1" operator="greaterThan">
      <formula>0</formula>
    </cfRule>
    <cfRule type="cellIs" dxfId="24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topLeftCell="L1" zoomScale="90" zoomScaleNormal="90" workbookViewId="0">
      <selection activeCell="AB4" sqref="AB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3.85546875" style="5" bestFit="1" customWidth="1"/>
    <col min="15" max="15" width="15.85546875" style="1" bestFit="1" customWidth="1"/>
    <col min="16" max="16" width="17" style="1" bestFit="1" customWidth="1"/>
    <col min="17" max="17" width="13.42578125" style="1" bestFit="1" customWidth="1"/>
    <col min="18" max="18" width="12.28515625" style="6" bestFit="1" customWidth="1"/>
    <col min="19" max="19" width="16.285156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154</v>
      </c>
      <c r="O1" s="89" t="s">
        <v>155</v>
      </c>
      <c r="P1" s="89" t="s">
        <v>156</v>
      </c>
      <c r="Q1" s="89" t="s">
        <v>157</v>
      </c>
      <c r="R1" s="89" t="s">
        <v>158</v>
      </c>
      <c r="S1" s="89" t="s">
        <v>159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42128</v>
      </c>
      <c r="O3" s="77">
        <v>42244</v>
      </c>
      <c r="P3" s="77">
        <v>42299</v>
      </c>
      <c r="Q3" s="78">
        <v>42311</v>
      </c>
      <c r="R3" s="78">
        <v>42311</v>
      </c>
      <c r="S3" s="77">
        <v>42306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50</v>
      </c>
      <c r="L4" s="37">
        <f t="shared" ref="L4:L17" si="0">K4-(SUM(N4:Y4))</f>
        <v>50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115</v>
      </c>
      <c r="L5" s="37">
        <f t="shared" si="0"/>
        <v>67</v>
      </c>
      <c r="M5" s="40" t="str">
        <f t="shared" ref="M5:M17" si="1">IF(L5&lt;0,"ATENÇÃO","OK")</f>
        <v>OK</v>
      </c>
      <c r="N5" s="41">
        <v>21</v>
      </c>
      <c r="O5" s="41">
        <v>0</v>
      </c>
      <c r="P5" s="41">
        <v>21</v>
      </c>
      <c r="Q5" s="41">
        <v>5</v>
      </c>
      <c r="R5" s="41">
        <v>0</v>
      </c>
      <c r="S5" s="41">
        <v>1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10</v>
      </c>
      <c r="L6" s="37">
        <f t="shared" si="0"/>
        <v>8</v>
      </c>
      <c r="M6" s="40" t="str">
        <f t="shared" si="1"/>
        <v>OK</v>
      </c>
      <c r="N6" s="41">
        <v>0</v>
      </c>
      <c r="O6" s="41">
        <v>1</v>
      </c>
      <c r="P6" s="41">
        <v>0</v>
      </c>
      <c r="Q6" s="41"/>
      <c r="R6" s="41">
        <v>1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8" spans="1:51" x14ac:dyDescent="0.25">
      <c r="N18" s="79">
        <f>SUMPRODUCT(J4:J6,N4:N6)</f>
        <v>68250</v>
      </c>
      <c r="O18" s="79">
        <f>O6*J6</f>
        <v>2590</v>
      </c>
      <c r="P18" s="80">
        <f>P5*J5</f>
        <v>68250</v>
      </c>
    </row>
    <row r="19" spans="1:51" x14ac:dyDescent="0.25">
      <c r="D19" s="27" t="s">
        <v>62</v>
      </c>
      <c r="Q19" s="81">
        <f>Q5*J5</f>
        <v>16250</v>
      </c>
      <c r="R19" s="81">
        <f>R6*J6</f>
        <v>2590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Y1:Y2"/>
    <mergeCell ref="A2:M2"/>
    <mergeCell ref="A1:C1"/>
    <mergeCell ref="D1:J1"/>
    <mergeCell ref="K1:M1"/>
    <mergeCell ref="T1:T2"/>
    <mergeCell ref="U1:U2"/>
    <mergeCell ref="V1:V2"/>
    <mergeCell ref="W1:W2"/>
    <mergeCell ref="X1:X2"/>
    <mergeCell ref="N1:N2"/>
    <mergeCell ref="O1:O2"/>
    <mergeCell ref="P1:P2"/>
    <mergeCell ref="Q1:Q2"/>
    <mergeCell ref="R1:R2"/>
    <mergeCell ref="S1:S2"/>
  </mergeCells>
  <conditionalFormatting sqref="T4:Y17">
    <cfRule type="cellIs" dxfId="248" priority="10" stopIfTrue="1" operator="greaterThan">
      <formula>0</formula>
    </cfRule>
    <cfRule type="cellIs" dxfId="247" priority="11" stopIfTrue="1" operator="greaterThan">
      <formula>0</formula>
    </cfRule>
    <cfRule type="cellIs" dxfId="246" priority="12" stopIfTrue="1" operator="greaterThan">
      <formula>0</formula>
    </cfRule>
  </conditionalFormatting>
  <conditionalFormatting sqref="S4:S17">
    <cfRule type="cellIs" dxfId="245" priority="4" stopIfTrue="1" operator="greaterThan">
      <formula>0</formula>
    </cfRule>
    <cfRule type="cellIs" dxfId="244" priority="5" stopIfTrue="1" operator="greaterThan">
      <formula>0</formula>
    </cfRule>
    <cfRule type="cellIs" dxfId="243" priority="6" stopIfTrue="1" operator="greaterThan">
      <formula>0</formula>
    </cfRule>
  </conditionalFormatting>
  <conditionalFormatting sqref="N4:R17">
    <cfRule type="cellIs" dxfId="242" priority="1" stopIfTrue="1" operator="greaterThan">
      <formula>0</formula>
    </cfRule>
    <cfRule type="cellIs" dxfId="241" priority="2" stopIfTrue="1" operator="greaterThan">
      <formula>0</formula>
    </cfRule>
    <cfRule type="cellIs" dxfId="24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tabSelected="1" zoomScale="90" zoomScaleNormal="90" workbookViewId="0">
      <selection activeCell="N7" sqref="N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1.85546875" style="5" customWidth="1"/>
    <col min="15" max="15" width="12.28515625" style="1" customWidth="1"/>
    <col min="16" max="16" width="13.7109375" style="1" customWidth="1"/>
    <col min="17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195</v>
      </c>
      <c r="O1" s="89" t="s">
        <v>196</v>
      </c>
      <c r="P1" s="89" t="s">
        <v>197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42080</v>
      </c>
      <c r="O3" s="77">
        <v>42166</v>
      </c>
      <c r="P3" s="77">
        <v>42319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30</v>
      </c>
      <c r="L4" s="37">
        <f t="shared" ref="L4:L17" si="0">K4-(SUM(N4:Y4))</f>
        <v>30</v>
      </c>
      <c r="M4" s="40" t="str">
        <f>IF(L4&lt;0,"ATENÇÃO","OK")</f>
        <v>OK</v>
      </c>
      <c r="N4" s="41">
        <v>0</v>
      </c>
      <c r="O4" s="41"/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105</v>
      </c>
      <c r="L5" s="37">
        <f t="shared" si="0"/>
        <v>40</v>
      </c>
      <c r="M5" s="40" t="str">
        <f t="shared" ref="M5:M17" si="1">IF(L5&lt;0,"ATENÇÃO","OK")</f>
        <v>OK</v>
      </c>
      <c r="N5" s="41">
        <v>50</v>
      </c>
      <c r="O5" s="41">
        <v>5</v>
      </c>
      <c r="P5" s="41">
        <v>10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5</v>
      </c>
      <c r="L6" s="37">
        <f t="shared" si="0"/>
        <v>5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Y1:Y2"/>
    <mergeCell ref="V1:V2"/>
    <mergeCell ref="W1:W2"/>
    <mergeCell ref="X1:X2"/>
    <mergeCell ref="U1:U2"/>
    <mergeCell ref="A2:M2"/>
    <mergeCell ref="Q1:Q2"/>
    <mergeCell ref="R1:R2"/>
    <mergeCell ref="S1:S2"/>
    <mergeCell ref="T1:T2"/>
    <mergeCell ref="A1:C1"/>
    <mergeCell ref="D1:J1"/>
    <mergeCell ref="K1:M1"/>
    <mergeCell ref="N1:N2"/>
    <mergeCell ref="O1:O2"/>
    <mergeCell ref="P1:P2"/>
  </mergeCells>
  <conditionalFormatting sqref="S4:Y17">
    <cfRule type="cellIs" dxfId="239" priority="7" stopIfTrue="1" operator="greaterThan">
      <formula>0</formula>
    </cfRule>
    <cfRule type="cellIs" dxfId="238" priority="8" stopIfTrue="1" operator="greaterThan">
      <formula>0</formula>
    </cfRule>
    <cfRule type="cellIs" dxfId="237" priority="9" stopIfTrue="1" operator="greaterThan">
      <formula>0</formula>
    </cfRule>
  </conditionalFormatting>
  <conditionalFormatting sqref="Q4:R17">
    <cfRule type="cellIs" dxfId="236" priority="4" stopIfTrue="1" operator="greaterThan">
      <formula>0</formula>
    </cfRule>
    <cfRule type="cellIs" dxfId="235" priority="5" stopIfTrue="1" operator="greaterThan">
      <formula>0</formula>
    </cfRule>
    <cfRule type="cellIs" dxfId="234" priority="6" stopIfTrue="1" operator="greaterThan">
      <formula>0</formula>
    </cfRule>
  </conditionalFormatting>
  <conditionalFormatting sqref="N4:P17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topLeftCell="F1" zoomScale="90" zoomScaleNormal="90" workbookViewId="0">
      <selection activeCell="N1" sqref="N1:T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2.42578125" style="5" customWidth="1"/>
    <col min="15" max="15" width="11.85546875" style="1" customWidth="1"/>
    <col min="16" max="16" width="12.42578125" style="1" customWidth="1"/>
    <col min="17" max="17" width="11.85546875" style="1" bestFit="1" customWidth="1"/>
    <col min="18" max="18" width="11.85546875" style="6" customWidth="1"/>
    <col min="19" max="19" width="11.85546875" style="5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148</v>
      </c>
      <c r="O1" s="89" t="s">
        <v>149</v>
      </c>
      <c r="P1" s="89" t="s">
        <v>150</v>
      </c>
      <c r="Q1" s="89" t="s">
        <v>151</v>
      </c>
      <c r="R1" s="89" t="s">
        <v>152</v>
      </c>
      <c r="S1" s="89" t="s">
        <v>153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42069</v>
      </c>
      <c r="O3" s="77">
        <v>42069</v>
      </c>
      <c r="P3" s="77">
        <v>42069</v>
      </c>
      <c r="Q3" s="77">
        <v>42142</v>
      </c>
      <c r="R3" s="77">
        <v>42142</v>
      </c>
      <c r="S3" s="77">
        <v>42237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20</v>
      </c>
      <c r="L4" s="37">
        <f t="shared" ref="L4:L17" si="0">K4-(SUM(N4:Y4))</f>
        <v>20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50</v>
      </c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10</v>
      </c>
      <c r="P5" s="41">
        <v>0</v>
      </c>
      <c r="Q5" s="41">
        <v>0</v>
      </c>
      <c r="R5" s="41">
        <v>20</v>
      </c>
      <c r="S5" s="41">
        <v>20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5</v>
      </c>
      <c r="L6" s="37">
        <f t="shared" si="0"/>
        <v>0</v>
      </c>
      <c r="M6" s="40" t="str">
        <f t="shared" si="1"/>
        <v>OK</v>
      </c>
      <c r="N6" s="41">
        <v>2</v>
      </c>
      <c r="O6" s="41">
        <v>0</v>
      </c>
      <c r="P6" s="41">
        <v>0</v>
      </c>
      <c r="Q6" s="41">
        <v>3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20</v>
      </c>
      <c r="L8" s="37">
        <f t="shared" si="0"/>
        <v>18</v>
      </c>
      <c r="M8" s="40" t="str">
        <f t="shared" si="1"/>
        <v>OK</v>
      </c>
      <c r="N8" s="41">
        <v>2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>
        <v>1</v>
      </c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1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  <mergeCell ref="W1:W2"/>
    <mergeCell ref="X1:X2"/>
  </mergeCells>
  <conditionalFormatting sqref="U4:Y17">
    <cfRule type="cellIs" dxfId="233" priority="10" stopIfTrue="1" operator="greaterThan">
      <formula>0</formula>
    </cfRule>
    <cfRule type="cellIs" dxfId="232" priority="11" stopIfTrue="1" operator="greaterThan">
      <formula>0</formula>
    </cfRule>
    <cfRule type="cellIs" dxfId="231" priority="12" stopIfTrue="1" operator="greaterThan">
      <formula>0</formula>
    </cfRule>
  </conditionalFormatting>
  <conditionalFormatting sqref="S4:T17">
    <cfRule type="cellIs" dxfId="230" priority="4" stopIfTrue="1" operator="greaterThan">
      <formula>0</formula>
    </cfRule>
    <cfRule type="cellIs" dxfId="229" priority="5" stopIfTrue="1" operator="greaterThan">
      <formula>0</formula>
    </cfRule>
    <cfRule type="cellIs" dxfId="228" priority="6" stopIfTrue="1" operator="greaterThan">
      <formula>0</formula>
    </cfRule>
  </conditionalFormatting>
  <conditionalFormatting sqref="N4:R17">
    <cfRule type="cellIs" dxfId="227" priority="1" stopIfTrue="1" operator="greaterThan">
      <formula>0</formula>
    </cfRule>
    <cfRule type="cellIs" dxfId="226" priority="2" stopIfTrue="1" operator="greaterThan">
      <formula>0</formula>
    </cfRule>
    <cfRule type="cellIs" dxfId="22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zoomScale="80" zoomScaleNormal="80" workbookViewId="0">
      <selection activeCell="N5" sqref="N5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5" width="10.5703125" style="1" bestFit="1" customWidth="1"/>
    <col min="16" max="16" width="10.5703125" style="1" customWidth="1"/>
    <col min="17" max="17" width="10.5703125" style="6" customWidth="1"/>
    <col min="18" max="18" width="10.5703125" style="5" customWidth="1"/>
    <col min="19" max="19" width="10.5703125" style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167</v>
      </c>
      <c r="O1" s="89" t="s">
        <v>168</v>
      </c>
      <c r="P1" s="89" t="s">
        <v>169</v>
      </c>
      <c r="Q1" s="89" t="s">
        <v>170</v>
      </c>
      <c r="R1" s="89" t="s">
        <v>171</v>
      </c>
      <c r="S1" s="89" t="s">
        <v>172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42075</v>
      </c>
      <c r="O3" s="77">
        <v>42103</v>
      </c>
      <c r="P3" s="77">
        <v>42143</v>
      </c>
      <c r="Q3" s="77">
        <v>42201</v>
      </c>
      <c r="R3" s="77">
        <v>42279</v>
      </c>
      <c r="S3" s="77">
        <v>42282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20</v>
      </c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20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85</v>
      </c>
      <c r="L5" s="37">
        <f t="shared" si="0"/>
        <v>25</v>
      </c>
      <c r="M5" s="40" t="str">
        <f t="shared" ref="M5:M17" si="1">IF(L5&lt;0,"ATENÇÃO","OK")</f>
        <v>OK</v>
      </c>
      <c r="N5" s="41">
        <v>30</v>
      </c>
      <c r="O5" s="41">
        <v>0</v>
      </c>
      <c r="P5" s="41">
        <v>0</v>
      </c>
      <c r="Q5" s="41">
        <v>0</v>
      </c>
      <c r="R5" s="41">
        <v>0</v>
      </c>
      <c r="S5" s="41">
        <v>30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10</v>
      </c>
      <c r="L6" s="37">
        <f t="shared" si="0"/>
        <v>10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10</v>
      </c>
      <c r="L8" s="37">
        <f t="shared" si="0"/>
        <v>7</v>
      </c>
      <c r="M8" s="40" t="str">
        <f t="shared" si="1"/>
        <v>OK</v>
      </c>
      <c r="N8" s="41">
        <v>0</v>
      </c>
      <c r="O8" s="41">
        <v>0</v>
      </c>
      <c r="P8" s="41">
        <v>1</v>
      </c>
      <c r="Q8" s="41">
        <v>1</v>
      </c>
      <c r="R8" s="41">
        <v>1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  <mergeCell ref="W1:W2"/>
    <mergeCell ref="X1:X2"/>
  </mergeCells>
  <conditionalFormatting sqref="T4:Y17">
    <cfRule type="cellIs" dxfId="224" priority="10" stopIfTrue="1" operator="greaterThan">
      <formula>0</formula>
    </cfRule>
    <cfRule type="cellIs" dxfId="223" priority="11" stopIfTrue="1" operator="greaterThan">
      <formula>0</formula>
    </cfRule>
    <cfRule type="cellIs" dxfId="222" priority="12" stopIfTrue="1" operator="greaterThan">
      <formula>0</formula>
    </cfRule>
  </conditionalFormatting>
  <conditionalFormatting sqref="N4:Q17">
    <cfRule type="cellIs" dxfId="221" priority="1" stopIfTrue="1" operator="greaterThan">
      <formula>0</formula>
    </cfRule>
    <cfRule type="cellIs" dxfId="220" priority="2" stopIfTrue="1" operator="greaterThan">
      <formula>0</formula>
    </cfRule>
    <cfRule type="cellIs" dxfId="219" priority="3" stopIfTrue="1" operator="greaterThan">
      <formula>0</formula>
    </cfRule>
  </conditionalFormatting>
  <conditionalFormatting sqref="R4:S17">
    <cfRule type="cellIs" dxfId="218" priority="4" stopIfTrue="1" operator="greaterThan">
      <formula>0</formula>
    </cfRule>
    <cfRule type="cellIs" dxfId="217" priority="5" stopIfTrue="1" operator="greaterThan">
      <formula>0</formula>
    </cfRule>
    <cfRule type="cellIs" dxfId="216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zoomScale="90" zoomScaleNormal="9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85</v>
      </c>
      <c r="L5" s="37">
        <f t="shared" si="0"/>
        <v>9</v>
      </c>
      <c r="M5" s="40" t="str">
        <f t="shared" ref="M5:M17" si="1">IF(L5&lt;0,"ATENÇÃO","OK")</f>
        <v>OK</v>
      </c>
      <c r="N5" s="41">
        <v>76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215" priority="7" stopIfTrue="1" operator="greaterThan">
      <formula>0</formula>
    </cfRule>
    <cfRule type="cellIs" dxfId="214" priority="8" stopIfTrue="1" operator="greaterThan">
      <formula>0</formula>
    </cfRule>
    <cfRule type="cellIs" dxfId="213" priority="9" stopIfTrue="1" operator="greaterThan">
      <formula>0</formula>
    </cfRule>
  </conditionalFormatting>
  <conditionalFormatting sqref="O4:R17">
    <cfRule type="cellIs" dxfId="212" priority="4" stopIfTrue="1" operator="greaterThan">
      <formula>0</formula>
    </cfRule>
    <cfRule type="cellIs" dxfId="211" priority="5" stopIfTrue="1" operator="greaterThan">
      <formula>0</formula>
    </cfRule>
    <cfRule type="cellIs" dxfId="210" priority="6" stopIfTrue="1" operator="greaterThan">
      <formula>0</formula>
    </cfRule>
  </conditionalFormatting>
  <conditionalFormatting sqref="N4:N17">
    <cfRule type="cellIs" dxfId="209" priority="1" stopIfTrue="1" operator="greaterThan">
      <formula>0</formula>
    </cfRule>
    <cfRule type="cellIs" dxfId="208" priority="2" stopIfTrue="1" operator="greaterThan">
      <formula>0</formula>
    </cfRule>
    <cfRule type="cellIs" dxfId="20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zoomScale="80" zoomScaleNormal="80" workbookViewId="0">
      <selection activeCell="N1" sqref="N1:N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8.1406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175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53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30</v>
      </c>
      <c r="L4" s="37">
        <f t="shared" ref="L4:L17" si="0">K4-(SUM(N4:Y4))</f>
        <v>30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60</v>
      </c>
      <c r="L5" s="37">
        <f t="shared" si="0"/>
        <v>60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14</v>
      </c>
      <c r="L6" s="37">
        <f t="shared" si="0"/>
        <v>0</v>
      </c>
      <c r="M6" s="40" t="str">
        <f t="shared" si="1"/>
        <v>OK</v>
      </c>
      <c r="N6" s="41">
        <v>14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12</v>
      </c>
      <c r="L8" s="37">
        <f t="shared" si="0"/>
        <v>12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>
        <v>6</v>
      </c>
      <c r="L9" s="37">
        <f t="shared" si="0"/>
        <v>6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  <c r="N21" s="82"/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206" priority="7" stopIfTrue="1" operator="greaterThan">
      <formula>0</formula>
    </cfRule>
    <cfRule type="cellIs" dxfId="205" priority="8" stopIfTrue="1" operator="greaterThan">
      <formula>0</formula>
    </cfRule>
    <cfRule type="cellIs" dxfId="204" priority="9" stopIfTrue="1" operator="greaterThan">
      <formula>0</formula>
    </cfRule>
  </conditionalFormatting>
  <conditionalFormatting sqref="O4:R17">
    <cfRule type="cellIs" dxfId="203" priority="4" stopIfTrue="1" operator="greaterThan">
      <formula>0</formula>
    </cfRule>
    <cfRule type="cellIs" dxfId="202" priority="5" stopIfTrue="1" operator="greaterThan">
      <formula>0</formula>
    </cfRule>
    <cfRule type="cellIs" dxfId="201" priority="6" stopIfTrue="1" operator="greaterThan">
      <formula>0</formula>
    </cfRule>
  </conditionalFormatting>
  <conditionalFormatting sqref="N4:N17">
    <cfRule type="cellIs" dxfId="200" priority="1" stopIfTrue="1" operator="greaterThan">
      <formula>0</formula>
    </cfRule>
    <cfRule type="cellIs" dxfId="199" priority="2" stopIfTrue="1" operator="greaterThan">
      <formula>0</formula>
    </cfRule>
    <cfRule type="cellIs" dxfId="19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topLeftCell="L1" zoomScale="90" zoomScaleNormal="90" workbookViewId="0">
      <selection activeCell="L18" sqref="L1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8.140625" style="5" bestFit="1" customWidth="1"/>
    <col min="15" max="16" width="18.140625" style="1" bestFit="1" customWidth="1"/>
    <col min="17" max="17" width="11.85546875" style="1" customWidth="1"/>
    <col min="18" max="18" width="18.140625" style="6" bestFit="1" customWidth="1"/>
    <col min="19" max="19" width="18.140625" style="5" bestFit="1" customWidth="1"/>
    <col min="20" max="22" width="19.28515625" style="1" bestFit="1" customWidth="1"/>
    <col min="23" max="23" width="19.28515625" style="6" bestFit="1" customWidth="1"/>
    <col min="24" max="24" width="19.28515625" style="1" bestFit="1" customWidth="1"/>
    <col min="25" max="26" width="20.7109375" style="1" bestFit="1" customWidth="1"/>
    <col min="27" max="16384" width="9.7109375" style="1"/>
  </cols>
  <sheetData>
    <row r="1" spans="1:26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182</v>
      </c>
      <c r="O1" s="89" t="s">
        <v>183</v>
      </c>
      <c r="P1" s="89" t="s">
        <v>184</v>
      </c>
      <c r="Q1" s="89" t="s">
        <v>185</v>
      </c>
      <c r="R1" s="89" t="s">
        <v>186</v>
      </c>
      <c r="S1" s="89" t="s">
        <v>187</v>
      </c>
      <c r="T1" s="89" t="s">
        <v>188</v>
      </c>
      <c r="U1" s="89" t="s">
        <v>189</v>
      </c>
      <c r="V1" s="89" t="s">
        <v>190</v>
      </c>
      <c r="W1" s="89" t="s">
        <v>191</v>
      </c>
      <c r="X1" s="89" t="s">
        <v>192</v>
      </c>
      <c r="Y1" s="89" t="s">
        <v>193</v>
      </c>
      <c r="Z1" s="89" t="s">
        <v>194</v>
      </c>
    </row>
    <row r="2" spans="1:26" ht="18" customHeight="1" x14ac:dyDescent="0.25">
      <c r="A2" s="88" t="s">
        <v>54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</row>
    <row r="3" spans="1:26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42102</v>
      </c>
      <c r="O3" s="77">
        <v>42102</v>
      </c>
      <c r="P3" s="77">
        <v>42107</v>
      </c>
      <c r="Q3" s="77">
        <v>42139</v>
      </c>
      <c r="R3" s="77">
        <v>42150</v>
      </c>
      <c r="S3" s="77">
        <v>42150</v>
      </c>
      <c r="T3" s="77">
        <v>42177</v>
      </c>
      <c r="U3" s="39" t="s">
        <v>2</v>
      </c>
      <c r="V3" s="77">
        <v>42268</v>
      </c>
      <c r="W3" s="77">
        <v>42268</v>
      </c>
      <c r="X3" s="77">
        <v>42271</v>
      </c>
      <c r="Y3" s="77">
        <v>42284</v>
      </c>
      <c r="Z3" s="77">
        <v>42320</v>
      </c>
    </row>
    <row r="4" spans="1:26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247</v>
      </c>
      <c r="L4" s="37">
        <f>K4-(SUM(N4:Z4))</f>
        <v>219</v>
      </c>
      <c r="M4" s="40" t="str">
        <f>IF(L4&lt;0,"ATENÇÃO","OK")</f>
        <v>OK</v>
      </c>
      <c r="N4" s="41">
        <v>25</v>
      </c>
      <c r="O4" s="41">
        <v>0</v>
      </c>
      <c r="P4" s="41">
        <v>0</v>
      </c>
      <c r="Q4" s="41">
        <v>0</v>
      </c>
      <c r="R4" s="41">
        <v>3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  <c r="Z4" s="41">
        <v>0</v>
      </c>
    </row>
    <row r="5" spans="1:26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165</v>
      </c>
      <c r="L5" s="37">
        <f t="shared" ref="L5:L16" si="0">K5-(SUM(N5:Z5))</f>
        <v>0</v>
      </c>
      <c r="M5" s="40" t="str">
        <f t="shared" ref="M5:M17" si="1">IF(L5&lt;0,"ATENÇÃO","OK")</f>
        <v>OK</v>
      </c>
      <c r="N5" s="41">
        <v>0</v>
      </c>
      <c r="O5" s="41">
        <v>136</v>
      </c>
      <c r="P5" s="41">
        <v>0</v>
      </c>
      <c r="Q5" s="41">
        <v>0</v>
      </c>
      <c r="R5" s="41">
        <v>0</v>
      </c>
      <c r="S5" s="41">
        <v>6</v>
      </c>
      <c r="T5" s="41">
        <v>0</v>
      </c>
      <c r="U5" s="41">
        <v>0</v>
      </c>
      <c r="V5" s="41">
        <v>0</v>
      </c>
      <c r="W5" s="41">
        <v>2</v>
      </c>
      <c r="X5" s="41">
        <v>1</v>
      </c>
      <c r="Y5" s="41">
        <v>0</v>
      </c>
      <c r="Z5" s="41">
        <v>20</v>
      </c>
    </row>
    <row r="6" spans="1:26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44</v>
      </c>
      <c r="L6" s="37">
        <f t="shared" si="0"/>
        <v>28</v>
      </c>
      <c r="M6" s="40" t="str">
        <f t="shared" si="1"/>
        <v>OK</v>
      </c>
      <c r="N6" s="41">
        <v>0</v>
      </c>
      <c r="O6" s="41">
        <v>0</v>
      </c>
      <c r="P6" s="41">
        <v>2</v>
      </c>
      <c r="Q6" s="41">
        <v>6</v>
      </c>
      <c r="R6" s="41">
        <v>0</v>
      </c>
      <c r="S6" s="41">
        <v>0</v>
      </c>
      <c r="T6" s="41">
        <v>2</v>
      </c>
      <c r="U6" s="41">
        <v>0</v>
      </c>
      <c r="V6" s="41">
        <v>6</v>
      </c>
      <c r="W6" s="41">
        <v>0</v>
      </c>
      <c r="X6" s="41">
        <v>0</v>
      </c>
      <c r="Y6" s="41">
        <v>0</v>
      </c>
      <c r="Z6" s="41">
        <v>0</v>
      </c>
    </row>
    <row r="7" spans="1:26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</row>
    <row r="8" spans="1:26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18</v>
      </c>
      <c r="L8" s="37">
        <f t="shared" si="0"/>
        <v>3</v>
      </c>
      <c r="M8" s="40" t="str">
        <f t="shared" si="1"/>
        <v>OK</v>
      </c>
      <c r="N8" s="41">
        <v>0</v>
      </c>
      <c r="O8" s="41">
        <v>0</v>
      </c>
      <c r="P8" s="41">
        <v>4</v>
      </c>
      <c r="Q8" s="41">
        <v>5</v>
      </c>
      <c r="R8" s="41">
        <v>0</v>
      </c>
      <c r="S8" s="41">
        <v>0</v>
      </c>
      <c r="T8" s="41">
        <v>0</v>
      </c>
      <c r="U8" s="41">
        <v>2</v>
      </c>
      <c r="V8" s="41">
        <v>3</v>
      </c>
      <c r="W8" s="41">
        <v>0</v>
      </c>
      <c r="X8" s="41">
        <v>0</v>
      </c>
      <c r="Y8" s="41">
        <v>1</v>
      </c>
      <c r="Z8" s="41">
        <v>0</v>
      </c>
    </row>
    <row r="9" spans="1:26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41">
        <v>0</v>
      </c>
    </row>
    <row r="10" spans="1:26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</row>
    <row r="11" spans="1:26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1">
        <v>0</v>
      </c>
    </row>
    <row r="12" spans="1:26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</row>
    <row r="13" spans="1:26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</row>
    <row r="14" spans="1:26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</row>
    <row r="15" spans="1:26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  <c r="Z15" s="41">
        <v>0</v>
      </c>
    </row>
    <row r="16" spans="1:26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>K17-(SUM(N17:Z17))</f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7">
    <mergeCell ref="V1:V2"/>
    <mergeCell ref="Z1:Z2"/>
    <mergeCell ref="A2:M2"/>
    <mergeCell ref="Q1:Q2"/>
    <mergeCell ref="R1:R2"/>
    <mergeCell ref="A1:C1"/>
    <mergeCell ref="D1:J1"/>
    <mergeCell ref="K1:M1"/>
    <mergeCell ref="N1:N2"/>
    <mergeCell ref="O1:O2"/>
    <mergeCell ref="P1:P2"/>
    <mergeCell ref="W1:W2"/>
    <mergeCell ref="X1:X2"/>
    <mergeCell ref="Y1:Y2"/>
    <mergeCell ref="S1:S2"/>
    <mergeCell ref="T1:T2"/>
    <mergeCell ref="U1:U2"/>
  </mergeCells>
  <conditionalFormatting sqref="S4:Y17">
    <cfRule type="cellIs" dxfId="197" priority="7" stopIfTrue="1" operator="greaterThan">
      <formula>0</formula>
    </cfRule>
    <cfRule type="cellIs" dxfId="196" priority="8" stopIfTrue="1" operator="greaterThan">
      <formula>0</formula>
    </cfRule>
    <cfRule type="cellIs" dxfId="195" priority="9" stopIfTrue="1" operator="greaterThan">
      <formula>0</formula>
    </cfRule>
  </conditionalFormatting>
  <conditionalFormatting sqref="N4:R17">
    <cfRule type="cellIs" dxfId="194" priority="4" stopIfTrue="1" operator="greaterThan">
      <formula>0</formula>
    </cfRule>
    <cfRule type="cellIs" dxfId="193" priority="5" stopIfTrue="1" operator="greaterThan">
      <formula>0</formula>
    </cfRule>
    <cfRule type="cellIs" dxfId="192" priority="6" stopIfTrue="1" operator="greaterThan">
      <formula>0</formula>
    </cfRule>
  </conditionalFormatting>
  <conditionalFormatting sqref="Z4:Z17">
    <cfRule type="cellIs" dxfId="191" priority="1" stopIfTrue="1" operator="greaterThan">
      <formula>0</formula>
    </cfRule>
    <cfRule type="cellIs" dxfId="190" priority="2" stopIfTrue="1" operator="greaterThan">
      <formula>0</formula>
    </cfRule>
    <cfRule type="cellIs" dxfId="18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47"/>
  <sheetViews>
    <sheetView topLeftCell="C1" zoomScale="90" zoomScaleNormal="90" workbookViewId="0">
      <selection activeCell="K6" sqref="K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55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f>50+15</f>
        <v>65</v>
      </c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2</v>
      </c>
      <c r="S4" s="41">
        <v>8</v>
      </c>
      <c r="T4" s="41">
        <v>3</v>
      </c>
      <c r="U4" s="41">
        <v>10</v>
      </c>
      <c r="V4" s="41">
        <v>10</v>
      </c>
      <c r="W4" s="41">
        <v>9</v>
      </c>
      <c r="X4" s="41">
        <v>23</v>
      </c>
      <c r="Y4" s="41"/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145</v>
      </c>
      <c r="L5" s="37">
        <f t="shared" si="0"/>
        <v>136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6</v>
      </c>
      <c r="Q5" s="41">
        <v>0</v>
      </c>
      <c r="R5" s="41">
        <v>0</v>
      </c>
      <c r="S5" s="41">
        <v>2</v>
      </c>
      <c r="T5" s="41">
        <v>1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f>10+5</f>
        <v>15</v>
      </c>
      <c r="L6" s="37">
        <f t="shared" si="0"/>
        <v>0</v>
      </c>
      <c r="M6" s="40" t="str">
        <f t="shared" si="1"/>
        <v>OK</v>
      </c>
      <c r="N6" s="41">
        <v>1</v>
      </c>
      <c r="O6" s="41">
        <v>2</v>
      </c>
      <c r="P6" s="41">
        <v>0</v>
      </c>
      <c r="Q6" s="41">
        <v>1</v>
      </c>
      <c r="R6" s="41">
        <v>1</v>
      </c>
      <c r="S6" s="41">
        <v>10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30</v>
      </c>
      <c r="L8" s="37">
        <f t="shared" si="0"/>
        <v>23</v>
      </c>
      <c r="M8" s="40" t="str">
        <f t="shared" si="1"/>
        <v>OK</v>
      </c>
      <c r="N8" s="41">
        <v>5</v>
      </c>
      <c r="O8" s="41">
        <v>0</v>
      </c>
      <c r="P8" s="41">
        <v>1</v>
      </c>
      <c r="Q8" s="41">
        <v>0</v>
      </c>
      <c r="R8" s="41">
        <v>0</v>
      </c>
      <c r="S8" s="41">
        <v>1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>
        <v>20</v>
      </c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20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>
        <v>1</v>
      </c>
      <c r="L17" s="37">
        <f t="shared" si="0"/>
        <v>0</v>
      </c>
      <c r="M17" s="40" t="str">
        <f t="shared" si="1"/>
        <v>OK</v>
      </c>
      <c r="N17" s="41">
        <v>1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S1:S2"/>
    <mergeCell ref="T1:T2"/>
    <mergeCell ref="U1:U2"/>
    <mergeCell ref="V1:V2"/>
    <mergeCell ref="A2:M2"/>
    <mergeCell ref="Q1:Q2"/>
    <mergeCell ref="R1:R2"/>
    <mergeCell ref="A1:C1"/>
    <mergeCell ref="D1:J1"/>
    <mergeCell ref="K1:M1"/>
    <mergeCell ref="N1:N2"/>
    <mergeCell ref="O1:O2"/>
    <mergeCell ref="P1:P2"/>
  </mergeCells>
  <conditionalFormatting sqref="S4:Y17">
    <cfRule type="cellIs" dxfId="188" priority="4" stopIfTrue="1" operator="greaterThan">
      <formula>0</formula>
    </cfRule>
    <cfRule type="cellIs" dxfId="187" priority="5" stopIfTrue="1" operator="greaterThan">
      <formula>0</formula>
    </cfRule>
    <cfRule type="cellIs" dxfId="186" priority="6" stopIfTrue="1" operator="greaterThan">
      <formula>0</formula>
    </cfRule>
  </conditionalFormatting>
  <conditionalFormatting sqref="N4:R17">
    <cfRule type="cellIs" dxfId="185" priority="1" stopIfTrue="1" operator="greaterThan">
      <formula>0</formula>
    </cfRule>
    <cfRule type="cellIs" dxfId="184" priority="2" stopIfTrue="1" operator="greaterThan">
      <formula>0</formula>
    </cfRule>
    <cfRule type="cellIs" dxfId="18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zoomScale="90" zoomScaleNormal="9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3.42578125" style="5" customWidth="1"/>
    <col min="15" max="15" width="11.85546875" style="1" customWidth="1"/>
    <col min="16" max="16" width="11.5703125" style="1" customWidth="1"/>
    <col min="17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179</v>
      </c>
      <c r="O1" s="89" t="s">
        <v>180</v>
      </c>
      <c r="P1" s="89" t="s">
        <v>181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56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42193</v>
      </c>
      <c r="O3" s="77">
        <v>42234</v>
      </c>
      <c r="P3" s="77">
        <v>42293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60</v>
      </c>
      <c r="L4" s="37">
        <f t="shared" ref="L4:L17" si="0">K4-(SUM(N4:Y4))</f>
        <v>10</v>
      </c>
      <c r="M4" s="40" t="str">
        <f>IF(L4&lt;0,"ATENÇÃO","OK")</f>
        <v>OK</v>
      </c>
      <c r="N4" s="41">
        <v>0</v>
      </c>
      <c r="O4" s="41">
        <v>0</v>
      </c>
      <c r="P4" s="41">
        <v>50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95</v>
      </c>
      <c r="L5" s="37">
        <f t="shared" si="0"/>
        <v>95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15</v>
      </c>
      <c r="L6" s="37">
        <f t="shared" si="0"/>
        <v>10</v>
      </c>
      <c r="M6" s="40" t="str">
        <f t="shared" si="1"/>
        <v>OK</v>
      </c>
      <c r="N6" s="41">
        <v>1</v>
      </c>
      <c r="O6" s="41">
        <v>4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5</v>
      </c>
      <c r="L8" s="37">
        <f t="shared" si="0"/>
        <v>4</v>
      </c>
      <c r="M8" s="40" t="str">
        <f t="shared" si="1"/>
        <v>OK</v>
      </c>
      <c r="N8" s="41">
        <v>1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S1:S2"/>
    <mergeCell ref="T1:T2"/>
    <mergeCell ref="U1:U2"/>
    <mergeCell ref="V1:V2"/>
    <mergeCell ref="A2:M2"/>
    <mergeCell ref="Q1:Q2"/>
    <mergeCell ref="R1:R2"/>
    <mergeCell ref="A1:C1"/>
    <mergeCell ref="D1:J1"/>
    <mergeCell ref="K1:M1"/>
    <mergeCell ref="N1:N2"/>
    <mergeCell ref="O1:O2"/>
    <mergeCell ref="P1:P2"/>
  </mergeCells>
  <conditionalFormatting sqref="S4:Y17">
    <cfRule type="cellIs" dxfId="182" priority="7" stopIfTrue="1" operator="greaterThan">
      <formula>0</formula>
    </cfRule>
    <cfRule type="cellIs" dxfId="181" priority="8" stopIfTrue="1" operator="greaterThan">
      <formula>0</formula>
    </cfRule>
    <cfRule type="cellIs" dxfId="180" priority="9" stopIfTrue="1" operator="greaterThan">
      <formula>0</formula>
    </cfRule>
  </conditionalFormatting>
  <conditionalFormatting sqref="Q4:R17">
    <cfRule type="cellIs" dxfId="179" priority="4" stopIfTrue="1" operator="greaterThan">
      <formula>0</formula>
    </cfRule>
    <cfRule type="cellIs" dxfId="178" priority="5" stopIfTrue="1" operator="greaterThan">
      <formula>0</formula>
    </cfRule>
    <cfRule type="cellIs" dxfId="177" priority="6" stopIfTrue="1" operator="greaterThan">
      <formula>0</formula>
    </cfRule>
  </conditionalFormatting>
  <conditionalFormatting sqref="N4:P17">
    <cfRule type="cellIs" dxfId="176" priority="1" stopIfTrue="1" operator="greaterThan">
      <formula>0</formula>
    </cfRule>
    <cfRule type="cellIs" dxfId="175" priority="2" stopIfTrue="1" operator="greaterThan">
      <formula>0</formula>
    </cfRule>
    <cfRule type="cellIs" dxfId="17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zoomScale="70" zoomScaleNormal="70" workbookViewId="0">
      <selection activeCell="N1" sqref="N1:N2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8.140625" style="5" bestFit="1" customWidth="1"/>
    <col min="15" max="15" width="18.140625" style="1" bestFit="1" customWidth="1"/>
    <col min="16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177</v>
      </c>
      <c r="O1" s="89" t="s">
        <v>178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42058</v>
      </c>
      <c r="O3" s="77">
        <v>42058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140</v>
      </c>
      <c r="L5" s="37">
        <f t="shared" si="0"/>
        <v>95</v>
      </c>
      <c r="M5" s="40" t="str">
        <f t="shared" ref="M5:M17" si="1">IF(L5&lt;0,"ATENÇÃO","OK")</f>
        <v>OK</v>
      </c>
      <c r="N5" s="41">
        <v>0</v>
      </c>
      <c r="O5" s="41">
        <v>45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5</v>
      </c>
      <c r="L8" s="37">
        <f t="shared" si="0"/>
        <v>5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>
        <v>10</v>
      </c>
      <c r="L9" s="37">
        <f t="shared" si="0"/>
        <v>6</v>
      </c>
      <c r="M9" s="40" t="str">
        <f t="shared" si="1"/>
        <v>OK</v>
      </c>
      <c r="N9" s="41">
        <v>4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S1:S2"/>
    <mergeCell ref="T1:T2"/>
    <mergeCell ref="U1:U2"/>
    <mergeCell ref="V1:V2"/>
    <mergeCell ref="A2:M2"/>
    <mergeCell ref="Q1:Q2"/>
    <mergeCell ref="R1:R2"/>
    <mergeCell ref="A1:C1"/>
    <mergeCell ref="D1:J1"/>
    <mergeCell ref="K1:M1"/>
    <mergeCell ref="N1:N2"/>
    <mergeCell ref="O1:O2"/>
    <mergeCell ref="P1:P2"/>
  </mergeCells>
  <conditionalFormatting sqref="S4:Y17">
    <cfRule type="cellIs" dxfId="173" priority="7" stopIfTrue="1" operator="greaterThan">
      <formula>0</formula>
    </cfRule>
    <cfRule type="cellIs" dxfId="172" priority="8" stopIfTrue="1" operator="greaterThan">
      <formula>0</formula>
    </cfRule>
    <cfRule type="cellIs" dxfId="171" priority="9" stopIfTrue="1" operator="greaterThan">
      <formula>0</formula>
    </cfRule>
  </conditionalFormatting>
  <conditionalFormatting sqref="P4:R17">
    <cfRule type="cellIs" dxfId="170" priority="4" stopIfTrue="1" operator="greaterThan">
      <formula>0</formula>
    </cfRule>
    <cfRule type="cellIs" dxfId="169" priority="5" stopIfTrue="1" operator="greaterThan">
      <formula>0</formula>
    </cfRule>
    <cfRule type="cellIs" dxfId="168" priority="6" stopIfTrue="1" operator="greaterThan">
      <formula>0</formula>
    </cfRule>
  </conditionalFormatting>
  <conditionalFormatting sqref="N4:O17">
    <cfRule type="cellIs" dxfId="167" priority="1" stopIfTrue="1" operator="greaterThan">
      <formula>0</formula>
    </cfRule>
    <cfRule type="cellIs" dxfId="166" priority="2" stopIfTrue="1" operator="greaterThan">
      <formula>0</formula>
    </cfRule>
    <cfRule type="cellIs" dxfId="16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47"/>
  <sheetViews>
    <sheetView zoomScale="70" zoomScaleNormal="70" workbookViewId="0">
      <selection activeCell="N1" sqref="N1:R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1.85546875" style="5" bestFit="1" customWidth="1"/>
    <col min="15" max="16" width="11.85546875" style="1" bestFit="1" customWidth="1"/>
    <col min="17" max="17" width="10.5703125" style="6" bestFit="1" customWidth="1"/>
    <col min="18" max="18" width="11.85546875" style="5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162</v>
      </c>
      <c r="O1" s="89" t="s">
        <v>163</v>
      </c>
      <c r="P1" s="89" t="s">
        <v>164</v>
      </c>
      <c r="Q1" s="89" t="s">
        <v>165</v>
      </c>
      <c r="R1" s="89" t="s">
        <v>166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57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42089</v>
      </c>
      <c r="O3" s="77">
        <v>42082</v>
      </c>
      <c r="P3" s="77">
        <v>42110</v>
      </c>
      <c r="Q3" s="39" t="s">
        <v>2</v>
      </c>
      <c r="R3" s="77">
        <v>42249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50</v>
      </c>
      <c r="L4" s="37">
        <f t="shared" ref="L4:L17" si="0">K4-(SUM(N4:Y4))</f>
        <v>50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105</v>
      </c>
      <c r="L5" s="37">
        <f t="shared" si="0"/>
        <v>41</v>
      </c>
      <c r="M5" s="40" t="str">
        <f t="shared" ref="M5:M17" si="1">IF(L5&lt;0,"ATENÇÃO","OK")</f>
        <v>OK</v>
      </c>
      <c r="N5" s="41">
        <v>32</v>
      </c>
      <c r="O5" s="41">
        <v>0</v>
      </c>
      <c r="P5" s="41">
        <v>0</v>
      </c>
      <c r="Q5" s="41">
        <v>32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f>50-5</f>
        <v>45</v>
      </c>
      <c r="L6" s="37">
        <f t="shared" si="0"/>
        <v>4</v>
      </c>
      <c r="M6" s="40" t="str">
        <f t="shared" si="1"/>
        <v>OK</v>
      </c>
      <c r="N6" s="41">
        <v>0</v>
      </c>
      <c r="O6" s="41">
        <v>5</v>
      </c>
      <c r="P6" s="41">
        <v>36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10</v>
      </c>
      <c r="L8" s="37">
        <f t="shared" si="0"/>
        <v>7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3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S1:S2"/>
    <mergeCell ref="T1:T2"/>
    <mergeCell ref="U1:U2"/>
    <mergeCell ref="V1:V2"/>
    <mergeCell ref="A2:M2"/>
    <mergeCell ref="Q1:Q2"/>
    <mergeCell ref="R1:R2"/>
    <mergeCell ref="A1:C1"/>
    <mergeCell ref="D1:J1"/>
    <mergeCell ref="K1:M1"/>
    <mergeCell ref="N1:N2"/>
    <mergeCell ref="O1:O2"/>
    <mergeCell ref="P1:P2"/>
  </mergeCells>
  <conditionalFormatting sqref="S4:Y17">
    <cfRule type="cellIs" dxfId="164" priority="7" stopIfTrue="1" operator="greaterThan">
      <formula>0</formula>
    </cfRule>
    <cfRule type="cellIs" dxfId="163" priority="8" stopIfTrue="1" operator="greaterThan">
      <formula>0</formula>
    </cfRule>
    <cfRule type="cellIs" dxfId="162" priority="9" stopIfTrue="1" operator="greaterThan">
      <formula>0</formula>
    </cfRule>
  </conditionalFormatting>
  <conditionalFormatting sqref="N4:R17">
    <cfRule type="cellIs" dxfId="161" priority="1" stopIfTrue="1" operator="greaterThan">
      <formula>0</formula>
    </cfRule>
    <cfRule type="cellIs" dxfId="160" priority="2" stopIfTrue="1" operator="greaterThan">
      <formula>0</formula>
    </cfRule>
    <cfRule type="cellIs" dxfId="15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14" sqref="K1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121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1</v>
      </c>
      <c r="L5" s="37">
        <f t="shared" si="0"/>
        <v>1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58" priority="4" stopIfTrue="1" operator="greaterThan">
      <formula>0</formula>
    </cfRule>
    <cfRule type="cellIs" dxfId="157" priority="5" stopIfTrue="1" operator="greaterThan">
      <formula>0</formula>
    </cfRule>
    <cfRule type="cellIs" dxfId="156" priority="6" stopIfTrue="1" operator="greaterThan">
      <formula>0</formula>
    </cfRule>
  </conditionalFormatting>
  <conditionalFormatting sqref="N4:R17">
    <cfRule type="cellIs" dxfId="155" priority="1" stopIfTrue="1" operator="greaterThan">
      <formula>0</formula>
    </cfRule>
    <cfRule type="cellIs" dxfId="154" priority="2" stopIfTrue="1" operator="greaterThan">
      <formula>0</formula>
    </cfRule>
    <cfRule type="cellIs" dxfId="15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122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6</v>
      </c>
      <c r="L4" s="37">
        <f t="shared" ref="L4:L17" si="0">K4-(SUM(N4:Y4))</f>
        <v>6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52" priority="4" stopIfTrue="1" operator="greaterThan">
      <formula>0</formula>
    </cfRule>
    <cfRule type="cellIs" dxfId="151" priority="5" stopIfTrue="1" operator="greaterThan">
      <formula>0</formula>
    </cfRule>
    <cfRule type="cellIs" dxfId="150" priority="6" stopIfTrue="1" operator="greaterThan">
      <formula>0</formula>
    </cfRule>
  </conditionalFormatting>
  <conditionalFormatting sqref="N4:R17">
    <cfRule type="cellIs" dxfId="149" priority="1" stopIfTrue="1" operator="greaterThan">
      <formula>0</formula>
    </cfRule>
    <cfRule type="cellIs" dxfId="148" priority="2" stopIfTrue="1" operator="greaterThan">
      <formula>0</formula>
    </cfRule>
    <cfRule type="cellIs" dxfId="14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F13" sqref="F13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123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10</v>
      </c>
      <c r="L8" s="37">
        <f t="shared" si="0"/>
        <v>10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46" priority="4" stopIfTrue="1" operator="greaterThan">
      <formula>0</formula>
    </cfRule>
    <cfRule type="cellIs" dxfId="145" priority="5" stopIfTrue="1" operator="greaterThan">
      <formula>0</formula>
    </cfRule>
    <cfRule type="cellIs" dxfId="144" priority="6" stopIfTrue="1" operator="greaterThan">
      <formula>0</formula>
    </cfRule>
  </conditionalFormatting>
  <conditionalFormatting sqref="N4:R17">
    <cfRule type="cellIs" dxfId="143" priority="1" stopIfTrue="1" operator="greaterThan">
      <formula>0</formula>
    </cfRule>
    <cfRule type="cellIs" dxfId="142" priority="2" stopIfTrue="1" operator="greaterThan">
      <formula>0</formula>
    </cfRule>
    <cfRule type="cellIs" dxfId="14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6" sqref="K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124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1</v>
      </c>
      <c r="L6" s="37">
        <f t="shared" si="0"/>
        <v>1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40" priority="4" stopIfTrue="1" operator="greaterThan">
      <formula>0</formula>
    </cfRule>
    <cfRule type="cellIs" dxfId="139" priority="5" stopIfTrue="1" operator="greaterThan">
      <formula>0</formula>
    </cfRule>
    <cfRule type="cellIs" dxfId="138" priority="6" stopIfTrue="1" operator="greaterThan">
      <formula>0</formula>
    </cfRule>
  </conditionalFormatting>
  <conditionalFormatting sqref="N4:R17">
    <cfRule type="cellIs" dxfId="137" priority="1" stopIfTrue="1" operator="greaterThan">
      <formula>0</formula>
    </cfRule>
    <cfRule type="cellIs" dxfId="136" priority="2" stopIfTrue="1" operator="greaterThan">
      <formula>0</formula>
    </cfRule>
    <cfRule type="cellIs" dxfId="13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125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3</v>
      </c>
      <c r="L5" s="37">
        <f t="shared" si="0"/>
        <v>3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34" priority="4" stopIfTrue="1" operator="greaterThan">
      <formula>0</formula>
    </cfRule>
    <cfRule type="cellIs" dxfId="133" priority="5" stopIfTrue="1" operator="greaterThan">
      <formula>0</formula>
    </cfRule>
    <cfRule type="cellIs" dxfId="132" priority="6" stopIfTrue="1" operator="greaterThan">
      <formula>0</formula>
    </cfRule>
  </conditionalFormatting>
  <conditionalFormatting sqref="N4:R17">
    <cfRule type="cellIs" dxfId="131" priority="1" stopIfTrue="1" operator="greaterThan">
      <formula>0</formula>
    </cfRule>
    <cfRule type="cellIs" dxfId="130" priority="2" stopIfTrue="1" operator="greaterThan">
      <formula>0</formula>
    </cfRule>
    <cfRule type="cellIs" dxfId="12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126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2</v>
      </c>
      <c r="L6" s="37">
        <f t="shared" si="0"/>
        <v>2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28" priority="4" stopIfTrue="1" operator="greaterThan">
      <formula>0</formula>
    </cfRule>
    <cfRule type="cellIs" dxfId="127" priority="5" stopIfTrue="1" operator="greaterThan">
      <formula>0</formula>
    </cfRule>
    <cfRule type="cellIs" dxfId="126" priority="6" stopIfTrue="1" operator="greaterThan">
      <formula>0</formula>
    </cfRule>
  </conditionalFormatting>
  <conditionalFormatting sqref="N4:R17">
    <cfRule type="cellIs" dxfId="125" priority="1" stopIfTrue="1" operator="greaterThan">
      <formula>0</formula>
    </cfRule>
    <cfRule type="cellIs" dxfId="124" priority="2" stopIfTrue="1" operator="greaterThan">
      <formula>0</formula>
    </cfRule>
    <cfRule type="cellIs" dxfId="12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127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2</v>
      </c>
      <c r="L4" s="37">
        <f t="shared" ref="L4:L17" si="0">K4-(SUM(N4:Y4))</f>
        <v>2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22" priority="4" stopIfTrue="1" operator="greaterThan">
      <formula>0</formula>
    </cfRule>
    <cfRule type="cellIs" dxfId="121" priority="5" stopIfTrue="1" operator="greaterThan">
      <formula>0</formula>
    </cfRule>
    <cfRule type="cellIs" dxfId="120" priority="6" stopIfTrue="1" operator="greaterThan">
      <formula>0</formula>
    </cfRule>
  </conditionalFormatting>
  <conditionalFormatting sqref="N4:R17">
    <cfRule type="cellIs" dxfId="119" priority="1" stopIfTrue="1" operator="greaterThan">
      <formula>0</formula>
    </cfRule>
    <cfRule type="cellIs" dxfId="118" priority="2" stopIfTrue="1" operator="greaterThan">
      <formula>0</formula>
    </cfRule>
    <cfRule type="cellIs" dxfId="11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128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</v>
      </c>
      <c r="L8" s="37">
        <f t="shared" si="0"/>
        <v>1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16" priority="4" stopIfTrue="1" operator="greaterThan">
      <formula>0</formula>
    </cfRule>
    <cfRule type="cellIs" dxfId="115" priority="5" stopIfTrue="1" operator="greaterThan">
      <formula>0</formula>
    </cfRule>
    <cfRule type="cellIs" dxfId="114" priority="6" stopIfTrue="1" operator="greaterThan">
      <formula>0</formula>
    </cfRule>
  </conditionalFormatting>
  <conditionalFormatting sqref="N4:R17">
    <cfRule type="cellIs" dxfId="113" priority="1" stopIfTrue="1" operator="greaterThan">
      <formula>0</formula>
    </cfRule>
    <cfRule type="cellIs" dxfId="112" priority="2" stopIfTrue="1" operator="greaterThan">
      <formula>0</formula>
    </cfRule>
    <cfRule type="cellIs" dxfId="11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topLeftCell="A4" zoomScale="70" zoomScaleNormal="70"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129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1</v>
      </c>
      <c r="L6" s="37">
        <f t="shared" si="0"/>
        <v>1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10" priority="4" stopIfTrue="1" operator="greaterThan">
      <formula>0</formula>
    </cfRule>
    <cfRule type="cellIs" dxfId="109" priority="5" stopIfTrue="1" operator="greaterThan">
      <formula>0</formula>
    </cfRule>
    <cfRule type="cellIs" dxfId="108" priority="6" stopIfTrue="1" operator="greaterThan">
      <formula>0</formula>
    </cfRule>
  </conditionalFormatting>
  <conditionalFormatting sqref="N4:R17">
    <cfRule type="cellIs" dxfId="107" priority="1" stopIfTrue="1" operator="greaterThan">
      <formula>0</formula>
    </cfRule>
    <cfRule type="cellIs" dxfId="106" priority="2" stopIfTrue="1" operator="greaterThan">
      <formula>0</formula>
    </cfRule>
    <cfRule type="cellIs" dxfId="10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8" sqref="K8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</v>
      </c>
      <c r="L8" s="37">
        <f t="shared" si="0"/>
        <v>1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 t="s">
        <v>50</v>
      </c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04" priority="4" stopIfTrue="1" operator="greaterThan">
      <formula>0</formula>
    </cfRule>
    <cfRule type="cellIs" dxfId="103" priority="5" stopIfTrue="1" operator="greaterThan">
      <formula>0</formula>
    </cfRule>
    <cfRule type="cellIs" dxfId="102" priority="6" stopIfTrue="1" operator="greaterThan">
      <formula>0</formula>
    </cfRule>
  </conditionalFormatting>
  <conditionalFormatting sqref="N4:R17">
    <cfRule type="cellIs" dxfId="101" priority="1" stopIfTrue="1" operator="greaterThan">
      <formula>0</formula>
    </cfRule>
    <cfRule type="cellIs" dxfId="100" priority="2" stopIfTrue="1" operator="greaterThan">
      <formula>0</formula>
    </cfRule>
    <cfRule type="cellIs" dxfId="9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1</v>
      </c>
      <c r="L6" s="37">
        <f t="shared" si="0"/>
        <v>1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98" priority="4" stopIfTrue="1" operator="greaterThan">
      <formula>0</formula>
    </cfRule>
    <cfRule type="cellIs" dxfId="97" priority="5" stopIfTrue="1" operator="greaterThan">
      <formula>0</formula>
    </cfRule>
    <cfRule type="cellIs" dxfId="96" priority="6" stopIfTrue="1" operator="greaterThan">
      <formula>0</formula>
    </cfRule>
  </conditionalFormatting>
  <conditionalFormatting sqref="N4:R17">
    <cfRule type="cellIs" dxfId="95" priority="1" stopIfTrue="1" operator="greaterThan">
      <formula>0</formula>
    </cfRule>
    <cfRule type="cellIs" dxfId="94" priority="2" stopIfTrue="1" operator="greaterThan">
      <formula>0</formula>
    </cfRule>
    <cfRule type="cellIs" dxfId="9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3</v>
      </c>
      <c r="L8" s="37">
        <f t="shared" si="0"/>
        <v>3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92" priority="4" stopIfTrue="1" operator="greaterThan">
      <formula>0</formula>
    </cfRule>
    <cfRule type="cellIs" dxfId="91" priority="5" stopIfTrue="1" operator="greaterThan">
      <formula>0</formula>
    </cfRule>
    <cfRule type="cellIs" dxfId="90" priority="6" stopIfTrue="1" operator="greaterThan">
      <formula>0</formula>
    </cfRule>
  </conditionalFormatting>
  <conditionalFormatting sqref="N4:R17">
    <cfRule type="cellIs" dxfId="89" priority="1" stopIfTrue="1" operator="greaterThan">
      <formula>0</formula>
    </cfRule>
    <cfRule type="cellIs" dxfId="88" priority="2" stopIfTrue="1" operator="greaterThan">
      <formula>0</formula>
    </cfRule>
    <cfRule type="cellIs" dxfId="8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J13" sqref="J13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2</v>
      </c>
      <c r="L6" s="37">
        <f t="shared" si="0"/>
        <v>2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21</v>
      </c>
      <c r="L8" s="37">
        <f t="shared" si="0"/>
        <v>21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86" priority="4" stopIfTrue="1" operator="greaterThan">
      <formula>0</formula>
    </cfRule>
    <cfRule type="cellIs" dxfId="85" priority="5" stopIfTrue="1" operator="greaterThan">
      <formula>0</formula>
    </cfRule>
    <cfRule type="cellIs" dxfId="84" priority="6" stopIfTrue="1" operator="greaterThan">
      <formula>0</formula>
    </cfRule>
  </conditionalFormatting>
  <conditionalFormatting sqref="N4:R17">
    <cfRule type="cellIs" dxfId="83" priority="1" stopIfTrue="1" operator="greaterThan">
      <formula>0</formula>
    </cfRule>
    <cfRule type="cellIs" dxfId="82" priority="2" stopIfTrue="1" operator="greaterThan">
      <formula>0</formula>
    </cfRule>
    <cfRule type="cellIs" dxfId="8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5</v>
      </c>
      <c r="L6" s="37">
        <f t="shared" si="0"/>
        <v>5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80" priority="4" stopIfTrue="1" operator="greaterThan">
      <formula>0</formula>
    </cfRule>
    <cfRule type="cellIs" dxfId="79" priority="5" stopIfTrue="1" operator="greaterThan">
      <formula>0</formula>
    </cfRule>
    <cfRule type="cellIs" dxfId="78" priority="6" stopIfTrue="1" operator="greaterThan">
      <formula>0</formula>
    </cfRule>
  </conditionalFormatting>
  <conditionalFormatting sqref="N4:R17">
    <cfRule type="cellIs" dxfId="77" priority="1" stopIfTrue="1" operator="greaterThan">
      <formula>0</formula>
    </cfRule>
    <cfRule type="cellIs" dxfId="76" priority="2" stopIfTrue="1" operator="greaterThan">
      <formula>0</formula>
    </cfRule>
    <cfRule type="cellIs" dxfId="7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1</v>
      </c>
      <c r="L5" s="37">
        <f t="shared" si="0"/>
        <v>1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74" priority="4" stopIfTrue="1" operator="greaterThan">
      <formula>0</formula>
    </cfRule>
    <cfRule type="cellIs" dxfId="73" priority="5" stopIfTrue="1" operator="greaterThan">
      <formula>0</formula>
    </cfRule>
    <cfRule type="cellIs" dxfId="72" priority="6" stopIfTrue="1" operator="greaterThan">
      <formula>0</formula>
    </cfRule>
  </conditionalFormatting>
  <conditionalFormatting sqref="N4:R17">
    <cfRule type="cellIs" dxfId="71" priority="1" stopIfTrue="1" operator="greaterThan">
      <formula>0</formula>
    </cfRule>
    <cfRule type="cellIs" dxfId="70" priority="2" stopIfTrue="1" operator="greaterThan">
      <formula>0</formula>
    </cfRule>
    <cfRule type="cellIs" dxfId="6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zoomScale="90" zoomScaleNormal="90" workbookViewId="0">
      <selection activeCell="N1" sqref="N1:O104857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4.28515625" style="5" bestFit="1" customWidth="1"/>
    <col min="15" max="15" width="14.28515625" style="1" bestFit="1" customWidth="1"/>
    <col min="16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160</v>
      </c>
      <c r="O1" s="89" t="s">
        <v>161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42071</v>
      </c>
      <c r="O3" s="77">
        <v>42071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2</v>
      </c>
      <c r="L5" s="37">
        <f t="shared" si="0"/>
        <v>0</v>
      </c>
      <c r="M5" s="40" t="str">
        <f t="shared" ref="M5:M17" si="1">IF(L5&lt;0,"ATENÇÃO","OK")</f>
        <v>OK</v>
      </c>
      <c r="N5" s="41">
        <v>2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1</v>
      </c>
      <c r="L6" s="37">
        <f t="shared" si="0"/>
        <v>0</v>
      </c>
      <c r="M6" s="40" t="str">
        <f t="shared" si="1"/>
        <v>OK</v>
      </c>
      <c r="N6" s="41">
        <v>0</v>
      </c>
      <c r="O6" s="41">
        <v>1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P4:R17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N4:O17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47"/>
  <sheetViews>
    <sheetView zoomScale="70" zoomScaleNormal="70" workbookViewId="0">
      <selection activeCell="N1" sqref="N1:P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173</v>
      </c>
      <c r="O1" s="89" t="s">
        <v>174</v>
      </c>
      <c r="P1" s="89" t="s">
        <v>169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77">
        <v>42143</v>
      </c>
      <c r="O3" s="77">
        <v>42143</v>
      </c>
      <c r="P3" s="77">
        <v>42143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3</v>
      </c>
      <c r="L4" s="37">
        <f t="shared" ref="L4:L17" si="0">K4-(SUM(N4:Y4))</f>
        <v>0</v>
      </c>
      <c r="M4" s="40" t="str">
        <f>IF(L4&lt;0,"ATENÇÃO","OK")</f>
        <v>OK</v>
      </c>
      <c r="N4" s="41">
        <v>3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5</v>
      </c>
      <c r="L5" s="37">
        <f t="shared" si="0"/>
        <v>0</v>
      </c>
      <c r="M5" s="40" t="str">
        <f t="shared" ref="M5:M17" si="1">IF(L5&lt;0,"ATENÇÃO","OK")</f>
        <v>OK</v>
      </c>
      <c r="O5" s="41">
        <v>5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4</v>
      </c>
      <c r="L6" s="37">
        <f t="shared" si="0"/>
        <v>0</v>
      </c>
      <c r="M6" s="40" t="str">
        <f t="shared" si="1"/>
        <v>OK</v>
      </c>
      <c r="O6" s="41">
        <v>0</v>
      </c>
      <c r="P6" s="41">
        <v>4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N7:R17 Q4:R6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O6:P6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N4:P4 O5:P5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zoomScale="80" zoomScaleNormal="80" workbookViewId="0">
      <selection activeCell="N1" sqref="N1:P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6" t="s">
        <v>30</v>
      </c>
      <c r="O1" s="86" t="s">
        <v>30</v>
      </c>
      <c r="P1" s="86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7"/>
      <c r="O2" s="87"/>
      <c r="P2" s="87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2</v>
      </c>
      <c r="L5" s="37">
        <f t="shared" si="0"/>
        <v>2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N4:R17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139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</v>
      </c>
      <c r="L8" s="37">
        <f t="shared" si="0"/>
        <v>1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4:R17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140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v>1</v>
      </c>
      <c r="L4" s="37">
        <f t="shared" ref="L4:L17" si="0">K4-(SUM(N4:Y4))</f>
        <v>1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v>1</v>
      </c>
      <c r="L6" s="37">
        <f t="shared" si="0"/>
        <v>1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4:R17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7" sqref="K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141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4</v>
      </c>
      <c r="L8" s="37">
        <f t="shared" si="0"/>
        <v>4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>
        <v>4</v>
      </c>
      <c r="L9" s="37">
        <f t="shared" si="0"/>
        <v>4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N4:R17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K4" sqref="K4:K17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142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1</v>
      </c>
      <c r="L8" s="37">
        <f t="shared" si="0"/>
        <v>1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N4:R17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topLeftCell="C1" workbookViewId="0">
      <selection activeCell="N6" sqref="N6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143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v>2</v>
      </c>
      <c r="L5" s="37">
        <f t="shared" si="0"/>
        <v>2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v>3</v>
      </c>
      <c r="L8" s="37">
        <f t="shared" si="0"/>
        <v>3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>
        <v>10</v>
      </c>
      <c r="L9" s="37">
        <f t="shared" si="0"/>
        <v>10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4:R17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7"/>
  <sheetViews>
    <sheetView workbookViewId="0">
      <selection activeCell="G10" sqref="G10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0.5703125" style="5" bestFit="1" customWidth="1"/>
    <col min="15" max="17" width="10.5703125" style="1" bestFit="1" customWidth="1"/>
    <col min="18" max="18" width="10.5703125" style="6" bestFit="1" customWidth="1"/>
    <col min="19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1.5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88" t="s">
        <v>61</v>
      </c>
      <c r="L1" s="88"/>
      <c r="M1" s="88"/>
      <c r="N1" s="89" t="s">
        <v>30</v>
      </c>
      <c r="O1" s="89" t="s">
        <v>30</v>
      </c>
      <c r="P1" s="89" t="s">
        <v>30</v>
      </c>
      <c r="Q1" s="89" t="s">
        <v>30</v>
      </c>
      <c r="R1" s="89" t="s">
        <v>30</v>
      </c>
      <c r="S1" s="89" t="s">
        <v>30</v>
      </c>
      <c r="T1" s="89" t="s">
        <v>30</v>
      </c>
      <c r="U1" s="89" t="s">
        <v>30</v>
      </c>
      <c r="V1" s="89" t="s">
        <v>30</v>
      </c>
      <c r="W1" s="89" t="s">
        <v>30</v>
      </c>
      <c r="X1" s="89" t="s">
        <v>30</v>
      </c>
      <c r="Y1" s="89" t="s">
        <v>30</v>
      </c>
    </row>
    <row r="2" spans="1:25" ht="18" customHeight="1" x14ac:dyDescent="0.25">
      <c r="A2" s="88" t="s">
        <v>144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0</v>
      </c>
      <c r="M3" s="31" t="s">
        <v>8</v>
      </c>
      <c r="N3" s="39" t="s">
        <v>2</v>
      </c>
      <c r="O3" s="39" t="s">
        <v>2</v>
      </c>
      <c r="P3" s="39" t="s">
        <v>2</v>
      </c>
      <c r="Q3" s="39" t="s">
        <v>2</v>
      </c>
      <c r="R3" s="39" t="s">
        <v>2</v>
      </c>
      <c r="S3" s="39" t="s">
        <v>2</v>
      </c>
      <c r="T3" s="39" t="s">
        <v>2</v>
      </c>
      <c r="U3" s="39" t="s">
        <v>2</v>
      </c>
      <c r="V3" s="39" t="s">
        <v>2</v>
      </c>
      <c r="W3" s="39" t="s">
        <v>2</v>
      </c>
      <c r="X3" s="39" t="s">
        <v>2</v>
      </c>
      <c r="Y3" s="39" t="s">
        <v>2</v>
      </c>
    </row>
    <row r="4" spans="1:25" ht="47.25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/>
      <c r="L4" s="37">
        <f t="shared" ref="L4:L17" si="0">K4-(SUM(N4:Y4))</f>
        <v>0</v>
      </c>
      <c r="M4" s="40" t="str">
        <f>IF(L4&lt;0,"ATENÇÃO","OK")</f>
        <v>OK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  <c r="W4" s="41">
        <v>0</v>
      </c>
      <c r="X4" s="41">
        <v>0</v>
      </c>
      <c r="Y4" s="41">
        <v>0</v>
      </c>
    </row>
    <row r="5" spans="1:25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/>
      <c r="L5" s="37">
        <f t="shared" si="0"/>
        <v>0</v>
      </c>
      <c r="M5" s="40" t="str">
        <f t="shared" ref="M5:M17" si="1">IF(L5&lt;0,"ATENÇÃO","OK")</f>
        <v>OK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X5" s="41">
        <v>0</v>
      </c>
      <c r="Y5" s="41">
        <v>0</v>
      </c>
    </row>
    <row r="6" spans="1:25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/>
      <c r="L6" s="37">
        <f t="shared" si="0"/>
        <v>0</v>
      </c>
      <c r="M6" s="40" t="str">
        <f t="shared" si="1"/>
        <v>OK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</row>
    <row r="7" spans="1:25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/>
      <c r="L7" s="37">
        <f t="shared" si="0"/>
        <v>0</v>
      </c>
      <c r="M7" s="40" t="str">
        <f t="shared" si="1"/>
        <v>OK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</row>
    <row r="8" spans="1:25" ht="47.25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/>
      <c r="L8" s="37">
        <f t="shared" si="0"/>
        <v>0</v>
      </c>
      <c r="M8" s="40" t="str">
        <f t="shared" si="1"/>
        <v>OK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  <c r="Y8" s="41">
        <v>0</v>
      </c>
    </row>
    <row r="9" spans="1:25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/>
      <c r="L9" s="37">
        <f t="shared" si="0"/>
        <v>0</v>
      </c>
      <c r="M9" s="40" t="str">
        <f t="shared" si="1"/>
        <v>OK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</row>
    <row r="10" spans="1:25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/>
      <c r="L10" s="37">
        <f t="shared" si="0"/>
        <v>0</v>
      </c>
      <c r="M10" s="40" t="str">
        <f t="shared" si="1"/>
        <v>OK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</row>
    <row r="11" spans="1:25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/>
      <c r="L11" s="37">
        <f t="shared" si="0"/>
        <v>0</v>
      </c>
      <c r="M11" s="40" t="str">
        <f t="shared" si="1"/>
        <v>OK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1">
        <v>0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</row>
    <row r="12" spans="1:25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/>
      <c r="L12" s="37">
        <f t="shared" si="0"/>
        <v>0</v>
      </c>
      <c r="M12" s="40" t="str">
        <f t="shared" si="1"/>
        <v>OK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</row>
    <row r="13" spans="1:25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/>
      <c r="L13" s="37">
        <f t="shared" si="0"/>
        <v>0</v>
      </c>
      <c r="M13" s="40" t="str">
        <f t="shared" si="1"/>
        <v>OK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</row>
    <row r="14" spans="1:25" ht="15.75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/>
      <c r="L14" s="37">
        <f t="shared" si="0"/>
        <v>0</v>
      </c>
      <c r="M14" s="40" t="str">
        <f t="shared" si="1"/>
        <v>OK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5.75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/>
      <c r="L15" s="37">
        <f t="shared" si="0"/>
        <v>0</v>
      </c>
      <c r="M15" s="40" t="str">
        <f t="shared" si="1"/>
        <v>OK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/>
      <c r="L16" s="37">
        <f t="shared" si="0"/>
        <v>0</v>
      </c>
      <c r="M16" s="40" t="str">
        <f t="shared" si="1"/>
        <v>OK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0</v>
      </c>
      <c r="Y16" s="41">
        <v>0</v>
      </c>
    </row>
    <row r="17" spans="1:51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/>
      <c r="L17" s="37">
        <f t="shared" si="0"/>
        <v>0</v>
      </c>
      <c r="M17" s="40" t="str">
        <f t="shared" si="1"/>
        <v>OK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</row>
    <row r="19" spans="1:51" x14ac:dyDescent="0.25">
      <c r="D19" s="27" t="s">
        <v>62</v>
      </c>
    </row>
    <row r="20" spans="1:51" x14ac:dyDescent="0.25">
      <c r="D20" s="27" t="s">
        <v>63</v>
      </c>
    </row>
    <row r="21" spans="1:51" x14ac:dyDescent="0.25">
      <c r="D21" s="27" t="s">
        <v>51</v>
      </c>
    </row>
    <row r="23" spans="1:51" s="57" customFormat="1" ht="21" customHeight="1" x14ac:dyDescent="0.3">
      <c r="A23" s="61" t="s">
        <v>79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V23" s="58"/>
      <c r="AX23" s="59"/>
    </row>
    <row r="24" spans="1:51" s="57" customFormat="1" ht="12" customHeight="1" x14ac:dyDescent="0.2">
      <c r="A24" s="60" t="s">
        <v>80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</row>
    <row r="25" spans="1:51" s="57" customFormat="1" ht="12" customHeight="1" x14ac:dyDescent="0.2">
      <c r="A25" s="60" t="s">
        <v>81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51" s="57" customFormat="1" ht="12" customHeight="1" x14ac:dyDescent="0.2">
      <c r="A26" s="60" t="s">
        <v>82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</row>
    <row r="27" spans="1:51" s="57" customFormat="1" ht="12" customHeight="1" x14ac:dyDescent="0.2">
      <c r="A27" s="60" t="s">
        <v>83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</row>
    <row r="28" spans="1:51" s="57" customFormat="1" ht="12" customHeight="1" x14ac:dyDescent="0.2">
      <c r="A28" s="60" t="s">
        <v>84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</row>
    <row r="29" spans="1:51" s="57" customFormat="1" ht="12" customHeight="1" x14ac:dyDescent="0.2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</row>
    <row r="30" spans="1:51" s="57" customFormat="1" ht="12" customHeight="1" x14ac:dyDescent="0.2">
      <c r="A30" s="60" t="s">
        <v>86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51" s="57" customFormat="1" ht="12" customHeight="1" x14ac:dyDescent="0.2">
      <c r="A31" s="60" t="s">
        <v>87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</row>
    <row r="32" spans="1:51" s="57" customFormat="1" ht="12" customHeight="1" x14ac:dyDescent="0.2">
      <c r="A32" s="60" t="s">
        <v>88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s="57" customFormat="1" ht="12" customHeight="1" x14ac:dyDescent="0.2">
      <c r="A33" s="60" t="s">
        <v>89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s="57" customFormat="1" ht="12" customHeight="1" x14ac:dyDescent="0.2">
      <c r="A34" s="60" t="s">
        <v>90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s="57" customFormat="1" ht="12" customHeight="1" x14ac:dyDescent="0.2">
      <c r="A35" s="60" t="s">
        <v>91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s="57" customFormat="1" ht="12" customHeight="1" x14ac:dyDescent="0.2">
      <c r="A36" s="60" t="s">
        <v>92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s="57" customFormat="1" ht="12" customHeight="1" x14ac:dyDescent="0.2">
      <c r="A37" s="60" t="s">
        <v>93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s="57" customFormat="1" ht="12" customHeight="1" x14ac:dyDescent="0.2">
      <c r="A38" s="60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s="57" customFormat="1" ht="12" customHeight="1" x14ac:dyDescent="0.2">
      <c r="A39" s="60" t="s">
        <v>95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s="57" customFormat="1" ht="12" customHeight="1" x14ac:dyDescent="0.2">
      <c r="A40" s="60" t="s">
        <v>96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s="57" customFormat="1" ht="12" customHeight="1" x14ac:dyDescent="0.2">
      <c r="A41" s="60" t="s">
        <v>97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s="57" customFormat="1" ht="12" customHeight="1" x14ac:dyDescent="0.2">
      <c r="A42" s="60" t="s">
        <v>98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s="57" customFormat="1" ht="12" customHeight="1" x14ac:dyDescent="0.2">
      <c r="A43" s="60" t="s">
        <v>99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s="57" customFormat="1" ht="12" customHeight="1" x14ac:dyDescent="0.2">
      <c r="A44" s="60" t="s">
        <v>100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s="57" customFormat="1" ht="12" customHeight="1" x14ac:dyDescent="0.2">
      <c r="A45" s="60" t="s">
        <v>101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s="57" customFormat="1" ht="12" customHeight="1" x14ac:dyDescent="0.2">
      <c r="A46" s="60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s="57" customFormat="1" ht="12" customHeight="1" x14ac:dyDescent="0.2">
      <c r="A47" s="60" t="s">
        <v>103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17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4:R17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B1" zoomScale="80" zoomScaleNormal="80" workbookViewId="0">
      <selection activeCell="N4" sqref="N4"/>
    </sheetView>
  </sheetViews>
  <sheetFormatPr defaultColWidth="9.7109375" defaultRowHeight="15" x14ac:dyDescent="0.25"/>
  <cols>
    <col min="1" max="1" width="14" style="3" customWidth="1"/>
    <col min="2" max="2" width="5.42578125" style="4" bestFit="1" customWidth="1"/>
    <col min="3" max="3" width="5.28515625" style="8" bestFit="1" customWidth="1"/>
    <col min="4" max="4" width="38.28515625" style="27" customWidth="1"/>
    <col min="5" max="5" width="11.28515625" style="9" customWidth="1"/>
    <col min="6" max="6" width="28" style="9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3.5703125" style="2" bestFit="1" customWidth="1"/>
    <col min="11" max="11" width="12.42578125" style="7" customWidth="1"/>
    <col min="12" max="12" width="13.28515625" style="10" customWidth="1"/>
    <col min="13" max="13" width="12.5703125" style="11" customWidth="1"/>
    <col min="14" max="14" width="17" style="1" bestFit="1" customWidth="1"/>
    <col min="15" max="15" width="18.85546875" style="1" bestFit="1" customWidth="1"/>
    <col min="16" max="17" width="12.7109375" style="1" customWidth="1"/>
    <col min="18" max="16384" width="9.7109375" style="1"/>
  </cols>
  <sheetData>
    <row r="1" spans="1:17" ht="36" customHeight="1" x14ac:dyDescent="0.25">
      <c r="A1" s="88" t="s">
        <v>59</v>
      </c>
      <c r="B1" s="88"/>
      <c r="C1" s="88"/>
      <c r="D1" s="88" t="s">
        <v>60</v>
      </c>
      <c r="E1" s="88"/>
      <c r="F1" s="88"/>
      <c r="G1" s="88"/>
      <c r="H1" s="88"/>
      <c r="I1" s="88"/>
      <c r="J1" s="88"/>
      <c r="K1" s="108" t="s">
        <v>61</v>
      </c>
      <c r="L1" s="108"/>
      <c r="M1" s="108"/>
      <c r="N1" s="108"/>
      <c r="O1" s="108"/>
      <c r="P1" s="108"/>
      <c r="Q1" s="108"/>
    </row>
    <row r="2" spans="1:17" ht="30" customHeight="1" x14ac:dyDescent="0.25">
      <c r="A2" s="88" t="s">
        <v>39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s="2" customFormat="1" ht="45" x14ac:dyDescent="0.2">
      <c r="A3" s="29" t="s">
        <v>3</v>
      </c>
      <c r="B3" s="29" t="s">
        <v>1</v>
      </c>
      <c r="C3" s="30" t="s">
        <v>5</v>
      </c>
      <c r="D3" s="30" t="s">
        <v>48</v>
      </c>
      <c r="E3" s="30" t="s">
        <v>31</v>
      </c>
      <c r="F3" s="30" t="s">
        <v>110</v>
      </c>
      <c r="G3" s="30" t="s">
        <v>7</v>
      </c>
      <c r="H3" s="31" t="s">
        <v>4</v>
      </c>
      <c r="I3" s="32" t="s">
        <v>12</v>
      </c>
      <c r="J3" s="33" t="s">
        <v>6</v>
      </c>
      <c r="K3" s="34" t="s">
        <v>47</v>
      </c>
      <c r="L3" s="35" t="s">
        <v>40</v>
      </c>
      <c r="M3" s="31" t="s">
        <v>41</v>
      </c>
      <c r="N3" s="42" t="s">
        <v>147</v>
      </c>
      <c r="O3" s="42" t="s">
        <v>42</v>
      </c>
      <c r="P3" s="71" t="s">
        <v>145</v>
      </c>
      <c r="Q3" s="71" t="s">
        <v>146</v>
      </c>
    </row>
    <row r="4" spans="1:17" ht="31.5" customHeight="1" x14ac:dyDescent="0.25">
      <c r="A4" s="48" t="s">
        <v>104</v>
      </c>
      <c r="B4" s="56">
        <v>1</v>
      </c>
      <c r="C4" s="56">
        <v>1</v>
      </c>
      <c r="D4" s="49" t="s">
        <v>64</v>
      </c>
      <c r="E4" s="56" t="s">
        <v>49</v>
      </c>
      <c r="F4" s="26" t="s">
        <v>111</v>
      </c>
      <c r="G4" s="56" t="s">
        <v>50</v>
      </c>
      <c r="H4" s="26"/>
      <c r="I4" s="26"/>
      <c r="J4" s="28">
        <v>2304</v>
      </c>
      <c r="K4" s="36">
        <f>REIT_SETIC!K4+ESAG!K4+CEART!K4+FAED!K4+CEAD!K4+CEFID!K4+CERES!K4+CEPLAN!K4+CCT!K4+CAV!K4+CEO!K4+CESFI!K4+CEAVI!K4+'Projeto 01'!K4+'Projeto 02'!K4+'Projeto 03'!K4+'Projeto 04'!K4+'Projeto 05'!K4+'Projeto 06'!K4+'Projeto 07'!K4+'Projeto 08'!K4+'Projeto 09'!K4+'Projeto 10'!K4+'Projeto 11'!K4+'Projeto 12'!K4+'Projeto 13'!K4+'Projeto 14'!K4+'Projeto 15'!K4+'Projeto 16'!K4+'Projeto 17'!K4+'Projeto 18'!K4+'Projeto 19'!K4+'Projeto 20'!K4+'Projeto 21'!K4+'Projeto 22'!K4+'Projeto 23'!K4+'Projeto 24'!K4</f>
        <v>709</v>
      </c>
      <c r="L4" s="37">
        <f>(REIT_SETIC!K4-REIT_SETIC!L4)+(ESAG!K4-ESAG!L4)+(CEART!K4-CEART!L4)+(FAED!K4-FAED!L4)+(CEAD!K4-CEAD!L4)+(CEFID!K4-CEFID!L4)+(CERES!K4-CERES!L4)+(CEPLAN!K4-CEPLAN!L4)+(CCT!K4-CCT!L4)+(CAV!K4-CAV!L4)+(CEO!K4-CEO!L4)+(CESFI!K4-CESFI!L4)+(CEAVI!K4-CEAVI!L4)+('Projeto 01'!K4-'Projeto 01'!L4)+('Projeto 02'!K4-'Projeto 02'!L4)+('Projeto 03'!K4-'Projeto 03'!L4)+('Projeto 04'!K4-'Projeto 04'!L4)+('Projeto 05'!K4-'Projeto 05'!L4)+('Projeto 06'!K4-'Projeto 06'!L4)+('Projeto 07'!K4-'Projeto 07'!L4)+('Projeto 08'!K4-'Projeto 08'!L4)+('Projeto 09'!K4-'Projeto 09'!L4)+('Projeto 10'!K4-'Projeto 10'!L4)+('Projeto 11'!K4-'Projeto 11'!L4)+('Projeto 12'!K4-'Projeto 12'!L4)+('Projeto 13'!K4-'Projeto 13'!L4)+('Projeto 14'!K4-'Projeto 14'!L4)+('Projeto 15'!K4-'Projeto 15'!L4)+('Projeto 16'!K4-'Projeto 16'!L4)+('Projeto 17'!K4-'Projeto 17'!L4)+('Projeto 18'!K4-'Projeto 18'!L4)+('Projeto 19'!K4-'Projeto 19'!L4)+('Projeto 20'!K4-'Projeto 20'!L4)+('Projeto 21'!K4-'Projeto 21'!L4)+('Projeto 22'!K4-'Projeto 22'!L4)+('Projeto 23'!K4-'Projeto 23'!L4)+('Projeto 24'!K4-'Projeto 24'!L4)</f>
        <v>166</v>
      </c>
      <c r="M4" s="38">
        <f>K4-L4</f>
        <v>543</v>
      </c>
      <c r="N4" s="47">
        <f>J4*K4</f>
        <v>1633536</v>
      </c>
      <c r="O4" s="47">
        <f>J4*L4</f>
        <v>382464</v>
      </c>
      <c r="P4" s="72"/>
      <c r="Q4" s="72"/>
    </row>
    <row r="5" spans="1:17" ht="63" x14ac:dyDescent="0.25">
      <c r="A5" s="48" t="s">
        <v>105</v>
      </c>
      <c r="B5" s="56">
        <v>2</v>
      </c>
      <c r="C5" s="56">
        <v>2</v>
      </c>
      <c r="D5" s="49" t="s">
        <v>65</v>
      </c>
      <c r="E5" s="56" t="s">
        <v>49</v>
      </c>
      <c r="F5" s="26" t="s">
        <v>109</v>
      </c>
      <c r="G5" s="56" t="s">
        <v>50</v>
      </c>
      <c r="H5" s="26"/>
      <c r="I5" s="26"/>
      <c r="J5" s="28">
        <v>3250</v>
      </c>
      <c r="K5" s="36">
        <f>REIT_SETIC!K5+ESAG!K5+CEART!K5+FAED!K5+CEAD!K5+CEFID!K5+CERES!K5+CEPLAN!K5+CCT!K5+CAV!K5+CEO!K5+CESFI!K5+CEAVI!K5+'Projeto 01'!K5+'Projeto 02'!K5+'Projeto 03'!K5+'Projeto 04'!K5+'Projeto 05'!K5+'Projeto 06'!K5+'Projeto 07'!K5+'Projeto 08'!K5+'Projeto 09'!K5+'Projeto 10'!K5+'Projeto 11'!K5+'Projeto 12'!K5+'Projeto 13'!K5+'Projeto 14'!K5+'Projeto 15'!K5+'Projeto 16'!K5+'Projeto 17'!K5+'Projeto 18'!K5+'Projeto 19'!K5+'Projeto 20'!K5+'Projeto 21'!K5+'Projeto 22'!K5+'Projeto 23'!K5+'Projeto 24'!K5</f>
        <v>1349</v>
      </c>
      <c r="L5" s="37">
        <f>(REIT_SETIC!K5-REIT_SETIC!L5)+(ESAG!K5-ESAG!L5)+(CEART!K5-CEART!L5)+(FAED!K5-FAED!L5)+(CEAD!K5-CEAD!L5)+(CEFID!K5-CEFID!L5)+(CERES!K5-CERES!L5)+(CEPLAN!K5-CEPLAN!L5)+(CCT!K5-CCT!L5)+(CAV!K5-CAV!L5)+(CEO!K5-CEO!L5)+(CESFI!K5-CESFI!L5)+(CEAVI!K5-CEAVI!L5)+('Projeto 01'!K5-'Projeto 01'!L5)+('Projeto 02'!K5-'Projeto 02'!L5)+('Projeto 03'!K5-'Projeto 03'!L5)+('Projeto 04'!K5-'Projeto 04'!L5)+('Projeto 05'!K5-'Projeto 05'!L5)+('Projeto 06'!K5-'Projeto 06'!L5)+('Projeto 07'!K5-'Projeto 07'!L5)+('Projeto 08'!K5-'Projeto 08'!L5)+('Projeto 09'!K5-'Projeto 09'!L5)+('Projeto 10'!K5-'Projeto 10'!L5)+('Projeto 11'!K5-'Projeto 11'!L5)+('Projeto 12'!K5-'Projeto 12'!L5)+('Projeto 13'!K5-'Projeto 13'!L5)+('Projeto 14'!K5-'Projeto 14'!L5)+('Projeto 15'!K5-'Projeto 15'!L5)+('Projeto 16'!K5-'Projeto 16'!L5)+('Projeto 17'!K5-'Projeto 17'!L5)+('Projeto 18'!K5-'Projeto 18'!L5)+('Projeto 19'!K5-'Projeto 19'!L5)+('Projeto 20'!K5-'Projeto 20'!L5)+('Projeto 21'!K5-'Projeto 21'!L5)+('Projeto 22'!K5-'Projeto 22'!L5)+('Projeto 23'!K5-'Projeto 23'!L5)+('Projeto 24'!K5-'Projeto 24'!L5)</f>
        <v>639</v>
      </c>
      <c r="M5" s="38">
        <f t="shared" ref="M5:M17" si="0">K5-L5</f>
        <v>710</v>
      </c>
      <c r="N5" s="47">
        <f t="shared" ref="N5:N17" si="1">J5*K5</f>
        <v>4384250</v>
      </c>
      <c r="O5" s="47">
        <f t="shared" ref="O5:O17" si="2">J5*L5</f>
        <v>2076750</v>
      </c>
      <c r="P5" s="73">
        <v>8</v>
      </c>
      <c r="Q5" s="73">
        <v>28</v>
      </c>
    </row>
    <row r="6" spans="1:17" ht="47.25" x14ac:dyDescent="0.25">
      <c r="A6" s="48" t="s">
        <v>52</v>
      </c>
      <c r="B6" s="56">
        <v>3</v>
      </c>
      <c r="C6" s="56">
        <v>3</v>
      </c>
      <c r="D6" s="49" t="s">
        <v>66</v>
      </c>
      <c r="E6" s="56" t="s">
        <v>49</v>
      </c>
      <c r="F6" s="26" t="s">
        <v>112</v>
      </c>
      <c r="G6" s="56" t="s">
        <v>50</v>
      </c>
      <c r="H6" s="26"/>
      <c r="I6" s="26"/>
      <c r="J6" s="28">
        <v>2590</v>
      </c>
      <c r="K6" s="36">
        <f>REIT_SETIC!K6+ESAG!K6+CEART!K6+FAED!K6+CEAD!K6+CEFID!K6+CERES!K6+CEPLAN!K6+CCT!K6+CAV!K6+CEO!K6+CESFI!K6+CEAVI!K6+'Projeto 01'!K6+'Projeto 02'!K6+'Projeto 03'!K6+'Projeto 04'!K6+'Projeto 05'!K6+'Projeto 06'!K6+'Projeto 07'!K6+'Projeto 08'!K6+'Projeto 09'!K6+'Projeto 10'!K6+'Projeto 11'!K6+'Projeto 12'!K6+'Projeto 13'!K6+'Projeto 14'!K6+'Projeto 15'!K6+'Projeto 16'!K6+'Projeto 17'!K6+'Projeto 18'!K6+'Projeto 19'!K6+'Projeto 20'!K6+'Projeto 21'!K6+'Projeto 22'!K6+'Projeto 23'!K6+'Projeto 24'!K6</f>
        <v>181</v>
      </c>
      <c r="L6" s="37">
        <f>(REIT_SETIC!K6-REIT_SETIC!L6)+(ESAG!K6-ESAG!L6)+(CEART!K6-CEART!L6)+(FAED!K6-FAED!L6)+(CEAD!K6-CEAD!L6)+(CEFID!K6-CEFID!L6)+(CERES!K6-CERES!L6)+(CEPLAN!K6-CEPLAN!L6)+(CCT!K6-CCT!L6)+(CAV!K6-CAV!L6)+(CEO!K6-CEO!L6)+(CESFI!K6-CESFI!L6)+(CEAVI!K6-CEAVI!L6)+('Projeto 01'!K6-'Projeto 01'!L6)+('Projeto 02'!K6-'Projeto 02'!L6)+('Projeto 03'!K6-'Projeto 03'!L6)+('Projeto 04'!K6-'Projeto 04'!L6)+('Projeto 05'!K6-'Projeto 05'!L6)+('Projeto 06'!K6-'Projeto 06'!L6)+('Projeto 07'!K6-'Projeto 07'!L6)+('Projeto 08'!K6-'Projeto 08'!L6)+('Projeto 09'!K6-'Projeto 09'!L6)+('Projeto 10'!K6-'Projeto 10'!L6)+('Projeto 11'!K6-'Projeto 11'!L6)+('Projeto 12'!K6-'Projeto 12'!L6)+('Projeto 13'!K6-'Projeto 13'!L6)+('Projeto 14'!K6-'Projeto 14'!L6)+('Projeto 15'!K6-'Projeto 15'!L6)+('Projeto 16'!K6-'Projeto 16'!L6)+('Projeto 17'!K6-'Projeto 17'!L6)+('Projeto 18'!K6-'Projeto 18'!L6)+('Projeto 19'!K6-'Projeto 19'!L6)+('Projeto 20'!K6-'Projeto 20'!L6)+('Projeto 21'!K6-'Projeto 21'!L6)+('Projeto 22'!K6-'Projeto 22'!L6)+('Projeto 23'!K6-'Projeto 23'!L6)+('Projeto 24'!K6-'Projeto 24'!L6)</f>
        <v>103</v>
      </c>
      <c r="M6" s="38">
        <f t="shared" si="0"/>
        <v>78</v>
      </c>
      <c r="N6" s="47">
        <f t="shared" si="1"/>
        <v>468790</v>
      </c>
      <c r="O6" s="47">
        <f t="shared" si="2"/>
        <v>266770</v>
      </c>
      <c r="P6" s="72"/>
      <c r="Q6" s="72"/>
    </row>
    <row r="7" spans="1:17" ht="15.75" customHeight="1" x14ac:dyDescent="0.25">
      <c r="A7" s="65" t="s">
        <v>106</v>
      </c>
      <c r="B7" s="66">
        <v>4</v>
      </c>
      <c r="C7" s="66">
        <v>4</v>
      </c>
      <c r="D7" s="67" t="s">
        <v>67</v>
      </c>
      <c r="E7" s="66" t="s">
        <v>49</v>
      </c>
      <c r="F7" s="68"/>
      <c r="G7" s="66" t="s">
        <v>50</v>
      </c>
      <c r="H7" s="68"/>
      <c r="I7" s="68"/>
      <c r="J7" s="69"/>
      <c r="K7" s="36">
        <f>REIT_SETIC!K7+ESAG!K7+CEART!K7+FAED!K7+CEAD!K7+CEFID!K7+CERES!K7+CEPLAN!K7+CCT!K7+CAV!K7+CEO!K7+CESFI!K7+CEAVI!K7+'Projeto 01'!K7+'Projeto 02'!K7+'Projeto 03'!K7+'Projeto 04'!K7+'Projeto 05'!K7+'Projeto 06'!K7+'Projeto 07'!K7+'Projeto 08'!K7+'Projeto 09'!K7+'Projeto 10'!K7+'Projeto 11'!K7+'Projeto 12'!K7+'Projeto 13'!K7+'Projeto 14'!K7+'Projeto 15'!K7+'Projeto 16'!K7+'Projeto 17'!K7+'Projeto 18'!K7+'Projeto 19'!K7+'Projeto 20'!K7+'Projeto 21'!K7+'Projeto 22'!K7+'Projeto 23'!K7+'Projeto 24'!K7</f>
        <v>0</v>
      </c>
      <c r="L7" s="37">
        <f>(REIT_SETIC!K7-REIT_SETIC!L7)+(ESAG!K7-ESAG!L7)+(CEART!K7-CEART!L7)+(FAED!K7-FAED!L7)+(CEAD!K7-CEAD!L7)+(CEFID!K7-CEFID!L7)+(CERES!K7-CERES!L7)+(CEPLAN!K7-CEPLAN!L7)+(CCT!K7-CCT!L7)+(CAV!K7-CAV!L7)+(CEO!K7-CEO!L7)+(CESFI!K7-CESFI!L7)+(CEAVI!K7-CEAVI!L7)+('Projeto 01'!K7-'Projeto 01'!L7)+('Projeto 02'!K7-'Projeto 02'!L7)+('Projeto 03'!K7-'Projeto 03'!L7)+('Projeto 04'!K7-'Projeto 04'!L7)+('Projeto 05'!K7-'Projeto 05'!L7)+('Projeto 06'!K7-'Projeto 06'!L7)+('Projeto 07'!K7-'Projeto 07'!L7)+('Projeto 08'!K7-'Projeto 08'!L7)+('Projeto 09'!K7-'Projeto 09'!L7)+('Projeto 10'!K7-'Projeto 10'!L7)+('Projeto 11'!K7-'Projeto 11'!L7)+('Projeto 12'!K7-'Projeto 12'!L7)+('Projeto 13'!K7-'Projeto 13'!L7)+('Projeto 14'!K7-'Projeto 14'!L7)+('Projeto 15'!K7-'Projeto 15'!L7)+('Projeto 16'!K7-'Projeto 16'!L7)+('Projeto 17'!K7-'Projeto 17'!L7)+('Projeto 18'!K7-'Projeto 18'!L7)+('Projeto 19'!K7-'Projeto 19'!L7)+('Projeto 20'!K7-'Projeto 20'!L7)+('Projeto 21'!K7-'Projeto 21'!L7)+('Projeto 22'!K7-'Projeto 22'!L7)+('Projeto 23'!K7-'Projeto 23'!L7)+('Projeto 24'!K7-'Projeto 24'!L7)</f>
        <v>0</v>
      </c>
      <c r="M7" s="38">
        <f t="shared" si="0"/>
        <v>0</v>
      </c>
      <c r="N7" s="47">
        <f t="shared" si="1"/>
        <v>0</v>
      </c>
      <c r="O7" s="47">
        <f t="shared" si="2"/>
        <v>0</v>
      </c>
      <c r="P7" s="72"/>
      <c r="Q7" s="72"/>
    </row>
    <row r="8" spans="1:17" ht="47.25" customHeight="1" x14ac:dyDescent="0.25">
      <c r="A8" s="48" t="s">
        <v>52</v>
      </c>
      <c r="B8" s="56">
        <v>5</v>
      </c>
      <c r="C8" s="56">
        <v>5</v>
      </c>
      <c r="D8" s="49" t="s">
        <v>68</v>
      </c>
      <c r="E8" s="56" t="s">
        <v>49</v>
      </c>
      <c r="F8" s="26" t="s">
        <v>113</v>
      </c>
      <c r="G8" s="56" t="s">
        <v>50</v>
      </c>
      <c r="H8" s="26"/>
      <c r="I8" s="26"/>
      <c r="J8" s="28">
        <v>1908</v>
      </c>
      <c r="K8" s="36">
        <f>REIT_SETIC!K8+ESAG!K8+CEART!K8+FAED!K8+CEAD!K8+CEFID!K8+CERES!K8+CEPLAN!K8+CCT!K8+CAV!K8+CEO!K8+CESFI!K8+CEAVI!K8+'Projeto 01'!K8+'Projeto 02'!K8+'Projeto 03'!K8+'Projeto 04'!K8+'Projeto 05'!K8+'Projeto 06'!K8+'Projeto 07'!K8+'Projeto 08'!K8+'Projeto 09'!K8+'Projeto 10'!K8+'Projeto 11'!K8+'Projeto 12'!K8+'Projeto 13'!K8+'Projeto 14'!K8+'Projeto 15'!K8+'Projeto 16'!K8+'Projeto 17'!K8+'Projeto 18'!K8+'Projeto 19'!K8+'Projeto 20'!K8+'Projeto 21'!K8+'Projeto 22'!K8+'Projeto 23'!K8+'Projeto 24'!K8</f>
        <v>173</v>
      </c>
      <c r="L8" s="37">
        <f>(REIT_SETIC!K8-REIT_SETIC!L8)+(ESAG!K8-ESAG!L8)+(CEART!K8-CEART!L8)+(FAED!K8-FAED!L8)+(CEAD!K8-CEAD!L8)+(CEFID!K8-CEFID!L8)+(CERES!K8-CERES!L8)+(CEPLAN!K8-CEPLAN!L8)+(CCT!K8-CCT!L8)+(CAV!K8-CAV!L8)+(CEO!K8-CEO!L8)+(CESFI!K8-CESFI!L8)+(CEAVI!K8-CEAVI!L8)+('Projeto 01'!K8-'Projeto 01'!L8)+('Projeto 02'!K8-'Projeto 02'!L8)+('Projeto 03'!K8-'Projeto 03'!L8)+('Projeto 04'!K8-'Projeto 04'!L8)+('Projeto 05'!K8-'Projeto 05'!L8)+('Projeto 06'!K8-'Projeto 06'!L8)+('Projeto 07'!K8-'Projeto 07'!L8)+('Projeto 08'!K8-'Projeto 08'!L8)+('Projeto 09'!K8-'Projeto 09'!L8)+('Projeto 10'!K8-'Projeto 10'!L8)+('Projeto 11'!K8-'Projeto 11'!L8)+('Projeto 12'!K8-'Projeto 12'!L8)+('Projeto 13'!K8-'Projeto 13'!L8)+('Projeto 14'!K8-'Projeto 14'!L8)+('Projeto 15'!K8-'Projeto 15'!L8)+('Projeto 16'!K8-'Projeto 16'!L8)+('Projeto 17'!K8-'Projeto 17'!L8)+('Projeto 18'!K8-'Projeto 18'!L8)+('Projeto 19'!K8-'Projeto 19'!L8)+('Projeto 20'!K8-'Projeto 20'!L8)+('Projeto 21'!K8-'Projeto 21'!L8)+('Projeto 22'!K8-'Projeto 22'!L8)+('Projeto 23'!K8-'Projeto 23'!L8)+('Projeto 24'!K8-'Projeto 24'!L8)</f>
        <v>31</v>
      </c>
      <c r="M8" s="38">
        <f t="shared" si="0"/>
        <v>142</v>
      </c>
      <c r="N8" s="47">
        <f t="shared" si="1"/>
        <v>330084</v>
      </c>
      <c r="O8" s="47">
        <f t="shared" si="2"/>
        <v>59148</v>
      </c>
      <c r="P8" s="72"/>
      <c r="Q8" s="72"/>
    </row>
    <row r="9" spans="1:17" ht="31.5" x14ac:dyDescent="0.25">
      <c r="A9" s="48" t="s">
        <v>108</v>
      </c>
      <c r="B9" s="56">
        <v>6</v>
      </c>
      <c r="C9" s="56">
        <v>6</v>
      </c>
      <c r="D9" s="49" t="s">
        <v>69</v>
      </c>
      <c r="E9" s="56" t="s">
        <v>49</v>
      </c>
      <c r="F9" s="26" t="s">
        <v>114</v>
      </c>
      <c r="G9" s="56" t="s">
        <v>50</v>
      </c>
      <c r="H9" s="26"/>
      <c r="I9" s="26"/>
      <c r="J9" s="28">
        <v>599</v>
      </c>
      <c r="K9" s="36">
        <f>REIT_SETIC!K9+ESAG!K9+CEART!K9+FAED!K9+CEAD!K9+CEFID!K9+CERES!K9+CEPLAN!K9+CCT!K9+CAV!K9+CEO!K9+CESFI!K9+CEAVI!K9+'Projeto 01'!K9+'Projeto 02'!K9+'Projeto 03'!K9+'Projeto 04'!K9+'Projeto 05'!K9+'Projeto 06'!K9+'Projeto 07'!K9+'Projeto 08'!K9+'Projeto 09'!K9+'Projeto 10'!K9+'Projeto 11'!K9+'Projeto 12'!K9+'Projeto 13'!K9+'Projeto 14'!K9+'Projeto 15'!K9+'Projeto 16'!K9+'Projeto 17'!K9+'Projeto 18'!K9+'Projeto 19'!K9+'Projeto 20'!K9+'Projeto 21'!K9+'Projeto 22'!K9+'Projeto 23'!K9+'Projeto 24'!K9</f>
        <v>50</v>
      </c>
      <c r="L9" s="37">
        <f>(REIT_SETIC!K9-REIT_SETIC!L9)+(ESAG!K9-ESAG!L9)+(CEART!K9-CEART!L9)+(FAED!K9-FAED!L9)+(CEAD!K9-CEAD!L9)+(CEFID!K9-CEFID!L9)+(CERES!K9-CERES!L9)+(CEPLAN!K9-CEPLAN!L9)+(CCT!K9-CCT!L9)+(CAV!K9-CAV!L9)+(CEO!K9-CEO!L9)+(CESFI!K9-CESFI!L9)+(CEAVI!K9-CEAVI!L9)+('Projeto 01'!K9-'Projeto 01'!L9)+('Projeto 02'!K9-'Projeto 02'!L9)+('Projeto 03'!K9-'Projeto 03'!L9)+('Projeto 04'!K9-'Projeto 04'!L9)+('Projeto 05'!K9-'Projeto 05'!L9)+('Projeto 06'!K9-'Projeto 06'!L9)+('Projeto 07'!K9-'Projeto 07'!L9)+('Projeto 08'!K9-'Projeto 08'!L9)+('Projeto 09'!K9-'Projeto 09'!L9)+('Projeto 10'!K9-'Projeto 10'!L9)+('Projeto 11'!K9-'Projeto 11'!L9)+('Projeto 12'!K9-'Projeto 12'!L9)+('Projeto 13'!K9-'Projeto 13'!L9)+('Projeto 14'!K9-'Projeto 14'!L9)+('Projeto 15'!K9-'Projeto 15'!L9)+('Projeto 16'!K9-'Projeto 16'!L9)+('Projeto 17'!K9-'Projeto 17'!L9)+('Projeto 18'!K9-'Projeto 18'!L9)+('Projeto 19'!K9-'Projeto 19'!L9)+('Projeto 20'!K9-'Projeto 20'!L9)+('Projeto 21'!K9-'Projeto 21'!L9)+('Projeto 22'!K9-'Projeto 22'!L9)+('Projeto 23'!K9-'Projeto 23'!L9)+('Projeto 24'!K9-'Projeto 24'!L9)</f>
        <v>24</v>
      </c>
      <c r="M9" s="38">
        <f t="shared" si="0"/>
        <v>26</v>
      </c>
      <c r="N9" s="47">
        <f t="shared" si="1"/>
        <v>29950</v>
      </c>
      <c r="O9" s="47">
        <f t="shared" si="2"/>
        <v>14376</v>
      </c>
      <c r="P9" s="72"/>
      <c r="Q9" s="72"/>
    </row>
    <row r="10" spans="1:17" ht="15.75" x14ac:dyDescent="0.25">
      <c r="A10" s="65" t="s">
        <v>107</v>
      </c>
      <c r="B10" s="66">
        <v>7</v>
      </c>
      <c r="C10" s="66">
        <v>7</v>
      </c>
      <c r="D10" s="67" t="s">
        <v>70</v>
      </c>
      <c r="E10" s="66" t="s">
        <v>49</v>
      </c>
      <c r="F10" s="68"/>
      <c r="G10" s="66"/>
      <c r="H10" s="68"/>
      <c r="I10" s="68"/>
      <c r="J10" s="69"/>
      <c r="K10" s="36">
        <f>REIT_SETIC!K10+ESAG!K10+CEART!K10+FAED!K10+CEAD!K10+CEFID!K10+CERES!K10+CEPLAN!K10+CCT!K10+CAV!K10+CEO!K10+CESFI!K10+CEAVI!K10+'Projeto 01'!K10+'Projeto 02'!K10+'Projeto 03'!K10+'Projeto 04'!K10+'Projeto 05'!K10+'Projeto 06'!K10+'Projeto 07'!K10+'Projeto 08'!K10+'Projeto 09'!K10+'Projeto 10'!K10+'Projeto 11'!K10+'Projeto 12'!K10+'Projeto 13'!K10+'Projeto 14'!K10+'Projeto 15'!K10+'Projeto 16'!K10+'Projeto 17'!K10+'Projeto 18'!K10+'Projeto 19'!K10+'Projeto 20'!K10+'Projeto 21'!K10+'Projeto 22'!K10+'Projeto 23'!K10+'Projeto 24'!K10</f>
        <v>0</v>
      </c>
      <c r="L10" s="37">
        <f>(REIT_SETIC!K10-REIT_SETIC!L10)+(ESAG!K10-ESAG!L10)+(CEART!K10-CEART!L10)+(FAED!K10-FAED!L10)+(CEAD!K10-CEAD!L10)+(CEFID!K10-CEFID!L10)+(CERES!K10-CERES!L10)+(CEPLAN!K10-CEPLAN!L10)+(CCT!K10-CCT!L10)+(CAV!K10-CAV!L10)+(CEO!K10-CEO!L10)+(CESFI!K10-CESFI!L10)+(CEAVI!K10-CEAVI!L10)+('Projeto 01'!K10-'Projeto 01'!L10)+('Projeto 02'!K10-'Projeto 02'!L10)+('Projeto 03'!K10-'Projeto 03'!L10)+('Projeto 04'!K10-'Projeto 04'!L10)+('Projeto 05'!K10-'Projeto 05'!L10)+('Projeto 06'!K10-'Projeto 06'!L10)+('Projeto 07'!K10-'Projeto 07'!L10)+('Projeto 08'!K10-'Projeto 08'!L10)+('Projeto 09'!K10-'Projeto 09'!L10)+('Projeto 10'!K10-'Projeto 10'!L10)+('Projeto 11'!K10-'Projeto 11'!L10)+('Projeto 12'!K10-'Projeto 12'!L10)+('Projeto 13'!K10-'Projeto 13'!L10)+('Projeto 14'!K10-'Projeto 14'!L10)+('Projeto 15'!K10-'Projeto 15'!L10)+('Projeto 16'!K10-'Projeto 16'!L10)+('Projeto 17'!K10-'Projeto 17'!L10)+('Projeto 18'!K10-'Projeto 18'!L10)+('Projeto 19'!K10-'Projeto 19'!L10)+('Projeto 20'!K10-'Projeto 20'!L10)+('Projeto 21'!K10-'Projeto 21'!L10)+('Projeto 22'!K10-'Projeto 22'!L10)+('Projeto 23'!K10-'Projeto 23'!L10)+('Projeto 24'!K10-'Projeto 24'!L10)</f>
        <v>0</v>
      </c>
      <c r="M10" s="38">
        <f t="shared" si="0"/>
        <v>0</v>
      </c>
      <c r="N10" s="47">
        <f t="shared" si="1"/>
        <v>0</v>
      </c>
      <c r="O10" s="47">
        <f t="shared" si="2"/>
        <v>0</v>
      </c>
      <c r="P10" s="72"/>
      <c r="Q10" s="72"/>
    </row>
    <row r="11" spans="1:17" ht="15.75" x14ac:dyDescent="0.25">
      <c r="A11" s="65" t="s">
        <v>107</v>
      </c>
      <c r="B11" s="66">
        <v>8</v>
      </c>
      <c r="C11" s="66">
        <v>8</v>
      </c>
      <c r="D11" s="70" t="s">
        <v>71</v>
      </c>
      <c r="E11" s="66" t="s">
        <v>49</v>
      </c>
      <c r="F11" s="68"/>
      <c r="G11" s="66" t="s">
        <v>50</v>
      </c>
      <c r="H11" s="68"/>
      <c r="I11" s="68"/>
      <c r="J11" s="69"/>
      <c r="K11" s="36">
        <f>REIT_SETIC!K11+ESAG!K11+CEART!K11+FAED!K11+CEAD!K11+CEFID!K11+CERES!K11+CEPLAN!K11+CCT!K11+CAV!K11+CEO!K11+CESFI!K11+CEAVI!K11+'Projeto 01'!K11+'Projeto 02'!K11+'Projeto 03'!K11+'Projeto 04'!K11+'Projeto 05'!K11+'Projeto 06'!K11+'Projeto 07'!K11+'Projeto 08'!K11+'Projeto 09'!K11+'Projeto 10'!K11+'Projeto 11'!K11+'Projeto 12'!K11+'Projeto 13'!K11+'Projeto 14'!K11+'Projeto 15'!K11+'Projeto 16'!K11+'Projeto 17'!K11+'Projeto 18'!K11+'Projeto 19'!K11+'Projeto 20'!K11+'Projeto 21'!K11+'Projeto 22'!K11+'Projeto 23'!K11+'Projeto 24'!K11</f>
        <v>0</v>
      </c>
      <c r="L11" s="37">
        <f>(REIT_SETIC!K11-REIT_SETIC!L11)+(ESAG!K11-ESAG!L11)+(CEART!K11-CEART!L11)+(FAED!K11-FAED!L11)+(CEAD!K11-CEAD!L11)+(CEFID!K11-CEFID!L11)+(CERES!K11-CERES!L11)+(CEPLAN!K11-CEPLAN!L11)+(CCT!K11-CCT!L11)+(CAV!K11-CAV!L11)+(CEO!K11-CEO!L11)+(CESFI!K11-CESFI!L11)+(CEAVI!K11-CEAVI!L11)+('Projeto 01'!K11-'Projeto 01'!L11)+('Projeto 02'!K11-'Projeto 02'!L11)+('Projeto 03'!K11-'Projeto 03'!L11)+('Projeto 04'!K11-'Projeto 04'!L11)+('Projeto 05'!K11-'Projeto 05'!L11)+('Projeto 06'!K11-'Projeto 06'!L11)+('Projeto 07'!K11-'Projeto 07'!L11)+('Projeto 08'!K11-'Projeto 08'!L11)+('Projeto 09'!K11-'Projeto 09'!L11)+('Projeto 10'!K11-'Projeto 10'!L11)+('Projeto 11'!K11-'Projeto 11'!L11)+('Projeto 12'!K11-'Projeto 12'!L11)+('Projeto 13'!K11-'Projeto 13'!L11)+('Projeto 14'!K11-'Projeto 14'!L11)+('Projeto 15'!K11-'Projeto 15'!L11)+('Projeto 16'!K11-'Projeto 16'!L11)+('Projeto 17'!K11-'Projeto 17'!L11)+('Projeto 18'!K11-'Projeto 18'!L11)+('Projeto 19'!K11-'Projeto 19'!L11)+('Projeto 20'!K11-'Projeto 20'!L11)+('Projeto 21'!K11-'Projeto 21'!L11)+('Projeto 22'!K11-'Projeto 22'!L11)+('Projeto 23'!K11-'Projeto 23'!L11)+('Projeto 24'!K11-'Projeto 24'!L11)</f>
        <v>0</v>
      </c>
      <c r="M11" s="38">
        <f t="shared" si="0"/>
        <v>0</v>
      </c>
      <c r="N11" s="47">
        <f t="shared" si="1"/>
        <v>0</v>
      </c>
      <c r="O11" s="47">
        <f t="shared" si="2"/>
        <v>0</v>
      </c>
      <c r="P11" s="72"/>
      <c r="Q11" s="72"/>
    </row>
    <row r="12" spans="1:17" ht="15.75" x14ac:dyDescent="0.25">
      <c r="A12" s="65" t="s">
        <v>106</v>
      </c>
      <c r="B12" s="66">
        <v>9</v>
      </c>
      <c r="C12" s="66">
        <v>9</v>
      </c>
      <c r="D12" s="67" t="s">
        <v>72</v>
      </c>
      <c r="E12" s="66" t="s">
        <v>49</v>
      </c>
      <c r="F12" s="68"/>
      <c r="G12" s="66" t="s">
        <v>50</v>
      </c>
      <c r="H12" s="68"/>
      <c r="I12" s="68"/>
      <c r="J12" s="69"/>
      <c r="K12" s="36">
        <f>REIT_SETIC!K12+ESAG!K12+CEART!K12+FAED!K12+CEAD!K12+CEFID!K12+CERES!K12+CEPLAN!K12+CCT!K12+CAV!K12+CEO!K12+CESFI!K12+CEAVI!K12+'Projeto 01'!K12+'Projeto 02'!K12+'Projeto 03'!K12+'Projeto 04'!K12+'Projeto 05'!K12+'Projeto 06'!K12+'Projeto 07'!K12+'Projeto 08'!K12+'Projeto 09'!K12+'Projeto 10'!K12+'Projeto 11'!K12+'Projeto 12'!K12+'Projeto 13'!K12+'Projeto 14'!K12+'Projeto 15'!K12+'Projeto 16'!K12+'Projeto 17'!K12+'Projeto 18'!K12+'Projeto 19'!K12+'Projeto 20'!K12+'Projeto 21'!K12+'Projeto 22'!K12+'Projeto 23'!K12+'Projeto 24'!K12</f>
        <v>0</v>
      </c>
      <c r="L12" s="37">
        <f>(REIT_SETIC!K12-REIT_SETIC!L12)+(ESAG!K12-ESAG!L12)+(CEART!K12-CEART!L12)+(FAED!K12-FAED!L12)+(CEAD!K12-CEAD!L12)+(CEFID!K12-CEFID!L12)+(CERES!K12-CERES!L12)+(CEPLAN!K12-CEPLAN!L12)+(CCT!K12-CCT!L12)+(CAV!K12-CAV!L12)+(CEO!K12-CEO!L12)+(CESFI!K12-CESFI!L12)+(CEAVI!K12-CEAVI!L12)+('Projeto 01'!K12-'Projeto 01'!L12)+('Projeto 02'!K12-'Projeto 02'!L12)+('Projeto 03'!K12-'Projeto 03'!L12)+('Projeto 04'!K12-'Projeto 04'!L12)+('Projeto 05'!K12-'Projeto 05'!L12)+('Projeto 06'!K12-'Projeto 06'!L12)+('Projeto 07'!K12-'Projeto 07'!L12)+('Projeto 08'!K12-'Projeto 08'!L12)+('Projeto 09'!K12-'Projeto 09'!L12)+('Projeto 10'!K12-'Projeto 10'!L12)+('Projeto 11'!K12-'Projeto 11'!L12)+('Projeto 12'!K12-'Projeto 12'!L12)+('Projeto 13'!K12-'Projeto 13'!L12)+('Projeto 14'!K12-'Projeto 14'!L12)+('Projeto 15'!K12-'Projeto 15'!L12)+('Projeto 16'!K12-'Projeto 16'!L12)+('Projeto 17'!K12-'Projeto 17'!L12)+('Projeto 18'!K12-'Projeto 18'!L12)+('Projeto 19'!K12-'Projeto 19'!L12)+('Projeto 20'!K12-'Projeto 20'!L12)+('Projeto 21'!K12-'Projeto 21'!L12)+('Projeto 22'!K12-'Projeto 22'!L12)+('Projeto 23'!K12-'Projeto 23'!L12)+('Projeto 24'!K12-'Projeto 24'!L12)</f>
        <v>0</v>
      </c>
      <c r="M12" s="38">
        <f t="shared" si="0"/>
        <v>0</v>
      </c>
      <c r="N12" s="47">
        <f t="shared" si="1"/>
        <v>0</v>
      </c>
      <c r="O12" s="47">
        <f t="shared" si="2"/>
        <v>0</v>
      </c>
      <c r="P12" s="72"/>
      <c r="Q12" s="72"/>
    </row>
    <row r="13" spans="1:17" ht="31.5" x14ac:dyDescent="0.25">
      <c r="A13" s="48" t="s">
        <v>108</v>
      </c>
      <c r="B13" s="56">
        <v>10</v>
      </c>
      <c r="C13" s="56">
        <v>10</v>
      </c>
      <c r="D13" s="50" t="s">
        <v>73</v>
      </c>
      <c r="E13" s="56" t="s">
        <v>49</v>
      </c>
      <c r="F13" s="26" t="s">
        <v>115</v>
      </c>
      <c r="G13" s="56" t="s">
        <v>50</v>
      </c>
      <c r="H13" s="26"/>
      <c r="I13" s="26"/>
      <c r="J13" s="28">
        <v>2190</v>
      </c>
      <c r="K13" s="36">
        <f>REIT_SETIC!K13+ESAG!K13+CEART!K13+FAED!K13+CEAD!K13+CEFID!K13+CERES!K13+CEPLAN!K13+CCT!K13+CAV!K13+CEO!K13+CESFI!K13+CEAVI!K13+'Projeto 01'!K13+'Projeto 02'!K13+'Projeto 03'!K13+'Projeto 04'!K13+'Projeto 05'!K13+'Projeto 06'!K13+'Projeto 07'!K13+'Projeto 08'!K13+'Projeto 09'!K13+'Projeto 10'!K13+'Projeto 11'!K13+'Projeto 12'!K13+'Projeto 13'!K13+'Projeto 14'!K13+'Projeto 15'!K13+'Projeto 16'!K13+'Projeto 17'!K13+'Projeto 18'!K13+'Projeto 19'!K13+'Projeto 20'!K13+'Projeto 21'!K13+'Projeto 22'!K13+'Projeto 23'!K13+'Projeto 24'!K13</f>
        <v>1</v>
      </c>
      <c r="L13" s="37">
        <f>(REIT_SETIC!K13-REIT_SETIC!L13)+(ESAG!K13-ESAG!L13)+(CEART!K13-CEART!L13)+(FAED!K13-FAED!L13)+(CEAD!K13-CEAD!L13)+(CEFID!K13-CEFID!L13)+(CERES!K13-CERES!L13)+(CEPLAN!K13-CEPLAN!L13)+(CCT!K13-CCT!L13)+(CAV!K13-CAV!L13)+(CEO!K13-CEO!L13)+(CESFI!K13-CESFI!L13)+(CEAVI!K13-CEAVI!L13)+('Projeto 01'!K13-'Projeto 01'!L13)+('Projeto 02'!K13-'Projeto 02'!L13)+('Projeto 03'!K13-'Projeto 03'!L13)+('Projeto 04'!K13-'Projeto 04'!L13)+('Projeto 05'!K13-'Projeto 05'!L13)+('Projeto 06'!K13-'Projeto 06'!L13)+('Projeto 07'!K13-'Projeto 07'!L13)+('Projeto 08'!K13-'Projeto 08'!L13)+('Projeto 09'!K13-'Projeto 09'!L13)+('Projeto 10'!K13-'Projeto 10'!L13)+('Projeto 11'!K13-'Projeto 11'!L13)+('Projeto 12'!K13-'Projeto 12'!L13)+('Projeto 13'!K13-'Projeto 13'!L13)+('Projeto 14'!K13-'Projeto 14'!L13)+('Projeto 15'!K13-'Projeto 15'!L13)+('Projeto 16'!K13-'Projeto 16'!L13)+('Projeto 17'!K13-'Projeto 17'!L13)+('Projeto 18'!K13-'Projeto 18'!L13)+('Projeto 19'!K13-'Projeto 19'!L13)+('Projeto 20'!K13-'Projeto 20'!L13)+('Projeto 21'!K13-'Projeto 21'!L13)+('Projeto 22'!K13-'Projeto 22'!L13)+('Projeto 23'!K13-'Projeto 23'!L13)+('Projeto 24'!K13-'Projeto 24'!L13)</f>
        <v>1</v>
      </c>
      <c r="M13" s="38">
        <f t="shared" si="0"/>
        <v>0</v>
      </c>
      <c r="N13" s="47">
        <f t="shared" si="1"/>
        <v>2190</v>
      </c>
      <c r="O13" s="47">
        <f t="shared" si="2"/>
        <v>2190</v>
      </c>
      <c r="P13" s="72"/>
      <c r="Q13" s="72"/>
    </row>
    <row r="14" spans="1:17" ht="26.25" customHeight="1" x14ac:dyDescent="0.25">
      <c r="A14" s="65" t="s">
        <v>106</v>
      </c>
      <c r="B14" s="66">
        <v>11</v>
      </c>
      <c r="C14" s="66">
        <v>11</v>
      </c>
      <c r="D14" s="67" t="s">
        <v>74</v>
      </c>
      <c r="E14" s="66" t="s">
        <v>49</v>
      </c>
      <c r="F14" s="68"/>
      <c r="G14" s="66" t="s">
        <v>50</v>
      </c>
      <c r="H14" s="68"/>
      <c r="I14" s="68"/>
      <c r="J14" s="69"/>
      <c r="K14" s="36">
        <f>REIT_SETIC!K14+ESAG!K14+CEART!K14+FAED!K14+CEAD!K14+CEFID!K14+CERES!K14+CEPLAN!K14+CCT!K14+CAV!K14+CEO!K14+CESFI!K14+CEAVI!K14+'Projeto 01'!K14+'Projeto 02'!K14+'Projeto 03'!K14+'Projeto 04'!K14+'Projeto 05'!K14+'Projeto 06'!K14+'Projeto 07'!K14+'Projeto 08'!K14+'Projeto 09'!K14+'Projeto 10'!K14+'Projeto 11'!K14+'Projeto 12'!K14+'Projeto 13'!K14+'Projeto 14'!K14+'Projeto 15'!K14+'Projeto 16'!K14+'Projeto 17'!K14+'Projeto 18'!K14+'Projeto 19'!K14+'Projeto 20'!K14+'Projeto 21'!K14+'Projeto 22'!K14+'Projeto 23'!K14+'Projeto 24'!K14</f>
        <v>0</v>
      </c>
      <c r="L14" s="37">
        <f>(REIT_SETIC!K14-REIT_SETIC!L14)+(ESAG!K14-ESAG!L14)+(CEART!K14-CEART!L14)+(FAED!K14-FAED!L14)+(CEAD!K14-CEAD!L14)+(CEFID!K14-CEFID!L14)+(CERES!K14-CERES!L14)+(CEPLAN!K14-CEPLAN!L14)+(CCT!K14-CCT!L14)+(CAV!K14-CAV!L14)+(CEO!K14-CEO!L14)+(CESFI!K14-CESFI!L14)+(CEAVI!K14-CEAVI!L14)+('Projeto 01'!K14-'Projeto 01'!L14)+('Projeto 02'!K14-'Projeto 02'!L14)+('Projeto 03'!K14-'Projeto 03'!L14)+('Projeto 04'!K14-'Projeto 04'!L14)+('Projeto 05'!K14-'Projeto 05'!L14)+('Projeto 06'!K14-'Projeto 06'!L14)+('Projeto 07'!K14-'Projeto 07'!L14)+('Projeto 08'!K14-'Projeto 08'!L14)+('Projeto 09'!K14-'Projeto 09'!L14)+('Projeto 10'!K14-'Projeto 10'!L14)+('Projeto 11'!K14-'Projeto 11'!L14)+('Projeto 12'!K14-'Projeto 12'!L14)+('Projeto 13'!K14-'Projeto 13'!L14)+('Projeto 14'!K14-'Projeto 14'!L14)+('Projeto 15'!K14-'Projeto 15'!L14)+('Projeto 16'!K14-'Projeto 16'!L14)+('Projeto 17'!K14-'Projeto 17'!L14)+('Projeto 18'!K14-'Projeto 18'!L14)+('Projeto 19'!K14-'Projeto 19'!L14)+('Projeto 20'!K14-'Projeto 20'!L14)+('Projeto 21'!K14-'Projeto 21'!L14)+('Projeto 22'!K14-'Projeto 22'!L14)+('Projeto 23'!K14-'Projeto 23'!L14)+('Projeto 24'!K14-'Projeto 24'!L14)</f>
        <v>0</v>
      </c>
      <c r="M14" s="38">
        <f t="shared" si="0"/>
        <v>0</v>
      </c>
      <c r="N14" s="47">
        <f t="shared" si="1"/>
        <v>0</v>
      </c>
      <c r="O14" s="47">
        <f t="shared" si="2"/>
        <v>0</v>
      </c>
      <c r="P14" s="72"/>
      <c r="Q14" s="72"/>
    </row>
    <row r="15" spans="1:17" ht="31.5" customHeight="1" x14ac:dyDescent="0.25">
      <c r="A15" s="65" t="s">
        <v>107</v>
      </c>
      <c r="B15" s="66">
        <v>12</v>
      </c>
      <c r="C15" s="66">
        <v>12</v>
      </c>
      <c r="D15" s="67" t="s">
        <v>75</v>
      </c>
      <c r="E15" s="66" t="s">
        <v>78</v>
      </c>
      <c r="F15" s="68"/>
      <c r="G15" s="66" t="s">
        <v>50</v>
      </c>
      <c r="H15" s="68"/>
      <c r="I15" s="68"/>
      <c r="J15" s="69"/>
      <c r="K15" s="36">
        <f>REIT_SETIC!K15+ESAG!K15+CEART!K15+FAED!K15+CEAD!K15+CEFID!K15+CERES!K15+CEPLAN!K15+CCT!K15+CAV!K15+CEO!K15+CESFI!K15+CEAVI!K15+'Projeto 01'!K15+'Projeto 02'!K15+'Projeto 03'!K15+'Projeto 04'!K15+'Projeto 05'!K15+'Projeto 06'!K15+'Projeto 07'!K15+'Projeto 08'!K15+'Projeto 09'!K15+'Projeto 10'!K15+'Projeto 11'!K15+'Projeto 12'!K15+'Projeto 13'!K15+'Projeto 14'!K15+'Projeto 15'!K15+'Projeto 16'!K15+'Projeto 17'!K15+'Projeto 18'!K15+'Projeto 19'!K15+'Projeto 20'!K15+'Projeto 21'!K15+'Projeto 22'!K15+'Projeto 23'!K15+'Projeto 24'!K15</f>
        <v>0</v>
      </c>
      <c r="L15" s="37">
        <f>(REIT_SETIC!K15-REIT_SETIC!L15)+(ESAG!K15-ESAG!L15)+(CEART!K15-CEART!L15)+(FAED!K15-FAED!L15)+(CEAD!K15-CEAD!L15)+(CEFID!K15-CEFID!L15)+(CERES!K15-CERES!L15)+(CEPLAN!K15-CEPLAN!L15)+(CCT!K15-CCT!L15)+(CAV!K15-CAV!L15)+(CEO!K15-CEO!L15)+(CESFI!K15-CESFI!L15)+(CEAVI!K15-CEAVI!L15)+('Projeto 01'!K15-'Projeto 01'!L15)+('Projeto 02'!K15-'Projeto 02'!L15)+('Projeto 03'!K15-'Projeto 03'!L15)+('Projeto 04'!K15-'Projeto 04'!L15)+('Projeto 05'!K15-'Projeto 05'!L15)+('Projeto 06'!K15-'Projeto 06'!L15)+('Projeto 07'!K15-'Projeto 07'!L15)+('Projeto 08'!K15-'Projeto 08'!L15)+('Projeto 09'!K15-'Projeto 09'!L15)+('Projeto 10'!K15-'Projeto 10'!L15)+('Projeto 11'!K15-'Projeto 11'!L15)+('Projeto 12'!K15-'Projeto 12'!L15)+('Projeto 13'!K15-'Projeto 13'!L15)+('Projeto 14'!K15-'Projeto 14'!L15)+('Projeto 15'!K15-'Projeto 15'!L15)+('Projeto 16'!K15-'Projeto 16'!L15)+('Projeto 17'!K15-'Projeto 17'!L15)+('Projeto 18'!K15-'Projeto 18'!L15)+('Projeto 19'!K15-'Projeto 19'!L15)+('Projeto 20'!K15-'Projeto 20'!L15)+('Projeto 21'!K15-'Projeto 21'!L15)+('Projeto 22'!K15-'Projeto 22'!L15)+('Projeto 23'!K15-'Projeto 23'!L15)+('Projeto 24'!K15-'Projeto 24'!L15)</f>
        <v>0</v>
      </c>
      <c r="M15" s="38">
        <f t="shared" si="0"/>
        <v>0</v>
      </c>
      <c r="N15" s="47">
        <f t="shared" si="1"/>
        <v>0</v>
      </c>
      <c r="O15" s="47">
        <f t="shared" si="2"/>
        <v>0</v>
      </c>
      <c r="P15" s="72"/>
      <c r="Q15" s="72"/>
    </row>
    <row r="16" spans="1:17" ht="15.75" x14ac:dyDescent="0.25">
      <c r="A16" s="65" t="s">
        <v>107</v>
      </c>
      <c r="B16" s="66">
        <v>13</v>
      </c>
      <c r="C16" s="66">
        <v>13</v>
      </c>
      <c r="D16" s="67" t="s">
        <v>76</v>
      </c>
      <c r="E16" s="66" t="s">
        <v>49</v>
      </c>
      <c r="F16" s="68"/>
      <c r="G16" s="66" t="s">
        <v>50</v>
      </c>
      <c r="H16" s="68"/>
      <c r="I16" s="68"/>
      <c r="J16" s="69"/>
      <c r="K16" s="36">
        <f>REIT_SETIC!K16+ESAG!K16+CEART!K16+FAED!K16+CEAD!K16+CEFID!K16+CERES!K16+CEPLAN!K16+CCT!K16+CAV!K16+CEO!K16+CESFI!K16+CEAVI!K16+'Projeto 01'!K16+'Projeto 02'!K16+'Projeto 03'!K16+'Projeto 04'!K16+'Projeto 05'!K16+'Projeto 06'!K16+'Projeto 07'!K16+'Projeto 08'!K16+'Projeto 09'!K16+'Projeto 10'!K16+'Projeto 11'!K16+'Projeto 12'!K16+'Projeto 13'!K16+'Projeto 14'!K16+'Projeto 15'!K16+'Projeto 16'!K16+'Projeto 17'!K16+'Projeto 18'!K16+'Projeto 19'!K16+'Projeto 20'!K16+'Projeto 21'!K16+'Projeto 22'!K16+'Projeto 23'!K16+'Projeto 24'!K16</f>
        <v>0</v>
      </c>
      <c r="L16" s="37">
        <f>(REIT_SETIC!K16-REIT_SETIC!L16)+(ESAG!K16-ESAG!L16)+(CEART!K16-CEART!L16)+(FAED!K16-FAED!L16)+(CEAD!K16-CEAD!L16)+(CEFID!K16-CEFID!L16)+(CERES!K16-CERES!L16)+(CEPLAN!K16-CEPLAN!L16)+(CCT!K16-CCT!L16)+(CAV!K16-CAV!L16)+(CEO!K16-CEO!L16)+(CESFI!K16-CESFI!L16)+(CEAVI!K16-CEAVI!L16)+('Projeto 01'!K16-'Projeto 01'!L16)+('Projeto 02'!K16-'Projeto 02'!L16)+('Projeto 03'!K16-'Projeto 03'!L16)+('Projeto 04'!K16-'Projeto 04'!L16)+('Projeto 05'!K16-'Projeto 05'!L16)+('Projeto 06'!K16-'Projeto 06'!L16)+('Projeto 07'!K16-'Projeto 07'!L16)+('Projeto 08'!K16-'Projeto 08'!L16)+('Projeto 09'!K16-'Projeto 09'!L16)+('Projeto 10'!K16-'Projeto 10'!L16)+('Projeto 11'!K16-'Projeto 11'!L16)+('Projeto 12'!K16-'Projeto 12'!L16)+('Projeto 13'!K16-'Projeto 13'!L16)+('Projeto 14'!K16-'Projeto 14'!L16)+('Projeto 15'!K16-'Projeto 15'!L16)+('Projeto 16'!K16-'Projeto 16'!L16)+('Projeto 17'!K16-'Projeto 17'!L16)+('Projeto 18'!K16-'Projeto 18'!L16)+('Projeto 19'!K16-'Projeto 19'!L16)+('Projeto 20'!K16-'Projeto 20'!L16)+('Projeto 21'!K16-'Projeto 21'!L16)+('Projeto 22'!K16-'Projeto 22'!L16)+('Projeto 23'!K16-'Projeto 23'!L16)+('Projeto 24'!K16-'Projeto 24'!L16)</f>
        <v>0</v>
      </c>
      <c r="M16" s="38">
        <f t="shared" si="0"/>
        <v>0</v>
      </c>
      <c r="N16" s="47">
        <f t="shared" si="1"/>
        <v>0</v>
      </c>
      <c r="O16" s="47">
        <f t="shared" si="2"/>
        <v>0</v>
      </c>
      <c r="P16" s="72"/>
      <c r="Q16" s="72"/>
    </row>
    <row r="17" spans="1:17" ht="31.5" x14ac:dyDescent="0.25">
      <c r="A17" s="48" t="s">
        <v>108</v>
      </c>
      <c r="B17" s="56">
        <v>14</v>
      </c>
      <c r="C17" s="56">
        <v>14</v>
      </c>
      <c r="D17" s="50" t="s">
        <v>77</v>
      </c>
      <c r="E17" s="56" t="s">
        <v>49</v>
      </c>
      <c r="F17" s="26" t="s">
        <v>116</v>
      </c>
      <c r="G17" s="56" t="s">
        <v>50</v>
      </c>
      <c r="H17" s="26"/>
      <c r="I17" s="26"/>
      <c r="J17" s="28">
        <v>1740</v>
      </c>
      <c r="K17" s="36">
        <f>REIT_SETIC!K17+ESAG!K17+CEART!K17+FAED!K17+CEAD!K17+CEFID!K17+CERES!K17+CEPLAN!K17+CCT!K17+CAV!K17+CEO!K17+CESFI!K17+CEAVI!K17+'Projeto 01'!K17+'Projeto 02'!K17+'Projeto 03'!K17+'Projeto 04'!K17+'Projeto 05'!K17+'Projeto 06'!K17+'Projeto 07'!K17+'Projeto 08'!K17+'Projeto 09'!K17+'Projeto 10'!K17+'Projeto 11'!K17+'Projeto 12'!K17+'Projeto 13'!K17+'Projeto 14'!K17+'Projeto 15'!K17+'Projeto 16'!K17+'Projeto 17'!K17+'Projeto 18'!K17+'Projeto 19'!K17+'Projeto 20'!K17+'Projeto 21'!K17+'Projeto 22'!K17+'Projeto 23'!K17+'Projeto 24'!K17</f>
        <v>1</v>
      </c>
      <c r="L17" s="37">
        <f>(REIT_SETIC!K17-REIT_SETIC!L17)+(ESAG!K17-ESAG!L17)+(CEART!K17-CEART!L17)+(FAED!K17-FAED!L17)+(CEAD!K17-CEAD!L17)+(CEFID!K17-CEFID!L17)+(CERES!K17-CERES!L17)+(CEPLAN!K17-CEPLAN!L17)+(CCT!K17-CCT!L17)+(CAV!K17-CAV!L17)+(CEO!K17-CEO!L17)+(CESFI!K17-CESFI!L17)+(CEAVI!K17-CEAVI!L17)+('Projeto 01'!K17-'Projeto 01'!L17)+('Projeto 02'!K17-'Projeto 02'!L17)+('Projeto 03'!K17-'Projeto 03'!L17)+('Projeto 04'!K17-'Projeto 04'!L17)+('Projeto 05'!K17-'Projeto 05'!L17)+('Projeto 06'!K17-'Projeto 06'!L17)+('Projeto 07'!K17-'Projeto 07'!L17)+('Projeto 08'!K17-'Projeto 08'!L17)+('Projeto 09'!K17-'Projeto 09'!L17)+('Projeto 10'!K17-'Projeto 10'!L17)+('Projeto 11'!K17-'Projeto 11'!L17)+('Projeto 12'!K17-'Projeto 12'!L17)+('Projeto 13'!K17-'Projeto 13'!L17)+('Projeto 14'!K17-'Projeto 14'!L17)+('Projeto 15'!K17-'Projeto 15'!L17)+('Projeto 16'!K17-'Projeto 16'!L17)+('Projeto 17'!K17-'Projeto 17'!L17)+('Projeto 18'!K17-'Projeto 18'!L17)+('Projeto 19'!K17-'Projeto 19'!L17)+('Projeto 20'!K17-'Projeto 20'!L17)+('Projeto 21'!K17-'Projeto 21'!L17)+('Projeto 22'!K17-'Projeto 22'!L17)+('Projeto 23'!K17-'Projeto 23'!L17)+('Projeto 24'!K17-'Projeto 24'!L17)</f>
        <v>1</v>
      </c>
      <c r="M17" s="38">
        <f t="shared" si="0"/>
        <v>0</v>
      </c>
      <c r="N17" s="47">
        <f t="shared" si="1"/>
        <v>1740</v>
      </c>
      <c r="O17" s="47">
        <f t="shared" si="2"/>
        <v>1740</v>
      </c>
      <c r="P17" s="72"/>
      <c r="Q17" s="72"/>
    </row>
    <row r="18" spans="1:17" ht="24" customHeight="1" x14ac:dyDescent="0.25">
      <c r="K18" s="60"/>
      <c r="L18" s="52"/>
      <c r="M18" s="53"/>
      <c r="N18" s="54">
        <f>SUM(N4:N17)</f>
        <v>6850540</v>
      </c>
      <c r="O18" s="54">
        <f>SUM(O4:O17)</f>
        <v>2803438</v>
      </c>
      <c r="P18" s="74">
        <f>(P5*100)/1313</f>
        <v>0.60929169840060926</v>
      </c>
      <c r="Q18" s="74">
        <f>(Q5*100)/1313</f>
        <v>2.1325209444021325</v>
      </c>
    </row>
    <row r="19" spans="1:17" s="43" customFormat="1" ht="24" customHeight="1" x14ac:dyDescent="0.25">
      <c r="A19" s="3"/>
      <c r="B19" s="4"/>
      <c r="C19" s="8"/>
      <c r="D19" s="27" t="s">
        <v>62</v>
      </c>
      <c r="E19" s="9"/>
      <c r="F19" s="9"/>
      <c r="G19" s="8"/>
      <c r="H19" s="25"/>
      <c r="I19" s="25"/>
      <c r="J19" s="2"/>
      <c r="K19" s="60"/>
      <c r="L19" s="52"/>
      <c r="M19" s="53"/>
      <c r="N19" s="55"/>
      <c r="O19" s="51"/>
    </row>
    <row r="20" spans="1:17" ht="15.75" customHeight="1" x14ac:dyDescent="0.25">
      <c r="D20" s="27" t="s">
        <v>63</v>
      </c>
      <c r="K20" s="60"/>
    </row>
    <row r="21" spans="1:17" ht="15.75" customHeight="1" x14ac:dyDescent="0.25">
      <c r="D21" s="27" t="s">
        <v>51</v>
      </c>
      <c r="K21" s="99" t="s">
        <v>118</v>
      </c>
      <c r="L21" s="100"/>
      <c r="M21" s="100"/>
      <c r="N21" s="100"/>
      <c r="O21" s="101"/>
    </row>
    <row r="22" spans="1:17" ht="15.75" customHeight="1" x14ac:dyDescent="0.25">
      <c r="K22" s="102" t="s">
        <v>119</v>
      </c>
      <c r="L22" s="103"/>
      <c r="M22" s="103"/>
      <c r="N22" s="103"/>
      <c r="O22" s="104"/>
    </row>
    <row r="23" spans="1:17" ht="31.5" customHeight="1" x14ac:dyDescent="0.25">
      <c r="K23" s="105" t="s">
        <v>120</v>
      </c>
      <c r="L23" s="106"/>
      <c r="M23" s="106"/>
      <c r="N23" s="106"/>
      <c r="O23" s="107"/>
    </row>
    <row r="24" spans="1:17" ht="15.75" x14ac:dyDescent="0.25">
      <c r="E24" s="76"/>
      <c r="K24" s="93" t="s">
        <v>46</v>
      </c>
      <c r="L24" s="94"/>
      <c r="M24" s="94"/>
      <c r="N24" s="94"/>
      <c r="O24" s="44">
        <f>N18</f>
        <v>6850540</v>
      </c>
    </row>
    <row r="25" spans="1:17" ht="15.75" customHeight="1" x14ac:dyDescent="0.25">
      <c r="E25" s="76"/>
      <c r="K25" s="95" t="s">
        <v>43</v>
      </c>
      <c r="L25" s="96"/>
      <c r="M25" s="96"/>
      <c r="N25" s="96"/>
      <c r="O25" s="45">
        <f>O18</f>
        <v>2803438</v>
      </c>
    </row>
    <row r="26" spans="1:17" ht="15.75" x14ac:dyDescent="0.25">
      <c r="K26" s="95" t="s">
        <v>44</v>
      </c>
      <c r="L26" s="96"/>
      <c r="M26" s="96"/>
      <c r="N26" s="96"/>
      <c r="O26" s="75">
        <f>P18</f>
        <v>0.60929169840060926</v>
      </c>
    </row>
    <row r="27" spans="1:17" ht="15.75" x14ac:dyDescent="0.25">
      <c r="K27" s="97" t="s">
        <v>45</v>
      </c>
      <c r="L27" s="98"/>
      <c r="M27" s="98"/>
      <c r="N27" s="98"/>
      <c r="O27" s="46">
        <f>O25/O24</f>
        <v>0.4092287615282883</v>
      </c>
    </row>
    <row r="28" spans="1:17" ht="16.5" customHeight="1" x14ac:dyDescent="0.25">
      <c r="K28" s="90" t="s">
        <v>58</v>
      </c>
      <c r="L28" s="91"/>
      <c r="M28" s="91"/>
      <c r="N28" s="91"/>
      <c r="O28" s="92"/>
    </row>
    <row r="33" ht="15.75" customHeight="1" x14ac:dyDescent="0.25"/>
    <row r="35" ht="15.75" customHeight="1" x14ac:dyDescent="0.25"/>
    <row r="41" ht="30.75" customHeight="1" x14ac:dyDescent="0.25"/>
  </sheetData>
  <mergeCells count="12">
    <mergeCell ref="K21:O21"/>
    <mergeCell ref="K22:O22"/>
    <mergeCell ref="K23:O23"/>
    <mergeCell ref="D1:J1"/>
    <mergeCell ref="A1:C1"/>
    <mergeCell ref="K1:Q1"/>
    <mergeCell ref="A2:Q2"/>
    <mergeCell ref="K28:O28"/>
    <mergeCell ref="K24:N24"/>
    <mergeCell ref="K25:N25"/>
    <mergeCell ref="K26:N26"/>
    <mergeCell ref="K27:N27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2" customWidth="1"/>
    <col min="2" max="2" width="6.85546875" style="12" customWidth="1"/>
    <col min="3" max="3" width="31" style="12" customWidth="1"/>
    <col min="4" max="4" width="8.5703125" style="12" bestFit="1" customWidth="1"/>
    <col min="5" max="5" width="9.5703125" style="12" customWidth="1"/>
    <col min="6" max="6" width="14.7109375" style="12" customWidth="1"/>
    <col min="7" max="7" width="16" style="12" customWidth="1"/>
    <col min="8" max="8" width="11.140625" style="12" customWidth="1"/>
    <col min="9" max="16384" width="9.140625" style="12"/>
  </cols>
  <sheetData>
    <row r="1" spans="1:8" ht="20.25" customHeight="1" x14ac:dyDescent="0.2">
      <c r="A1" s="110" t="s">
        <v>13</v>
      </c>
      <c r="B1" s="110"/>
      <c r="C1" s="110"/>
      <c r="D1" s="110"/>
      <c r="E1" s="110"/>
      <c r="F1" s="110"/>
      <c r="G1" s="110"/>
      <c r="H1" s="110"/>
    </row>
    <row r="2" spans="1:8" ht="20.25" x14ac:dyDescent="0.2">
      <c r="B2" s="13"/>
    </row>
    <row r="3" spans="1:8" ht="47.25" customHeight="1" x14ac:dyDescent="0.2">
      <c r="A3" s="111" t="s">
        <v>14</v>
      </c>
      <c r="B3" s="111"/>
      <c r="C3" s="111"/>
      <c r="D3" s="111"/>
      <c r="E3" s="111"/>
      <c r="F3" s="111"/>
      <c r="G3" s="111"/>
      <c r="H3" s="111"/>
    </row>
    <row r="4" spans="1:8" ht="35.25" customHeight="1" x14ac:dyDescent="0.2">
      <c r="B4" s="14"/>
    </row>
    <row r="5" spans="1:8" ht="15" customHeight="1" x14ac:dyDescent="0.2">
      <c r="A5" s="112" t="s">
        <v>15</v>
      </c>
      <c r="B5" s="112"/>
      <c r="C5" s="112"/>
      <c r="D5" s="112"/>
      <c r="E5" s="112"/>
      <c r="F5" s="112"/>
      <c r="G5" s="112"/>
      <c r="H5" s="112"/>
    </row>
    <row r="6" spans="1:8" ht="15" customHeight="1" x14ac:dyDescent="0.2">
      <c r="A6" s="112" t="s">
        <v>16</v>
      </c>
      <c r="B6" s="112"/>
      <c r="C6" s="112"/>
      <c r="D6" s="112"/>
      <c r="E6" s="112"/>
      <c r="F6" s="112"/>
      <c r="G6" s="112"/>
      <c r="H6" s="112"/>
    </row>
    <row r="7" spans="1:8" ht="15" customHeight="1" x14ac:dyDescent="0.2">
      <c r="A7" s="112" t="s">
        <v>17</v>
      </c>
      <c r="B7" s="112"/>
      <c r="C7" s="112"/>
      <c r="D7" s="112"/>
      <c r="E7" s="112"/>
      <c r="F7" s="112"/>
      <c r="G7" s="112"/>
      <c r="H7" s="112"/>
    </row>
    <row r="8" spans="1:8" ht="15" customHeight="1" x14ac:dyDescent="0.2">
      <c r="A8" s="112" t="s">
        <v>18</v>
      </c>
      <c r="B8" s="112"/>
      <c r="C8" s="112"/>
      <c r="D8" s="112"/>
      <c r="E8" s="112"/>
      <c r="F8" s="112"/>
      <c r="G8" s="112"/>
      <c r="H8" s="112"/>
    </row>
    <row r="9" spans="1:8" ht="30" customHeight="1" x14ac:dyDescent="0.2">
      <c r="B9" s="15"/>
    </row>
    <row r="10" spans="1:8" ht="105" customHeight="1" x14ac:dyDescent="0.2">
      <c r="A10" s="113" t="s">
        <v>19</v>
      </c>
      <c r="B10" s="113"/>
      <c r="C10" s="113"/>
      <c r="D10" s="113"/>
      <c r="E10" s="113"/>
      <c r="F10" s="113"/>
      <c r="G10" s="113"/>
      <c r="H10" s="113"/>
    </row>
    <row r="11" spans="1:8" ht="15.75" thickBot="1" x14ac:dyDescent="0.25">
      <c r="B11" s="16"/>
    </row>
    <row r="12" spans="1:8" ht="48.75" thickBot="1" x14ac:dyDescent="0.25">
      <c r="A12" s="17" t="s">
        <v>11</v>
      </c>
      <c r="B12" s="17" t="s">
        <v>9</v>
      </c>
      <c r="C12" s="18" t="s">
        <v>20</v>
      </c>
      <c r="D12" s="18" t="s">
        <v>10</v>
      </c>
      <c r="E12" s="18" t="s">
        <v>21</v>
      </c>
      <c r="F12" s="18" t="s">
        <v>22</v>
      </c>
      <c r="G12" s="18" t="s">
        <v>23</v>
      </c>
      <c r="H12" s="18" t="s">
        <v>24</v>
      </c>
    </row>
    <row r="13" spans="1:8" ht="15.75" thickBot="1" x14ac:dyDescent="0.25">
      <c r="A13" s="19"/>
      <c r="B13" s="19"/>
      <c r="C13" s="20"/>
      <c r="D13" s="20"/>
      <c r="E13" s="20"/>
      <c r="F13" s="20"/>
      <c r="G13" s="20"/>
      <c r="H13" s="20"/>
    </row>
    <row r="14" spans="1:8" ht="15.75" thickBot="1" x14ac:dyDescent="0.25">
      <c r="A14" s="19"/>
      <c r="B14" s="19"/>
      <c r="C14" s="20"/>
      <c r="D14" s="20"/>
      <c r="E14" s="20"/>
      <c r="F14" s="20"/>
      <c r="G14" s="20"/>
      <c r="H14" s="20"/>
    </row>
    <row r="15" spans="1:8" ht="15.75" thickBot="1" x14ac:dyDescent="0.25">
      <c r="A15" s="19"/>
      <c r="B15" s="19"/>
      <c r="C15" s="20"/>
      <c r="D15" s="20"/>
      <c r="E15" s="20"/>
      <c r="F15" s="20"/>
      <c r="G15" s="20"/>
      <c r="H15" s="20"/>
    </row>
    <row r="16" spans="1:8" ht="15.75" thickBot="1" x14ac:dyDescent="0.25">
      <c r="A16" s="19"/>
      <c r="B16" s="19"/>
      <c r="C16" s="20"/>
      <c r="D16" s="20"/>
      <c r="E16" s="20"/>
      <c r="F16" s="20"/>
      <c r="G16" s="20"/>
      <c r="H16" s="20"/>
    </row>
    <row r="17" spans="1:8" ht="15.75" thickBot="1" x14ac:dyDescent="0.25">
      <c r="A17" s="21"/>
      <c r="B17" s="21"/>
      <c r="C17" s="22"/>
      <c r="D17" s="22"/>
      <c r="E17" s="22"/>
      <c r="F17" s="22"/>
      <c r="G17" s="22"/>
      <c r="H17" s="22"/>
    </row>
    <row r="18" spans="1:8" ht="42" customHeight="1" x14ac:dyDescent="0.2">
      <c r="B18" s="23"/>
      <c r="C18" s="24"/>
      <c r="D18" s="24"/>
      <c r="E18" s="24"/>
      <c r="F18" s="24"/>
      <c r="G18" s="24"/>
      <c r="H18" s="24"/>
    </row>
    <row r="19" spans="1:8" ht="15" customHeight="1" x14ac:dyDescent="0.2">
      <c r="A19" s="114" t="s">
        <v>25</v>
      </c>
      <c r="B19" s="114"/>
      <c r="C19" s="114"/>
      <c r="D19" s="114"/>
      <c r="E19" s="114"/>
      <c r="F19" s="114"/>
      <c r="G19" s="114"/>
      <c r="H19" s="114"/>
    </row>
    <row r="20" spans="1:8" ht="14.25" x14ac:dyDescent="0.2">
      <c r="A20" s="115" t="s">
        <v>26</v>
      </c>
      <c r="B20" s="115"/>
      <c r="C20" s="115"/>
      <c r="D20" s="115"/>
      <c r="E20" s="115"/>
      <c r="F20" s="115"/>
      <c r="G20" s="115"/>
      <c r="H20" s="115"/>
    </row>
    <row r="21" spans="1:8" ht="15" x14ac:dyDescent="0.2">
      <c r="B21" s="16"/>
    </row>
    <row r="22" spans="1:8" ht="15" x14ac:dyDescent="0.2">
      <c r="B22" s="16"/>
    </row>
    <row r="23" spans="1:8" ht="15" x14ac:dyDescent="0.2">
      <c r="B23" s="16"/>
    </row>
    <row r="24" spans="1:8" ht="15" customHeight="1" x14ac:dyDescent="0.2">
      <c r="A24" s="116" t="s">
        <v>27</v>
      </c>
      <c r="B24" s="116"/>
      <c r="C24" s="116"/>
      <c r="D24" s="116"/>
      <c r="E24" s="116"/>
      <c r="F24" s="116"/>
      <c r="G24" s="116"/>
      <c r="H24" s="116"/>
    </row>
    <row r="25" spans="1:8" ht="15" customHeight="1" x14ac:dyDescent="0.2">
      <c r="A25" s="116" t="s">
        <v>28</v>
      </c>
      <c r="B25" s="116"/>
      <c r="C25" s="116"/>
      <c r="D25" s="116"/>
      <c r="E25" s="116"/>
      <c r="F25" s="116"/>
      <c r="G25" s="116"/>
      <c r="H25" s="116"/>
    </row>
    <row r="26" spans="1:8" ht="15" customHeight="1" x14ac:dyDescent="0.2">
      <c r="A26" s="109" t="s">
        <v>29</v>
      </c>
      <c r="B26" s="109"/>
      <c r="C26" s="109"/>
      <c r="D26" s="109"/>
      <c r="E26" s="109"/>
      <c r="F26" s="109"/>
      <c r="G26" s="109"/>
      <c r="H26" s="109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39</vt:i4>
      </vt:variant>
    </vt:vector>
  </HeadingPairs>
  <TitlesOfParts>
    <vt:vector size="39" baseType="lpstr">
      <vt:lpstr>REIT_SETIC</vt:lpstr>
      <vt:lpstr>ESAG</vt:lpstr>
      <vt:lpstr>CEART</vt:lpstr>
      <vt:lpstr>FAED</vt:lpstr>
      <vt:lpstr>CEAD</vt:lpstr>
      <vt:lpstr>CEFID</vt:lpstr>
      <vt:lpstr>CERES</vt:lpstr>
      <vt:lpstr>CEPLAN</vt:lpstr>
      <vt:lpstr>CCT</vt:lpstr>
      <vt:lpstr>CAV</vt:lpstr>
      <vt:lpstr>CEO</vt:lpstr>
      <vt:lpstr>CESFI</vt:lpstr>
      <vt:lpstr>CEAVI</vt:lpstr>
      <vt:lpstr>Projeto 01</vt:lpstr>
      <vt:lpstr>Projeto 02</vt:lpstr>
      <vt:lpstr>Projeto 03</vt:lpstr>
      <vt:lpstr>Projeto 04</vt:lpstr>
      <vt:lpstr>Projeto 05</vt:lpstr>
      <vt:lpstr>Projeto 06</vt:lpstr>
      <vt:lpstr>Projeto 07</vt:lpstr>
      <vt:lpstr>Projeto 08</vt:lpstr>
      <vt:lpstr>Projeto 09</vt:lpstr>
      <vt:lpstr>Projeto 10</vt:lpstr>
      <vt:lpstr>Projeto 11</vt:lpstr>
      <vt:lpstr>Projeto 12</vt:lpstr>
      <vt:lpstr>Projeto 13</vt:lpstr>
      <vt:lpstr>Projeto 14</vt:lpstr>
      <vt:lpstr>Projeto 15</vt:lpstr>
      <vt:lpstr>Projeto 16</vt:lpstr>
      <vt:lpstr>Projeto 17</vt:lpstr>
      <vt:lpstr>Projeto 18</vt:lpstr>
      <vt:lpstr>Projeto 19</vt:lpstr>
      <vt:lpstr>Projeto 20</vt:lpstr>
      <vt:lpstr>Projeto 21</vt:lpstr>
      <vt:lpstr>Projeto 22</vt:lpstr>
      <vt:lpstr>Projeto 23</vt:lpstr>
      <vt:lpstr>Projeto 24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2014-09-03T21:17:59Z</cp:lastPrinted>
  <dcterms:created xsi:type="dcterms:W3CDTF">2010-06-19T20:43:11Z</dcterms:created>
  <dcterms:modified xsi:type="dcterms:W3CDTF">2016-02-24T17:22:37Z</dcterms:modified>
</cp:coreProperties>
</file>