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Vigência Expirada\PP 1300-2014 - UDESC - Rede de computadores - Vig 01.12.15\"/>
    </mc:Choice>
  </mc:AlternateContent>
  <bookViews>
    <workbookView xWindow="0" yWindow="0" windowWidth="20490" windowHeight="7155" tabRatio="857" activeTab="4"/>
  </bookViews>
  <sheets>
    <sheet name="REIT_SETIC" sheetId="75" r:id="rId1"/>
    <sheet name="PROJ-CEAD-SETIC" sheetId="78" r:id="rId2"/>
    <sheet name="ESAG" sheetId="97" r:id="rId3"/>
    <sheet name="CEART" sheetId="79" r:id="rId4"/>
    <sheet name="FAED" sheetId="80" r:id="rId5"/>
    <sheet name="CEAD" sheetId="81" r:id="rId6"/>
    <sheet name="CEFID" sheetId="82" r:id="rId7"/>
    <sheet name="CERES" sheetId="85" r:id="rId8"/>
    <sheet name="CEPLAN" sheetId="84" r:id="rId9"/>
    <sheet name="CCT" sheetId="98" r:id="rId10"/>
    <sheet name="CAV" sheetId="99" r:id="rId11"/>
    <sheet name="CEO" sheetId="100" r:id="rId12"/>
    <sheet name="CESFI" sheetId="101" r:id="rId13"/>
    <sheet name="CEAVI" sheetId="102" r:id="rId14"/>
    <sheet name="GESTOR" sheetId="90" r:id="rId15"/>
    <sheet name="1º Aditivo" sheetId="103" r:id="rId16"/>
    <sheet name="2º Aditivo" sheetId="104" r:id="rId17"/>
    <sheet name="Modelo Anexo II IN 002_2014" sheetId="77" r:id="rId18"/>
  </sheets>
  <definedNames>
    <definedName name="_xlnm._FilterDatabase" localSheetId="14" hidden="1">GESTOR!$A$3:$M$3</definedName>
    <definedName name="diasuteis" localSheetId="16">#REF!</definedName>
    <definedName name="diasuteis" localSheetId="5">#REF!</definedName>
    <definedName name="diasuteis" localSheetId="3">#REF!</definedName>
    <definedName name="diasuteis" localSheetId="6">#REF!</definedName>
    <definedName name="diasuteis" localSheetId="8">#REF!</definedName>
    <definedName name="diasuteis" localSheetId="7">#REF!</definedName>
    <definedName name="diasuteis" localSheetId="2">#REF!</definedName>
    <definedName name="diasuteis" localSheetId="4">#REF!</definedName>
    <definedName name="diasuteis" localSheetId="14">#REF!</definedName>
    <definedName name="diasuteis" localSheetId="1">#REF!</definedName>
    <definedName name="diasuteis" localSheetId="0">#REF!</definedName>
    <definedName name="diasuteis">#REF!</definedName>
    <definedName name="Ferias" localSheetId="16">#REF!</definedName>
    <definedName name="Ferias" localSheetId="5">#REF!</definedName>
    <definedName name="Ferias" localSheetId="3">#REF!</definedName>
    <definedName name="Ferias" localSheetId="6">#REF!</definedName>
    <definedName name="Ferias" localSheetId="8">#REF!</definedName>
    <definedName name="Ferias" localSheetId="7">#REF!</definedName>
    <definedName name="Ferias" localSheetId="2">#REF!</definedName>
    <definedName name="Ferias" localSheetId="4">#REF!</definedName>
    <definedName name="Ferias" localSheetId="14">#REF!</definedName>
    <definedName name="Ferias" localSheetId="1">#REF!</definedName>
    <definedName name="Ferias">#REF!</definedName>
    <definedName name="RD" localSheetId="16">OFFSET(#REF!,(MATCH(SMALL(#REF!,ROW()-10),#REF!,0)-1),0)</definedName>
    <definedName name="RD" localSheetId="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36" i="85" l="1"/>
  <c r="L35" i="79" l="1"/>
  <c r="M35" i="79"/>
  <c r="L36" i="79"/>
  <c r="M36" i="79" s="1"/>
  <c r="L34" i="79"/>
  <c r="M34" i="79" s="1"/>
  <c r="L33" i="79"/>
  <c r="M33" i="79" s="1"/>
  <c r="L32" i="79"/>
  <c r="M32" i="79" s="1"/>
  <c r="L31" i="79"/>
  <c r="M31" i="79" s="1"/>
  <c r="L30" i="79"/>
  <c r="M30" i="79" s="1"/>
  <c r="L29" i="79"/>
  <c r="M29" i="79" s="1"/>
  <c r="L28" i="79"/>
  <c r="M28" i="79" s="1"/>
  <c r="L27" i="79"/>
  <c r="M27" i="79" s="1"/>
  <c r="L26" i="79"/>
  <c r="M26" i="79" s="1"/>
  <c r="L25" i="79"/>
  <c r="M25" i="79" s="1"/>
  <c r="L24" i="79"/>
  <c r="M24" i="79" s="1"/>
  <c r="L23" i="79"/>
  <c r="M23" i="79" s="1"/>
  <c r="L22" i="79"/>
  <c r="M22" i="79" s="1"/>
  <c r="L21" i="79"/>
  <c r="M21" i="79" s="1"/>
  <c r="L20" i="79"/>
  <c r="M20" i="79" s="1"/>
  <c r="L19" i="79"/>
  <c r="M19" i="79" s="1"/>
  <c r="L18" i="79"/>
  <c r="M18" i="79" s="1"/>
  <c r="L17" i="79"/>
  <c r="M17" i="79" s="1"/>
  <c r="L16" i="79"/>
  <c r="M16" i="79" s="1"/>
  <c r="L15" i="79"/>
  <c r="M15" i="79" s="1"/>
  <c r="L14" i="79"/>
  <c r="M14" i="79" s="1"/>
  <c r="L13" i="79"/>
  <c r="M13" i="79" s="1"/>
  <c r="L12" i="79"/>
  <c r="M12" i="79" s="1"/>
  <c r="L11" i="79"/>
  <c r="M11" i="79" s="1"/>
  <c r="L10" i="79"/>
  <c r="M10" i="79" s="1"/>
  <c r="L9" i="79"/>
  <c r="M9" i="79" s="1"/>
  <c r="L8" i="79"/>
  <c r="M8" i="79" s="1"/>
  <c r="L7" i="79"/>
  <c r="M7" i="79" s="1"/>
  <c r="L6" i="79"/>
  <c r="M6" i="79" s="1"/>
  <c r="L5" i="79"/>
  <c r="M5" i="79" s="1"/>
  <c r="L4" i="79"/>
  <c r="M4" i="79" s="1"/>
  <c r="K35" i="75" l="1"/>
  <c r="K36" i="75" l="1"/>
  <c r="K15" i="99" l="1"/>
  <c r="H5" i="104"/>
  <c r="J5" i="104"/>
  <c r="J6" i="104" s="1"/>
  <c r="E9" i="104"/>
  <c r="E15" i="103"/>
  <c r="E11" i="103"/>
  <c r="E10" i="104" l="1"/>
  <c r="E11" i="104"/>
  <c r="K8" i="75"/>
  <c r="J7" i="103" l="1"/>
  <c r="J6" i="103"/>
  <c r="J5" i="103"/>
  <c r="G5" i="103"/>
  <c r="H5" i="103" s="1"/>
  <c r="E10" i="103" s="1"/>
  <c r="G6" i="103"/>
  <c r="H6" i="103" s="1"/>
  <c r="E14" i="103" s="1"/>
  <c r="E16" i="103" s="1"/>
  <c r="K36" i="101" l="1"/>
  <c r="K35" i="101"/>
  <c r="K5" i="90" l="1"/>
  <c r="K6" i="90"/>
  <c r="K7" i="90"/>
  <c r="K8" i="90"/>
  <c r="K9" i="90"/>
  <c r="K10" i="90"/>
  <c r="K11" i="90"/>
  <c r="K12" i="90"/>
  <c r="K13" i="90"/>
  <c r="K14" i="90"/>
  <c r="K15" i="90"/>
  <c r="K16" i="90"/>
  <c r="K17" i="90"/>
  <c r="K18" i="90"/>
  <c r="K19" i="90"/>
  <c r="N19" i="90" s="1"/>
  <c r="K20" i="90"/>
  <c r="N20" i="90" s="1"/>
  <c r="K21" i="90"/>
  <c r="K22" i="90"/>
  <c r="N22" i="90" s="1"/>
  <c r="K23" i="90"/>
  <c r="N23" i="90" s="1"/>
  <c r="K24" i="90"/>
  <c r="K25" i="90"/>
  <c r="K26" i="90"/>
  <c r="N26" i="90" s="1"/>
  <c r="K27" i="90"/>
  <c r="N27" i="90" s="1"/>
  <c r="K28" i="90"/>
  <c r="N28" i="90" s="1"/>
  <c r="K29" i="90"/>
  <c r="K30" i="90"/>
  <c r="N30" i="90" s="1"/>
  <c r="K31" i="90"/>
  <c r="K32" i="90"/>
  <c r="K33" i="90"/>
  <c r="K34" i="90"/>
  <c r="N34" i="90" s="1"/>
  <c r="K35" i="90"/>
  <c r="N35" i="90" s="1"/>
  <c r="K36" i="90"/>
  <c r="N36" i="90" s="1"/>
  <c r="K4" i="90"/>
  <c r="N4" i="90" s="1"/>
  <c r="N21" i="90"/>
  <c r="N24" i="90"/>
  <c r="N25" i="90"/>
  <c r="N29" i="90"/>
  <c r="N33" i="90"/>
  <c r="L36" i="102"/>
  <c r="M36" i="102" s="1"/>
  <c r="L35" i="102"/>
  <c r="M35" i="102" s="1"/>
  <c r="L34" i="102"/>
  <c r="M34" i="102" s="1"/>
  <c r="L33" i="102"/>
  <c r="M33" i="102" s="1"/>
  <c r="L32" i="102"/>
  <c r="M32" i="102" s="1"/>
  <c r="L31" i="102"/>
  <c r="M31" i="102" s="1"/>
  <c r="L30" i="102"/>
  <c r="M30" i="102" s="1"/>
  <c r="L29" i="102"/>
  <c r="M29" i="102" s="1"/>
  <c r="L28" i="102"/>
  <c r="M28" i="102" s="1"/>
  <c r="L27" i="102"/>
  <c r="M27" i="102" s="1"/>
  <c r="L26" i="102"/>
  <c r="M26" i="102" s="1"/>
  <c r="L25" i="102"/>
  <c r="M25" i="102" s="1"/>
  <c r="L24" i="102"/>
  <c r="M24" i="102" s="1"/>
  <c r="L23" i="102"/>
  <c r="M23" i="102" s="1"/>
  <c r="L22" i="102"/>
  <c r="M22" i="102" s="1"/>
  <c r="L21" i="102"/>
  <c r="M21" i="102" s="1"/>
  <c r="L20" i="102"/>
  <c r="M20" i="102" s="1"/>
  <c r="L19" i="102"/>
  <c r="M19" i="102" s="1"/>
  <c r="L18" i="102"/>
  <c r="M18" i="102" s="1"/>
  <c r="L17" i="102"/>
  <c r="M17" i="102" s="1"/>
  <c r="L16" i="102"/>
  <c r="M16" i="102" s="1"/>
  <c r="L15" i="102"/>
  <c r="M15" i="102" s="1"/>
  <c r="L14" i="102"/>
  <c r="M14" i="102" s="1"/>
  <c r="L13" i="102"/>
  <c r="M13" i="102" s="1"/>
  <c r="L12" i="102"/>
  <c r="M12" i="102" s="1"/>
  <c r="L11" i="102"/>
  <c r="M11" i="102" s="1"/>
  <c r="L10" i="102"/>
  <c r="M10" i="102" s="1"/>
  <c r="L9" i="102"/>
  <c r="M9" i="102" s="1"/>
  <c r="L8" i="102"/>
  <c r="M8" i="102" s="1"/>
  <c r="L7" i="102"/>
  <c r="M7" i="102" s="1"/>
  <c r="L6" i="102"/>
  <c r="M6" i="102" s="1"/>
  <c r="L5" i="102"/>
  <c r="M5" i="102" s="1"/>
  <c r="L4" i="102"/>
  <c r="M4" i="102" s="1"/>
  <c r="L36" i="101"/>
  <c r="M36" i="101" s="1"/>
  <c r="L35" i="101"/>
  <c r="M35" i="101" s="1"/>
  <c r="L34" i="101"/>
  <c r="M34" i="101" s="1"/>
  <c r="L33" i="101"/>
  <c r="M33" i="101" s="1"/>
  <c r="L32" i="101"/>
  <c r="M32" i="101" s="1"/>
  <c r="L31" i="101"/>
  <c r="M31" i="101" s="1"/>
  <c r="L30" i="101"/>
  <c r="M30" i="101" s="1"/>
  <c r="L29" i="101"/>
  <c r="M29" i="101" s="1"/>
  <c r="L28" i="101"/>
  <c r="M28" i="101" s="1"/>
  <c r="L27" i="101"/>
  <c r="M27" i="101" s="1"/>
  <c r="L26" i="101"/>
  <c r="M26" i="101" s="1"/>
  <c r="L25" i="101"/>
  <c r="M25" i="101" s="1"/>
  <c r="L24" i="101"/>
  <c r="M24" i="101" s="1"/>
  <c r="L23" i="101"/>
  <c r="M23" i="101" s="1"/>
  <c r="L22" i="101"/>
  <c r="M22" i="101" s="1"/>
  <c r="L21" i="101"/>
  <c r="M21" i="101" s="1"/>
  <c r="L20" i="101"/>
  <c r="M20" i="101" s="1"/>
  <c r="L19" i="101"/>
  <c r="M19" i="101" s="1"/>
  <c r="L18" i="101"/>
  <c r="M18" i="101" s="1"/>
  <c r="L17" i="101"/>
  <c r="M17" i="101" s="1"/>
  <c r="L16" i="101"/>
  <c r="M16" i="101" s="1"/>
  <c r="L15" i="101"/>
  <c r="M15" i="101" s="1"/>
  <c r="L14" i="101"/>
  <c r="M14" i="101" s="1"/>
  <c r="L13" i="101"/>
  <c r="M13" i="101" s="1"/>
  <c r="L12" i="101"/>
  <c r="M12" i="101" s="1"/>
  <c r="L11" i="101"/>
  <c r="M11" i="101" s="1"/>
  <c r="L10" i="101"/>
  <c r="M10" i="101" s="1"/>
  <c r="L9" i="101"/>
  <c r="M9" i="101" s="1"/>
  <c r="L8" i="101"/>
  <c r="M8" i="101" s="1"/>
  <c r="L7" i="101"/>
  <c r="M7" i="101" s="1"/>
  <c r="L6" i="101"/>
  <c r="M6" i="101" s="1"/>
  <c r="L5" i="101"/>
  <c r="M5" i="101" s="1"/>
  <c r="L4" i="101"/>
  <c r="M4" i="101" s="1"/>
  <c r="L36" i="100"/>
  <c r="M36" i="100" s="1"/>
  <c r="L35" i="100"/>
  <c r="M35" i="100" s="1"/>
  <c r="L34" i="100"/>
  <c r="M34" i="100" s="1"/>
  <c r="L33" i="100"/>
  <c r="M33" i="100" s="1"/>
  <c r="L32" i="100"/>
  <c r="M32" i="100" s="1"/>
  <c r="L31" i="100"/>
  <c r="M31" i="100" s="1"/>
  <c r="L30" i="100"/>
  <c r="M30" i="100" s="1"/>
  <c r="L29" i="100"/>
  <c r="M29" i="100" s="1"/>
  <c r="L28" i="100"/>
  <c r="M28" i="100" s="1"/>
  <c r="L27" i="100"/>
  <c r="M27" i="100" s="1"/>
  <c r="L26" i="100"/>
  <c r="M26" i="100" s="1"/>
  <c r="L25" i="100"/>
  <c r="M25" i="100" s="1"/>
  <c r="L24" i="100"/>
  <c r="M24" i="100" s="1"/>
  <c r="L23" i="100"/>
  <c r="M23" i="100" s="1"/>
  <c r="L22" i="100"/>
  <c r="M22" i="100" s="1"/>
  <c r="L21" i="100"/>
  <c r="M21" i="100" s="1"/>
  <c r="L20" i="100"/>
  <c r="M20" i="100" s="1"/>
  <c r="L19" i="100"/>
  <c r="M19" i="100" s="1"/>
  <c r="L18" i="100"/>
  <c r="M18" i="100" s="1"/>
  <c r="L17" i="100"/>
  <c r="M17" i="100" s="1"/>
  <c r="L16" i="100"/>
  <c r="M16" i="100" s="1"/>
  <c r="L15" i="100"/>
  <c r="M15" i="100" s="1"/>
  <c r="L14" i="100"/>
  <c r="M14" i="100" s="1"/>
  <c r="L13" i="100"/>
  <c r="M13" i="100" s="1"/>
  <c r="L12" i="100"/>
  <c r="M12" i="100" s="1"/>
  <c r="L11" i="100"/>
  <c r="M11" i="100" s="1"/>
  <c r="L10" i="100"/>
  <c r="M10" i="100" s="1"/>
  <c r="L9" i="100"/>
  <c r="M9" i="100" s="1"/>
  <c r="L8" i="100"/>
  <c r="M8" i="100" s="1"/>
  <c r="L7" i="100"/>
  <c r="M7" i="100" s="1"/>
  <c r="L6" i="100"/>
  <c r="M6" i="100" s="1"/>
  <c r="L5" i="100"/>
  <c r="M5" i="100" s="1"/>
  <c r="L4" i="100"/>
  <c r="M4" i="100" s="1"/>
  <c r="L36" i="99"/>
  <c r="M36" i="99" s="1"/>
  <c r="L35" i="99"/>
  <c r="M35" i="99" s="1"/>
  <c r="L34" i="99"/>
  <c r="M34" i="99" s="1"/>
  <c r="L33" i="99"/>
  <c r="M33" i="99" s="1"/>
  <c r="L32" i="99"/>
  <c r="M32" i="99" s="1"/>
  <c r="L31" i="99"/>
  <c r="M31" i="99" s="1"/>
  <c r="L30" i="99"/>
  <c r="M30" i="99" s="1"/>
  <c r="L29" i="99"/>
  <c r="M29" i="99" s="1"/>
  <c r="L28" i="99"/>
  <c r="M28" i="99" s="1"/>
  <c r="L27" i="99"/>
  <c r="M27" i="99" s="1"/>
  <c r="L26" i="99"/>
  <c r="M26" i="99" s="1"/>
  <c r="L25" i="99"/>
  <c r="M25" i="99" s="1"/>
  <c r="L24" i="99"/>
  <c r="M24" i="99" s="1"/>
  <c r="L23" i="99"/>
  <c r="M23" i="99" s="1"/>
  <c r="L22" i="99"/>
  <c r="M22" i="99" s="1"/>
  <c r="L21" i="99"/>
  <c r="M21" i="99" s="1"/>
  <c r="L20" i="99"/>
  <c r="M20" i="99" s="1"/>
  <c r="L19" i="99"/>
  <c r="M19" i="99" s="1"/>
  <c r="L18" i="99"/>
  <c r="M18" i="99" s="1"/>
  <c r="L17" i="99"/>
  <c r="M17" i="99" s="1"/>
  <c r="L16" i="99"/>
  <c r="M16" i="99" s="1"/>
  <c r="L15" i="99"/>
  <c r="M15" i="99" s="1"/>
  <c r="L14" i="99"/>
  <c r="M14" i="99" s="1"/>
  <c r="L13" i="99"/>
  <c r="M13" i="99" s="1"/>
  <c r="L12" i="99"/>
  <c r="M12" i="99" s="1"/>
  <c r="L11" i="99"/>
  <c r="M11" i="99" s="1"/>
  <c r="L10" i="99"/>
  <c r="L9" i="99"/>
  <c r="M9" i="99" s="1"/>
  <c r="L8" i="99"/>
  <c r="M8" i="99" s="1"/>
  <c r="L7" i="99"/>
  <c r="M7" i="99" s="1"/>
  <c r="L6" i="99"/>
  <c r="M6" i="99" s="1"/>
  <c r="L5" i="99"/>
  <c r="M5" i="99" s="1"/>
  <c r="L4" i="99"/>
  <c r="M4" i="99" s="1"/>
  <c r="L36" i="98"/>
  <c r="M36" i="98" s="1"/>
  <c r="L35" i="98"/>
  <c r="M35" i="98" s="1"/>
  <c r="L34" i="98"/>
  <c r="M34" i="98" s="1"/>
  <c r="L33" i="98"/>
  <c r="M33" i="98" s="1"/>
  <c r="L32" i="98"/>
  <c r="M32" i="98" s="1"/>
  <c r="L31" i="98"/>
  <c r="M31" i="98" s="1"/>
  <c r="L30" i="98"/>
  <c r="M30" i="98" s="1"/>
  <c r="L29" i="98"/>
  <c r="M29" i="98" s="1"/>
  <c r="L28" i="98"/>
  <c r="M28" i="98" s="1"/>
  <c r="L27" i="98"/>
  <c r="M27" i="98" s="1"/>
  <c r="L26" i="98"/>
  <c r="M26" i="98" s="1"/>
  <c r="L25" i="98"/>
  <c r="M25" i="98" s="1"/>
  <c r="L24" i="98"/>
  <c r="M24" i="98" s="1"/>
  <c r="L23" i="98"/>
  <c r="M23" i="98" s="1"/>
  <c r="L22" i="98"/>
  <c r="M22" i="98" s="1"/>
  <c r="L21" i="98"/>
  <c r="M21" i="98" s="1"/>
  <c r="L20" i="98"/>
  <c r="M20" i="98" s="1"/>
  <c r="L19" i="98"/>
  <c r="M19" i="98" s="1"/>
  <c r="L18" i="98"/>
  <c r="M18" i="98" s="1"/>
  <c r="L17" i="98"/>
  <c r="M17" i="98" s="1"/>
  <c r="L16" i="98"/>
  <c r="M16" i="98" s="1"/>
  <c r="L15" i="98"/>
  <c r="M15" i="98" s="1"/>
  <c r="L14" i="98"/>
  <c r="M14" i="98" s="1"/>
  <c r="L13" i="98"/>
  <c r="M13" i="98" s="1"/>
  <c r="L12" i="98"/>
  <c r="M12" i="98" s="1"/>
  <c r="L11" i="98"/>
  <c r="M11" i="98" s="1"/>
  <c r="L10" i="98"/>
  <c r="M10" i="98" s="1"/>
  <c r="L9" i="98"/>
  <c r="M9" i="98" s="1"/>
  <c r="L8" i="98"/>
  <c r="M8" i="98" s="1"/>
  <c r="L7" i="98"/>
  <c r="M7" i="98" s="1"/>
  <c r="L6" i="98"/>
  <c r="M6" i="98" s="1"/>
  <c r="L5" i="98"/>
  <c r="M5" i="98" s="1"/>
  <c r="L4" i="98"/>
  <c r="M4" i="98" s="1"/>
  <c r="L36" i="84"/>
  <c r="M36" i="84" s="1"/>
  <c r="L35" i="84"/>
  <c r="M35" i="84" s="1"/>
  <c r="L34" i="84"/>
  <c r="M34" i="84" s="1"/>
  <c r="L33" i="84"/>
  <c r="M33" i="84" s="1"/>
  <c r="L32" i="84"/>
  <c r="M32" i="84" s="1"/>
  <c r="L31" i="84"/>
  <c r="M31" i="84" s="1"/>
  <c r="L30" i="84"/>
  <c r="M30" i="84" s="1"/>
  <c r="L29" i="84"/>
  <c r="M29" i="84" s="1"/>
  <c r="L28" i="84"/>
  <c r="M28" i="84" s="1"/>
  <c r="L27" i="84"/>
  <c r="M27" i="84" s="1"/>
  <c r="L26" i="84"/>
  <c r="M26" i="84" s="1"/>
  <c r="L25" i="84"/>
  <c r="M25" i="84" s="1"/>
  <c r="L24" i="84"/>
  <c r="M24" i="84" s="1"/>
  <c r="L23" i="84"/>
  <c r="M23" i="84" s="1"/>
  <c r="L22" i="84"/>
  <c r="M22" i="84" s="1"/>
  <c r="L21" i="84"/>
  <c r="M21" i="84" s="1"/>
  <c r="L20" i="84"/>
  <c r="M20" i="84" s="1"/>
  <c r="L19" i="84"/>
  <c r="M19" i="84" s="1"/>
  <c r="L18" i="84"/>
  <c r="M18" i="84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36" i="85"/>
  <c r="M36" i="85" s="1"/>
  <c r="L35" i="85"/>
  <c r="M35" i="85" s="1"/>
  <c r="L34" i="85"/>
  <c r="M34" i="85" s="1"/>
  <c r="L33" i="85"/>
  <c r="M33" i="85" s="1"/>
  <c r="L32" i="85"/>
  <c r="M32" i="85" s="1"/>
  <c r="L31" i="85"/>
  <c r="M31" i="85" s="1"/>
  <c r="L30" i="85"/>
  <c r="M30" i="85" s="1"/>
  <c r="L29" i="85"/>
  <c r="M29" i="85" s="1"/>
  <c r="L28" i="85"/>
  <c r="M28" i="85" s="1"/>
  <c r="L27" i="85"/>
  <c r="M27" i="85" s="1"/>
  <c r="L26" i="85"/>
  <c r="M26" i="85" s="1"/>
  <c r="L25" i="85"/>
  <c r="M25" i="85" s="1"/>
  <c r="L24" i="85"/>
  <c r="M24" i="85" s="1"/>
  <c r="L23" i="85"/>
  <c r="M23" i="85" s="1"/>
  <c r="L22" i="85"/>
  <c r="M22" i="85" s="1"/>
  <c r="L21" i="85"/>
  <c r="M21" i="85" s="1"/>
  <c r="L20" i="85"/>
  <c r="M20" i="85" s="1"/>
  <c r="L19" i="85"/>
  <c r="M19" i="85" s="1"/>
  <c r="L18" i="85"/>
  <c r="M18" i="85" s="1"/>
  <c r="L17" i="85"/>
  <c r="M17" i="85" s="1"/>
  <c r="L16" i="85"/>
  <c r="M16" i="85" s="1"/>
  <c r="L15" i="85"/>
  <c r="M15" i="85" s="1"/>
  <c r="L14" i="85"/>
  <c r="M14" i="85" s="1"/>
  <c r="L13" i="85"/>
  <c r="M13" i="85" s="1"/>
  <c r="L12" i="85"/>
  <c r="M12" i="85" s="1"/>
  <c r="L11" i="85"/>
  <c r="M11" i="85" s="1"/>
  <c r="L10" i="85"/>
  <c r="M10" i="85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36" i="82"/>
  <c r="M36" i="82" s="1"/>
  <c r="L35" i="82"/>
  <c r="M35" i="82" s="1"/>
  <c r="L34" i="82"/>
  <c r="M34" i="82" s="1"/>
  <c r="L33" i="82"/>
  <c r="M33" i="82" s="1"/>
  <c r="L32" i="82"/>
  <c r="M32" i="82" s="1"/>
  <c r="L31" i="82"/>
  <c r="M31" i="82" s="1"/>
  <c r="L30" i="82"/>
  <c r="M30" i="82" s="1"/>
  <c r="L29" i="82"/>
  <c r="M29" i="82" s="1"/>
  <c r="L28" i="82"/>
  <c r="M28" i="82" s="1"/>
  <c r="L27" i="82"/>
  <c r="M27" i="82" s="1"/>
  <c r="L26" i="82"/>
  <c r="M26" i="82" s="1"/>
  <c r="L25" i="82"/>
  <c r="M25" i="82" s="1"/>
  <c r="L24" i="82"/>
  <c r="M24" i="82" s="1"/>
  <c r="L23" i="82"/>
  <c r="M23" i="82" s="1"/>
  <c r="L22" i="82"/>
  <c r="M22" i="82" s="1"/>
  <c r="L21" i="82"/>
  <c r="M21" i="82" s="1"/>
  <c r="L20" i="82"/>
  <c r="M20" i="82" s="1"/>
  <c r="L19" i="82"/>
  <c r="M19" i="82" s="1"/>
  <c r="L18" i="82"/>
  <c r="M18" i="82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36" i="81"/>
  <c r="M36" i="81" s="1"/>
  <c r="L35" i="81"/>
  <c r="M35" i="81" s="1"/>
  <c r="L34" i="81"/>
  <c r="M34" i="81" s="1"/>
  <c r="L33" i="81"/>
  <c r="M33" i="81" s="1"/>
  <c r="L32" i="81"/>
  <c r="M32" i="81" s="1"/>
  <c r="L31" i="81"/>
  <c r="M31" i="81" s="1"/>
  <c r="L30" i="81"/>
  <c r="M30" i="81" s="1"/>
  <c r="L29" i="81"/>
  <c r="M29" i="81" s="1"/>
  <c r="L28" i="81"/>
  <c r="M28" i="81" s="1"/>
  <c r="L27" i="81"/>
  <c r="M27" i="81" s="1"/>
  <c r="L26" i="81"/>
  <c r="M26" i="81" s="1"/>
  <c r="L25" i="81"/>
  <c r="M25" i="81" s="1"/>
  <c r="L24" i="81"/>
  <c r="M24" i="81" s="1"/>
  <c r="L23" i="81"/>
  <c r="M23" i="81" s="1"/>
  <c r="L22" i="81"/>
  <c r="M22" i="81" s="1"/>
  <c r="L21" i="81"/>
  <c r="M21" i="81" s="1"/>
  <c r="L20" i="81"/>
  <c r="M20" i="81" s="1"/>
  <c r="L19" i="81"/>
  <c r="M19" i="81" s="1"/>
  <c r="L18" i="81"/>
  <c r="M18" i="81" s="1"/>
  <c r="L17" i="81"/>
  <c r="M17" i="81" s="1"/>
  <c r="L16" i="81"/>
  <c r="M16" i="81" s="1"/>
  <c r="L15" i="81"/>
  <c r="M15" i="81" s="1"/>
  <c r="L14" i="81"/>
  <c r="M14" i="81" s="1"/>
  <c r="L13" i="81"/>
  <c r="M13" i="81" s="1"/>
  <c r="L12" i="81"/>
  <c r="M12" i="81" s="1"/>
  <c r="L11" i="81"/>
  <c r="M11" i="81" s="1"/>
  <c r="L10" i="81"/>
  <c r="M10" i="81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L36" i="80"/>
  <c r="M36" i="80" s="1"/>
  <c r="L35" i="80"/>
  <c r="M35" i="80" s="1"/>
  <c r="L34" i="80"/>
  <c r="M34" i="80" s="1"/>
  <c r="L33" i="80"/>
  <c r="M33" i="80" s="1"/>
  <c r="L32" i="80"/>
  <c r="M32" i="80" s="1"/>
  <c r="L31" i="80"/>
  <c r="M31" i="80" s="1"/>
  <c r="L30" i="80"/>
  <c r="M30" i="80" s="1"/>
  <c r="L29" i="80"/>
  <c r="M29" i="80" s="1"/>
  <c r="L28" i="80"/>
  <c r="M28" i="80" s="1"/>
  <c r="L27" i="80"/>
  <c r="M27" i="80" s="1"/>
  <c r="L26" i="80"/>
  <c r="M26" i="80" s="1"/>
  <c r="L25" i="80"/>
  <c r="M25" i="80" s="1"/>
  <c r="L24" i="80"/>
  <c r="M24" i="80" s="1"/>
  <c r="L23" i="80"/>
  <c r="M23" i="80" s="1"/>
  <c r="L22" i="80"/>
  <c r="M22" i="80" s="1"/>
  <c r="L21" i="80"/>
  <c r="M21" i="80" s="1"/>
  <c r="L20" i="80"/>
  <c r="M20" i="80" s="1"/>
  <c r="L19" i="80"/>
  <c r="M19" i="80" s="1"/>
  <c r="L18" i="80"/>
  <c r="M18" i="80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36" i="97"/>
  <c r="M36" i="97" s="1"/>
  <c r="L35" i="97"/>
  <c r="M35" i="97" s="1"/>
  <c r="L34" i="97"/>
  <c r="M34" i="97" s="1"/>
  <c r="L33" i="97"/>
  <c r="M33" i="97" s="1"/>
  <c r="L32" i="97"/>
  <c r="M32" i="97" s="1"/>
  <c r="L31" i="97"/>
  <c r="M31" i="97" s="1"/>
  <c r="L30" i="97"/>
  <c r="M30" i="97" s="1"/>
  <c r="L29" i="97"/>
  <c r="M29" i="97" s="1"/>
  <c r="L28" i="97"/>
  <c r="M28" i="97" s="1"/>
  <c r="L27" i="97"/>
  <c r="M27" i="97" s="1"/>
  <c r="L26" i="97"/>
  <c r="M26" i="97" s="1"/>
  <c r="L25" i="97"/>
  <c r="M25" i="97" s="1"/>
  <c r="L24" i="97"/>
  <c r="M24" i="97" s="1"/>
  <c r="L23" i="97"/>
  <c r="M23" i="97" s="1"/>
  <c r="L22" i="97"/>
  <c r="M22" i="97" s="1"/>
  <c r="L21" i="97"/>
  <c r="M21" i="97" s="1"/>
  <c r="L20" i="97"/>
  <c r="M20" i="97" s="1"/>
  <c r="L19" i="97"/>
  <c r="M19" i="97" s="1"/>
  <c r="L18" i="97"/>
  <c r="M18" i="97" s="1"/>
  <c r="L17" i="97"/>
  <c r="M17" i="97" s="1"/>
  <c r="L16" i="97"/>
  <c r="M16" i="97" s="1"/>
  <c r="L15" i="97"/>
  <c r="M15" i="97" s="1"/>
  <c r="L14" i="97"/>
  <c r="M14" i="97" s="1"/>
  <c r="L13" i="97"/>
  <c r="M13" i="97" s="1"/>
  <c r="L12" i="97"/>
  <c r="M12" i="97" s="1"/>
  <c r="L11" i="97"/>
  <c r="M11" i="97" s="1"/>
  <c r="L10" i="97"/>
  <c r="M10" i="97" s="1"/>
  <c r="L9" i="97"/>
  <c r="M9" i="97" s="1"/>
  <c r="L8" i="97"/>
  <c r="M8" i="97" s="1"/>
  <c r="L7" i="97"/>
  <c r="M7" i="97" s="1"/>
  <c r="L6" i="97"/>
  <c r="M6" i="97" s="1"/>
  <c r="L5" i="97"/>
  <c r="M5" i="97" s="1"/>
  <c r="L4" i="97"/>
  <c r="M4" i="97" s="1"/>
  <c r="L36" i="78"/>
  <c r="M36" i="78" s="1"/>
  <c r="L35" i="78"/>
  <c r="M35" i="78" s="1"/>
  <c r="L34" i="78"/>
  <c r="M34" i="78" s="1"/>
  <c r="L33" i="78"/>
  <c r="M33" i="78" s="1"/>
  <c r="L32" i="78"/>
  <c r="M32" i="78" s="1"/>
  <c r="L31" i="78"/>
  <c r="M31" i="78" s="1"/>
  <c r="L30" i="78"/>
  <c r="M30" i="78" s="1"/>
  <c r="L29" i="78"/>
  <c r="M29" i="78" s="1"/>
  <c r="L28" i="78"/>
  <c r="M28" i="78" s="1"/>
  <c r="L27" i="78"/>
  <c r="M27" i="78" s="1"/>
  <c r="L26" i="78"/>
  <c r="M26" i="78" s="1"/>
  <c r="L25" i="78"/>
  <c r="M25" i="78" s="1"/>
  <c r="L24" i="78"/>
  <c r="M24" i="78" s="1"/>
  <c r="L23" i="78"/>
  <c r="M23" i="78" s="1"/>
  <c r="L22" i="78"/>
  <c r="M22" i="78" s="1"/>
  <c r="L21" i="78"/>
  <c r="M21" i="78" s="1"/>
  <c r="L20" i="78"/>
  <c r="M20" i="78" s="1"/>
  <c r="L19" i="78"/>
  <c r="M19" i="78" s="1"/>
  <c r="L18" i="78"/>
  <c r="M18" i="78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L19" i="75"/>
  <c r="M19" i="75" s="1"/>
  <c r="L20" i="75"/>
  <c r="M20" i="75" s="1"/>
  <c r="L21" i="75"/>
  <c r="M21" i="75" s="1"/>
  <c r="L22" i="75"/>
  <c r="M22" i="75" s="1"/>
  <c r="L23" i="75"/>
  <c r="M23" i="75" s="1"/>
  <c r="L24" i="75"/>
  <c r="M24" i="75" s="1"/>
  <c r="L25" i="75"/>
  <c r="M25" i="75" s="1"/>
  <c r="L26" i="75"/>
  <c r="M26" i="75" s="1"/>
  <c r="L27" i="75"/>
  <c r="M27" i="75" s="1"/>
  <c r="L28" i="75"/>
  <c r="M28" i="75" s="1"/>
  <c r="L29" i="75"/>
  <c r="M29" i="75" s="1"/>
  <c r="L30" i="75"/>
  <c r="M30" i="75" s="1"/>
  <c r="L31" i="75"/>
  <c r="M31" i="75" s="1"/>
  <c r="L32" i="75"/>
  <c r="M32" i="75" s="1"/>
  <c r="L33" i="75"/>
  <c r="M33" i="75" s="1"/>
  <c r="L34" i="75"/>
  <c r="M34" i="75" s="1"/>
  <c r="L35" i="75"/>
  <c r="M35" i="75" s="1"/>
  <c r="L36" i="75"/>
  <c r="M36" i="75" s="1"/>
  <c r="M10" i="99" l="1"/>
  <c r="L30" i="90"/>
  <c r="O30" i="90" s="1"/>
  <c r="L34" i="90"/>
  <c r="M34" i="90" s="1"/>
  <c r="L26" i="90"/>
  <c r="O26" i="90" s="1"/>
  <c r="L22" i="90"/>
  <c r="O22" i="90" s="1"/>
  <c r="L31" i="90"/>
  <c r="L27" i="90"/>
  <c r="O27" i="90" s="1"/>
  <c r="L23" i="90"/>
  <c r="O23" i="90" s="1"/>
  <c r="L19" i="90"/>
  <c r="O19" i="90" s="1"/>
  <c r="L33" i="90"/>
  <c r="O33" i="90" s="1"/>
  <c r="L29" i="90"/>
  <c r="O29" i="90" s="1"/>
  <c r="L25" i="90"/>
  <c r="O25" i="90" s="1"/>
  <c r="L21" i="90"/>
  <c r="O21" i="90" s="1"/>
  <c r="L32" i="90"/>
  <c r="L28" i="90"/>
  <c r="L24" i="90"/>
  <c r="L20" i="90"/>
  <c r="L36" i="90"/>
  <c r="L35" i="90"/>
  <c r="O35" i="90" s="1"/>
  <c r="L4" i="75"/>
  <c r="L4" i="90" s="1"/>
  <c r="M26" i="90" l="1"/>
  <c r="M25" i="90"/>
  <c r="O34" i="90"/>
  <c r="M27" i="90"/>
  <c r="M22" i="90"/>
  <c r="M21" i="90"/>
  <c r="M30" i="90"/>
  <c r="M23" i="90"/>
  <c r="M33" i="90"/>
  <c r="M19" i="90"/>
  <c r="O28" i="90"/>
  <c r="M28" i="90"/>
  <c r="M29" i="90"/>
  <c r="O20" i="90"/>
  <c r="M20" i="90"/>
  <c r="O4" i="90"/>
  <c r="M4" i="90"/>
  <c r="M24" i="90"/>
  <c r="O24" i="90"/>
  <c r="M36" i="90"/>
  <c r="O36" i="90"/>
  <c r="M35" i="90"/>
  <c r="N18" i="90"/>
  <c r="N16" i="90"/>
  <c r="N14" i="90"/>
  <c r="N12" i="90"/>
  <c r="N10" i="90"/>
  <c r="N8" i="90"/>
  <c r="N17" i="90"/>
  <c r="N15" i="90"/>
  <c r="N13" i="90"/>
  <c r="N11" i="90"/>
  <c r="N9" i="90"/>
  <c r="N7" i="90"/>
  <c r="L11" i="75"/>
  <c r="L12" i="75"/>
  <c r="L13" i="75"/>
  <c r="L14" i="75"/>
  <c r="L15" i="75"/>
  <c r="L16" i="75"/>
  <c r="L17" i="75"/>
  <c r="L18" i="75"/>
  <c r="M17" i="75" l="1"/>
  <c r="L17" i="90"/>
  <c r="O17" i="90" s="1"/>
  <c r="M13" i="75"/>
  <c r="L13" i="90"/>
  <c r="O13" i="90" s="1"/>
  <c r="M16" i="75"/>
  <c r="L16" i="90"/>
  <c r="O16" i="90" s="1"/>
  <c r="M12" i="75"/>
  <c r="L12" i="90"/>
  <c r="O12" i="90" s="1"/>
  <c r="M15" i="75"/>
  <c r="L15" i="90"/>
  <c r="O15" i="90" s="1"/>
  <c r="M11" i="75"/>
  <c r="L11" i="90"/>
  <c r="O11" i="90" s="1"/>
  <c r="M18" i="75"/>
  <c r="L18" i="90"/>
  <c r="O18" i="90" s="1"/>
  <c r="M14" i="75"/>
  <c r="L14" i="90"/>
  <c r="O14" i="90" s="1"/>
  <c r="E12" i="103"/>
  <c r="N37" i="90"/>
  <c r="O43" i="90" s="1"/>
  <c r="L10" i="75"/>
  <c r="L10" i="90" l="1"/>
  <c r="O10" i="90" s="1"/>
  <c r="M17" i="90"/>
  <c r="M12" i="90"/>
  <c r="M13" i="90"/>
  <c r="M18" i="90"/>
  <c r="M11" i="90"/>
  <c r="M15" i="90"/>
  <c r="M16" i="90"/>
  <c r="M14" i="90"/>
  <c r="M10" i="75"/>
  <c r="L9" i="75"/>
  <c r="L9" i="90" s="1"/>
  <c r="O9" i="90" s="1"/>
  <c r="L8" i="75"/>
  <c r="L8" i="90" s="1"/>
  <c r="O8" i="90" s="1"/>
  <c r="L7" i="75"/>
  <c r="L7" i="90" s="1"/>
  <c r="O7" i="90" s="1"/>
  <c r="L6" i="75"/>
  <c r="L6" i="90" s="1"/>
  <c r="L5" i="75"/>
  <c r="L5" i="90" s="1"/>
  <c r="M10" i="90" l="1"/>
  <c r="O37" i="90"/>
  <c r="O44" i="90" s="1"/>
  <c r="O46" i="90" s="1"/>
  <c r="M6" i="75"/>
  <c r="M6" i="90"/>
  <c r="M8" i="75"/>
  <c r="M8" i="90"/>
  <c r="M5" i="75"/>
  <c r="M5" i="90"/>
  <c r="M7" i="75"/>
  <c r="M7" i="90"/>
  <c r="M9" i="75"/>
  <c r="M9" i="90"/>
  <c r="M4" i="75" l="1"/>
</calcChain>
</file>

<file path=xl/comments1.xml><?xml version="1.0" encoding="utf-8"?>
<comments xmlns="http://schemas.openxmlformats.org/spreadsheetml/2006/main">
  <authors>
    <author>Gabriela Monteiro</author>
    <author>Roberta kloster</author>
  </authors>
  <commentList>
    <comment ref="K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10 - 1º Aditivo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24 - 1º Aditivo</t>
        </r>
      </text>
    </comment>
    <comment ref="K35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2 - qtdd cedida para o CAV
1 - qtdd cedida para o CESFI
1 - cedido para FAED
1 - cedido para o CEFID</t>
        </r>
      </text>
    </comment>
    <comment ref="K36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8-  qtdd cedida para o CAV
1  - qtdd cedida para o CESFI
1 - cedido para FAED</t>
        </r>
      </text>
    </comment>
  </commentList>
</comments>
</file>

<file path=xl/comments2.xml><?xml version="1.0" encoding="utf-8"?>
<comments xmlns="http://schemas.openxmlformats.org/spreadsheetml/2006/main">
  <authors>
    <author>Camila de Almeida Luca</author>
  </authors>
  <commentList>
    <comment ref="K35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Cedido pela Reitoria
</t>
        </r>
      </text>
    </comment>
    <comment ref="K36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Cedido pelo CERES - READEQUAÇÃO
</t>
        </r>
      </text>
    </comment>
  </commentList>
</comments>
</file>

<file path=xl/comments3.xml><?xml version="1.0" encoding="utf-8"?>
<comments xmlns="http://schemas.openxmlformats.org/spreadsheetml/2006/main">
  <authors>
    <author>Eder Gulart Monteiro</author>
    <author>Gabriela Monteiro</author>
  </authors>
  <commentList>
    <comment ref="O3" authorId="0" shapeId="0">
      <text>
        <r>
          <rPr>
            <b/>
            <sz val="9"/>
            <color indexed="81"/>
            <rFont val="Tahoma"/>
            <charset val="1"/>
          </rPr>
          <t>Eder Gulart Monteiro:</t>
        </r>
        <r>
          <rPr>
            <sz val="9"/>
            <color indexed="81"/>
            <rFont val="Tahoma"/>
            <charset val="1"/>
          </rPr>
          <t xml:space="preserve">
saldo cedido pela Reitoria
</t>
        </r>
      </text>
    </comment>
    <comment ref="K35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cedido pela Reitoria</t>
        </r>
      </text>
    </comment>
    <comment ref="K36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cedido pela Reitoria</t>
        </r>
      </text>
    </comment>
  </commentList>
</comments>
</file>

<file path=xl/comments4.xml><?xml version="1.0" encoding="utf-8"?>
<comments xmlns="http://schemas.openxmlformats.org/spreadsheetml/2006/main">
  <authors>
    <author>Camila de Almeida Luca</author>
  </authors>
  <commentList>
    <comment ref="K36" authorId="0" shapeId="0">
      <text>
        <r>
          <rPr>
            <b/>
            <sz val="9"/>
            <color indexed="81"/>
            <rFont val="Segoe UI"/>
            <charset val="1"/>
          </rPr>
          <t>Camila de Almeida Luca:</t>
        </r>
        <r>
          <rPr>
            <sz val="9"/>
            <color indexed="81"/>
            <rFont val="Segoe UI"/>
            <charset val="1"/>
          </rPr>
          <t xml:space="preserve">
Cedido 1 para CEART. READEQUAÇÃO FINAL</t>
        </r>
      </text>
    </comment>
  </commentList>
</comments>
</file>

<file path=xl/comments5.xml><?xml version="1.0" encoding="utf-8"?>
<comments xmlns="http://schemas.openxmlformats.org/spreadsheetml/2006/main">
  <authors>
    <author>Roberta kloster</author>
  </authors>
  <commentList>
    <comment ref="K15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10 - 2º termo aditivo
</t>
        </r>
      </text>
    </comment>
    <comment ref="K35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2 - qtdd cedida pela reitoria</t>
        </r>
      </text>
    </comment>
    <comment ref="K3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8 - qtdd cedida pela reitoria</t>
        </r>
      </text>
    </comment>
  </commentList>
</comments>
</file>

<file path=xl/comments6.xml><?xml version="1.0" encoding="utf-8"?>
<comments xmlns="http://schemas.openxmlformats.org/spreadsheetml/2006/main">
  <authors>
    <author>Roberta kloster</author>
  </authors>
  <commentList>
    <comment ref="K35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1 - qtdd cedida pela reitoria</t>
        </r>
      </text>
    </comment>
    <comment ref="K3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1 - qtdd cedida pela reitoria</t>
        </r>
      </text>
    </comment>
  </commentList>
</comments>
</file>

<file path=xl/sharedStrings.xml><?xml version="1.0" encoding="utf-8"?>
<sst xmlns="http://schemas.openxmlformats.org/spreadsheetml/2006/main" count="2426" uniqueCount="167">
  <si>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</si>
  <si>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</si>
  <si>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</si>
  <si>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</si>
  <si>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</si>
  <si>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</si>
  <si>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</si>
  <si>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UNIDADE</t>
  </si>
  <si>
    <t>ALERTA</t>
  </si>
  <si>
    <t>Item</t>
  </si>
  <si>
    <t>Unidade</t>
  </si>
  <si>
    <t>Lote</t>
  </si>
  <si>
    <t>MARCA</t>
  </si>
  <si>
    <t>Pagto. (Dias)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</si>
  <si>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</si>
  <si>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</si>
  <si>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</si>
  <si>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</si>
  <si>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</si>
  <si>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</si>
  <si>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</si>
  <si>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</si>
  <si>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</si>
  <si>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</si>
  <si>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</si>
  <si>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</si>
  <si>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</si>
  <si>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</si>
  <si>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</si>
  <si>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</si>
  <si>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</si>
  <si>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</si>
  <si>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</si>
  <si>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</si>
  <si>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</si>
  <si>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</si>
  <si>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</si>
  <si>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</si>
  <si>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</si>
  <si>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CERES</t>
  </si>
  <si>
    <t>CENTRO PARTICIPANTE: GESTOR</t>
  </si>
  <si>
    <t>Quantidade Utilizada</t>
  </si>
  <si>
    <t>SALDO</t>
  </si>
  <si>
    <t>Valor Total Registrado</t>
  </si>
  <si>
    <t>Valor Total Utilizado</t>
  </si>
  <si>
    <t>Valor Utilizado</t>
  </si>
  <si>
    <t>% Aditivos</t>
  </si>
  <si>
    <t>% Utilizado</t>
  </si>
  <si>
    <t>Valor Total da Ata com Aditivo</t>
  </si>
  <si>
    <t>Qtde Registrada + Aditivos</t>
  </si>
  <si>
    <t>Qtde REGISTRADA</t>
  </si>
  <si>
    <t>Especificação - conforme complementação memorial descritivo</t>
  </si>
  <si>
    <t>Mini Storage de Rede (CEAD)</t>
  </si>
  <si>
    <t>Wireless com antena direcional</t>
  </si>
  <si>
    <t>Câmera IP (CEART)</t>
  </si>
  <si>
    <t>Switch Borda PoE 24p</t>
  </si>
  <si>
    <t xml:space="preserve">Mini-GBIC monomodo 1Gbps </t>
  </si>
  <si>
    <t xml:space="preserve">Mini-GBIC multimodo 1Gbps </t>
  </si>
  <si>
    <t xml:space="preserve">Roteador Unidades </t>
  </si>
  <si>
    <r>
      <t xml:space="preserve">Roteador Concentrador </t>
    </r>
    <r>
      <rPr>
        <i/>
        <sz val="12"/>
        <rFont val="Calibri"/>
        <family val="2"/>
      </rPr>
      <t xml:space="preserve"> </t>
    </r>
  </si>
  <si>
    <t xml:space="preserve">Software de Gerenciamento de Rede </t>
  </si>
  <si>
    <t>Ponto de acesso a rede sem fio</t>
  </si>
  <si>
    <t>Controladora WLAN</t>
  </si>
  <si>
    <t>Licença Controladora WLAN</t>
  </si>
  <si>
    <r>
      <t xml:space="preserve">Switch SAN </t>
    </r>
    <r>
      <rPr>
        <i/>
        <sz val="12"/>
        <color indexed="8"/>
        <rFont val="Calibri"/>
        <family val="2"/>
      </rPr>
      <t xml:space="preserve"> </t>
    </r>
  </si>
  <si>
    <t xml:space="preserve">Placa HBA (material de consumo) </t>
  </si>
  <si>
    <t xml:space="preserve">ENCLOSURE Expansão STORAGE HP (PN AG638) </t>
  </si>
  <si>
    <t>Unidades de armazenamento de dados FC de 450GB (PN AG803B)</t>
  </si>
  <si>
    <t xml:space="preserve">Unidades de Armazenamento de dados FC de 1TB (PN AG691B) </t>
  </si>
  <si>
    <t xml:space="preserve">Treinamento Storage </t>
  </si>
  <si>
    <t>Serviços de instalação, configuração e garantia</t>
  </si>
  <si>
    <t>Memória 16Gb para upgrade (Huawei PN:06200107)</t>
  </si>
  <si>
    <t>Processador E5-2620 para upgrade (Huawei PN:41020222)</t>
  </si>
  <si>
    <t>Fonte 460W para upgrade (Huawei PN:02131042)</t>
  </si>
  <si>
    <t>Pente de Memória 8 Gb (PN 647897-b21)</t>
  </si>
  <si>
    <t xml:space="preserve">Pente de Memória 8 Gb (PN 500662-b21) </t>
  </si>
  <si>
    <t>Fitas LTO4</t>
  </si>
  <si>
    <t xml:space="preserve">No-Break modelo 1 </t>
  </si>
  <si>
    <t>Módulo de bateria – modelo 1</t>
  </si>
  <si>
    <t xml:space="preserve">No-Break modelo 2 </t>
  </si>
  <si>
    <t>Módulo de bateria – modelo 2</t>
  </si>
  <si>
    <t>No-Break modelo 3</t>
  </si>
  <si>
    <t>Módulo de bateria – modelo 3</t>
  </si>
  <si>
    <t>449052.35</t>
  </si>
  <si>
    <t>449052.33</t>
  </si>
  <si>
    <t>449052.94</t>
  </si>
  <si>
    <t>339030.17</t>
  </si>
  <si>
    <t>339039.48</t>
  </si>
  <si>
    <t>339039.25</t>
  </si>
  <si>
    <t>449052.30</t>
  </si>
  <si>
    <t>Peça</t>
  </si>
  <si>
    <t>serviço</t>
  </si>
  <si>
    <t xml:space="preserve">*Marca conforme Proposta Ajustada </t>
  </si>
  <si>
    <r>
      <t>Switch Borda s/PoE 24p (DGOV)</t>
    </r>
    <r>
      <rPr>
        <i/>
        <sz val="12"/>
        <rFont val="Calibri"/>
        <family val="2"/>
      </rPr>
      <t xml:space="preserve"> </t>
    </r>
  </si>
  <si>
    <r>
      <t xml:space="preserve">Firewall </t>
    </r>
    <r>
      <rPr>
        <i/>
        <sz val="12"/>
        <color indexed="8"/>
        <rFont val="Calibri"/>
        <family val="2"/>
      </rPr>
      <t xml:space="preserve"> </t>
    </r>
  </si>
  <si>
    <t>*Prazo de Entrega e Pagamento conforme Termo de Referência</t>
  </si>
  <si>
    <t>PROCESSO: 1300/2014/UDESC</t>
  </si>
  <si>
    <t>OBJETO: Aquisição de equipamentos, materiais e serviços para upgrade da rede de computadores da UDESC</t>
  </si>
  <si>
    <t>VIGÊNCIA DA ATA:  02/12/2014 até 01/12/2015</t>
  </si>
  <si>
    <t>*Lotes 2 e 3 Infrutíferos</t>
  </si>
  <si>
    <t>*Lote 10 Deserto</t>
  </si>
  <si>
    <t>Infrutífero</t>
  </si>
  <si>
    <t>Deserto</t>
  </si>
  <si>
    <t>CENTRO PARTICIPANTE: REITORIA/SETIC</t>
  </si>
  <si>
    <t>ZOOM Tecnologia LTDA</t>
  </si>
  <si>
    <t>SEPROL Comércio e Consultoria em Informática LTDA</t>
  </si>
  <si>
    <t>WEG Automação Critical Power LTDA</t>
  </si>
  <si>
    <t>CENTRO PARTICIPANTE: PROJ-CEAD-SETIC</t>
  </si>
  <si>
    <t>CENTRO PARTICIPANTE: CEPLAN</t>
  </si>
  <si>
    <t>CENTRO PARTICIPANTE: CCT</t>
  </si>
  <si>
    <t>CENTRO PARTICIPANTE: CAV</t>
  </si>
  <si>
    <t>CENTRO PARTICIPANTE: CEO</t>
  </si>
  <si>
    <t>CENTRO PARTICIPANTE: CEAVI</t>
  </si>
  <si>
    <t>Pregão 1300/2014/UDESC - SRP</t>
  </si>
  <si>
    <t>Aquisição de equipamentos, materiais e serviços para upgrade da rede de computadores da UDESC</t>
  </si>
  <si>
    <t>Vigência da Ata:  02/12/2014 até 01/12/2015</t>
  </si>
  <si>
    <t>CENTRO PARTICIPANTE: SETIC</t>
  </si>
  <si>
    <t xml:space="preserve"> Qtde 1º Aditivo </t>
  </si>
  <si>
    <t xml:space="preserve"> Valor Aditado </t>
  </si>
  <si>
    <t xml:space="preserve"> Qtde Total Registrada </t>
  </si>
  <si>
    <t xml:space="preserve"> Valor Total Registrado </t>
  </si>
  <si>
    <t>Valor Total Registrado em Ata - Item 4</t>
  </si>
  <si>
    <t>Valor Aditivo - Item 4</t>
  </si>
  <si>
    <t>% Aditivo - Item 4</t>
  </si>
  <si>
    <t>Valor Total Registrado em Ata - Item 5</t>
  </si>
  <si>
    <t>Valor Aditivo - Item 5</t>
  </si>
  <si>
    <t>% Aditivo - Item 5</t>
  </si>
  <si>
    <t>1º TERMO ADITIVO</t>
  </si>
  <si>
    <t>2º TERMO ADITIVO</t>
  </si>
  <si>
    <t xml:space="preserve"> Qtde 2º Aditivo </t>
  </si>
  <si>
    <t>Valor Total Registrado em Ata - Item 12</t>
  </si>
  <si>
    <t>Valor Aditivo - Item 12</t>
  </si>
  <si>
    <t>% Aditivo - Item 12</t>
  </si>
  <si>
    <t xml:space="preserve"> AF/OS nº  272/2015 Qtde. DT</t>
  </si>
  <si>
    <t xml:space="preserve"> AF/OS nº  1413/2015 Qtde. DT</t>
  </si>
  <si>
    <t>AF 352/2015</t>
  </si>
  <si>
    <t>AF 1705/2015</t>
  </si>
  <si>
    <t xml:space="preserve"> AF/OS nº  208/2015 Qtde. DT</t>
  </si>
  <si>
    <t xml:space="preserve"> AF/OS nº  291/2015 Qtde. DT</t>
  </si>
  <si>
    <t xml:space="preserve"> AF/OS nº 424/2015 Qtde. DT</t>
  </si>
  <si>
    <t xml:space="preserve"> AF/OS nº  328/2015 Qtde. DT</t>
  </si>
  <si>
    <t xml:space="preserve"> AF/OS nº  350/2015 Qtde. DT</t>
  </si>
  <si>
    <t xml:space="preserve"> AF/OS nº  295/2015 Qtde. DT</t>
  </si>
  <si>
    <t xml:space="preserve"> AF/OS nº  441/2015 Qtde. DT</t>
  </si>
  <si>
    <t xml:space="preserve"> AF/OS nº  109/2015 Qtde. DT</t>
  </si>
  <si>
    <t xml:space="preserve"> AF/OS nº  184/2015 Qtde. DT</t>
  </si>
  <si>
    <t xml:space="preserve"> AF 301/2015Qtde. DT</t>
  </si>
  <si>
    <t xml:space="preserve"> AF/OS nº  285/2015 Qtde. DT</t>
  </si>
  <si>
    <t xml:space="preserve"> AF/OS nº  1202/20154 Qtde. DT</t>
  </si>
  <si>
    <t xml:space="preserve"> AF nº  171/2015 Qtde. DT</t>
  </si>
  <si>
    <t xml:space="preserve"> Contrato nº  181/2015 Qtde. DT</t>
  </si>
  <si>
    <t>Contrato nº  406/2015 Qtde. DT</t>
  </si>
  <si>
    <t>Contrato nº  1384/2015 Qtde. DT</t>
  </si>
  <si>
    <t>Contrato 1488/2015 Qtde. DT</t>
  </si>
  <si>
    <t xml:space="preserve"> AF nº  1652/2015 Qtde. DT</t>
  </si>
  <si>
    <t xml:space="preserve"> AF/OS nº  1653/2015 Qtde. DT</t>
  </si>
  <si>
    <t xml:space="preserve"> AF/OS nº  191/2015 Qtde. DT</t>
  </si>
  <si>
    <t xml:space="preserve"> AF/OS nº  1490/2015 Qtde. DT</t>
  </si>
  <si>
    <t xml:space="preserve"> AF/OS nº  1683/2015 Qtde. DT</t>
  </si>
  <si>
    <t xml:space="preserve"> AF/OS nº  1737/2015 Qtde. DT</t>
  </si>
  <si>
    <t xml:space="preserve"> AF/OS nº  1738/2015 Qtde. DT</t>
  </si>
  <si>
    <t>Resumo Atualizado em 01.02.016</t>
  </si>
  <si>
    <t xml:space="preserve">AF. </t>
  </si>
  <si>
    <t>CANCELADO</t>
  </si>
  <si>
    <t>Huawei AP4030DN 802,11</t>
  </si>
  <si>
    <t>Contrato nº  1968/2015 Qtde. DT</t>
  </si>
  <si>
    <t xml:space="preserve"> AF/OS nº  2015/2015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</si>
</sst>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</numFmts>
  <fonts count="3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i/>
      <sz val="12"/>
      <name val="Calibri"/>
      <family val="2"/>
    </font>
    <font>
      <i/>
      <sz val="12"/>
      <color indexed="8"/>
      <name val="Calibri"/>
      <family val="2"/>
    </font>
    <font>
      <sz val="12"/>
      <color indexed="8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b/>
      <sz val="8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10"/>
      </patternFill>
    </fill>
    <fill>
      <patternFill patternType="solid">
        <fgColor rgb="FFFFFF00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9" fontId="17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ill="0" applyBorder="0" applyAlignment="0" applyProtection="0"/>
  </cellStyleXfs>
  <cellXfs count="125">
    <xf numFmtId="0" fontId="0" fillId="0" borderId="0" xfId="0"/>
    <xf numFmtId="0" fontId="4" fillId="0" borderId="0" xfId="1" applyFont="1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167" fontId="15" fillId="0" borderId="1" xfId="0" applyNumberFormat="1" applyFont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167" fontId="5" fillId="2" borderId="1" xfId="3" applyNumberFormat="1" applyFont="1" applyFill="1" applyBorder="1" applyAlignment="1" applyProtection="1">
      <alignment horizontal="center" vertical="center" wrapText="1"/>
    </xf>
    <xf numFmtId="0" fontId="18" fillId="0" borderId="0" xfId="1" applyFont="1"/>
    <xf numFmtId="167" fontId="18" fillId="11" borderId="7" xfId="1" applyNumberFormat="1" applyFont="1" applyFill="1" applyBorder="1" applyAlignment="1" applyProtection="1">
      <alignment horizontal="right"/>
      <protection locked="0"/>
    </xf>
    <xf numFmtId="167" fontId="18" fillId="11" borderId="8" xfId="1" applyNumberFormat="1" applyFont="1" applyFill="1" applyBorder="1" applyAlignment="1" applyProtection="1">
      <alignment horizontal="right"/>
      <protection locked="0"/>
    </xf>
    <xf numFmtId="9" fontId="18" fillId="11" borderId="8" xfId="1" applyNumberFormat="1" applyFont="1" applyFill="1" applyBorder="1" applyAlignment="1">
      <alignment horizontal="right"/>
    </xf>
    <xf numFmtId="9" fontId="18" fillId="11" borderId="2" xfId="5" applyFont="1" applyFill="1" applyBorder="1" applyAlignment="1" applyProtection="1">
      <alignment horizontal="right"/>
      <protection locked="0"/>
    </xf>
    <xf numFmtId="167" fontId="4" fillId="10" borderId="1" xfId="1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7" fontId="4" fillId="0" borderId="1" xfId="1" applyNumberFormat="1" applyFont="1" applyFill="1" applyBorder="1" applyAlignment="1">
      <alignment vertical="center"/>
    </xf>
    <xf numFmtId="167" fontId="4" fillId="0" borderId="1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 applyProtection="1">
      <alignment horizontal="center" vertical="center"/>
      <protection locked="0"/>
    </xf>
    <xf numFmtId="167" fontId="5" fillId="10" borderId="1" xfId="1" applyNumberFormat="1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67" fontId="4" fillId="8" borderId="1" xfId="1" applyNumberFormat="1" applyFont="1" applyFill="1" applyBorder="1" applyAlignment="1">
      <alignment horizontal="center" vertical="center"/>
    </xf>
    <xf numFmtId="44" fontId="4" fillId="8" borderId="1" xfId="6" applyFont="1" applyFill="1" applyBorder="1" applyAlignment="1">
      <alignment horizontal="center" vertical="center" wrapText="1"/>
    </xf>
    <xf numFmtId="3" fontId="4" fillId="12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>
      <alignment horizontal="right" vertical="center"/>
    </xf>
    <xf numFmtId="44" fontId="5" fillId="0" borderId="1" xfId="1" applyNumberFormat="1" applyFont="1" applyFill="1" applyBorder="1" applyAlignment="1">
      <alignment horizontal="center" vertical="center"/>
    </xf>
    <xf numFmtId="10" fontId="5" fillId="0" borderId="1" xfId="9" applyNumberFormat="1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7" fontId="4" fillId="0" borderId="0" xfId="1" applyNumberFormat="1" applyFont="1" applyBorder="1"/>
    <xf numFmtId="14" fontId="2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" fontId="4" fillId="0" borderId="0" xfId="1" applyNumberFormat="1" applyFont="1" applyFill="1" applyBorder="1"/>
    <xf numFmtId="0" fontId="18" fillId="0" borderId="1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13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7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2" xfId="1" applyNumberFormat="1" applyFont="1" applyFill="1" applyBorder="1" applyAlignment="1" applyProtection="1">
      <alignment horizontal="center" vertical="center" wrapText="1"/>
      <protection locked="0"/>
    </xf>
    <xf numFmtId="0" fontId="18" fillId="11" borderId="9" xfId="1" applyFont="1" applyFill="1" applyBorder="1" applyAlignment="1" applyProtection="1">
      <alignment horizontal="left"/>
      <protection locked="0"/>
    </xf>
    <xf numFmtId="0" fontId="18" fillId="11" borderId="11" xfId="1" applyFont="1" applyFill="1" applyBorder="1" applyAlignment="1" applyProtection="1">
      <alignment horizontal="left"/>
      <protection locked="0"/>
    </xf>
    <xf numFmtId="0" fontId="18" fillId="11" borderId="10" xfId="1" applyFont="1" applyFill="1" applyBorder="1" applyAlignment="1" applyProtection="1">
      <alignment horizontal="left"/>
      <protection locked="0"/>
    </xf>
    <xf numFmtId="0" fontId="18" fillId="11" borderId="12" xfId="1" applyFont="1" applyFill="1" applyBorder="1" applyAlignment="1" applyProtection="1">
      <alignment horizontal="left"/>
      <protection locked="0"/>
    </xf>
    <xf numFmtId="0" fontId="18" fillId="11" borderId="19" xfId="1" applyFont="1" applyFill="1" applyBorder="1" applyAlignment="1" applyProtection="1">
      <alignment horizontal="left"/>
      <protection locked="0"/>
    </xf>
    <xf numFmtId="0" fontId="18" fillId="11" borderId="14" xfId="1" applyFont="1" applyFill="1" applyBorder="1" applyAlignment="1" applyProtection="1">
      <alignment horizontal="left"/>
      <protection locked="0"/>
    </xf>
    <xf numFmtId="0" fontId="18" fillId="11" borderId="0" xfId="1" applyFont="1" applyFill="1" applyBorder="1" applyAlignment="1" applyProtection="1">
      <alignment horizontal="left"/>
      <protection locked="0"/>
    </xf>
    <xf numFmtId="0" fontId="18" fillId="11" borderId="16" xfId="1" applyFont="1" applyFill="1" applyBorder="1" applyAlignment="1" applyProtection="1">
      <alignment horizontal="left"/>
      <protection locked="0"/>
    </xf>
    <xf numFmtId="0" fontId="18" fillId="11" borderId="18" xfId="1" applyFont="1" applyFill="1" applyBorder="1" applyAlignment="1" applyProtection="1">
      <alignment horizontal="left"/>
      <protection locked="0"/>
    </xf>
    <xf numFmtId="0" fontId="5" fillId="7" borderId="9" xfId="0" applyNumberFormat="1" applyFont="1" applyFill="1" applyBorder="1" applyAlignment="1">
      <alignment horizontal="left" vertical="center" wrapText="1"/>
    </xf>
    <xf numFmtId="0" fontId="5" fillId="7" borderId="11" xfId="0" applyNumberFormat="1" applyFont="1" applyFill="1" applyBorder="1" applyAlignment="1">
      <alignment horizontal="left" vertical="center" wrapText="1"/>
    </xf>
    <xf numFmtId="0" fontId="5" fillId="7" borderId="10" xfId="0" applyNumberFormat="1" applyFont="1" applyFill="1" applyBorder="1" applyAlignment="1">
      <alignment horizontal="left" vertical="center" wrapText="1"/>
    </xf>
    <xf numFmtId="0" fontId="18" fillId="11" borderId="12" xfId="1" applyFont="1" applyFill="1" applyBorder="1" applyAlignment="1">
      <alignment horizontal="left" vertical="center" wrapText="1"/>
    </xf>
    <xf numFmtId="0" fontId="18" fillId="11" borderId="19" xfId="1" applyFont="1" applyFill="1" applyBorder="1" applyAlignment="1">
      <alignment horizontal="left" vertical="center" wrapText="1"/>
    </xf>
    <xf numFmtId="0" fontId="18" fillId="11" borderId="13" xfId="1" applyFont="1" applyFill="1" applyBorder="1" applyAlignment="1">
      <alignment horizontal="left" vertical="center" wrapText="1"/>
    </xf>
    <xf numFmtId="0" fontId="18" fillId="11" borderId="14" xfId="1" applyFont="1" applyFill="1" applyBorder="1" applyAlignment="1">
      <alignment horizontal="left" vertical="center" wrapText="1"/>
    </xf>
    <xf numFmtId="0" fontId="18" fillId="11" borderId="0" xfId="1" applyFont="1" applyFill="1" applyBorder="1" applyAlignment="1">
      <alignment horizontal="left" vertical="center" wrapText="1"/>
    </xf>
    <xf numFmtId="0" fontId="18" fillId="11" borderId="15" xfId="1" applyFont="1" applyFill="1" applyBorder="1" applyAlignment="1">
      <alignment horizontal="left" vertical="center" wrapText="1"/>
    </xf>
    <xf numFmtId="0" fontId="18" fillId="11" borderId="16" xfId="1" applyFont="1" applyFill="1" applyBorder="1" applyAlignment="1">
      <alignment horizontal="left" vertical="center" wrapText="1"/>
    </xf>
    <xf numFmtId="0" fontId="18" fillId="11" borderId="18" xfId="1" applyFont="1" applyFill="1" applyBorder="1" applyAlignment="1">
      <alignment horizontal="left" vertical="center" wrapText="1"/>
    </xf>
    <xf numFmtId="0" fontId="18" fillId="11" borderId="17" xfId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1">
    <cellStyle name="Moeda" xfId="6" builtinId="4"/>
    <cellStyle name="Normal" xfId="0" builtinId="0"/>
    <cellStyle name="Normal 2" xfId="1"/>
    <cellStyle name="Porcentagem" xfId="5" builtinId="5"/>
    <cellStyle name="Porcentagem 2" xfId="8"/>
    <cellStyle name="Porcentagem 3" xfId="9"/>
    <cellStyle name="Separador de milhares 2" xfId="2"/>
    <cellStyle name="Separador de milhares 2 2" xfId="10"/>
    <cellStyle name="Separador de milhares 2 3" xfId="7"/>
    <cellStyle name="Separador de milhares 3" xfId="3"/>
    <cellStyle name="Título 5" xfId="4"/>
  </cellStyles>
  <dxfs count="369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Y41"/>
  <sheetViews>
    <sheetView topLeftCell="A25" zoomScale="70" zoomScaleNormal="70" workbookViewId="0">
      <selection activeCell="L46" sqref="L4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2.140625" style="5" customWidth="1"/>
    <col min="15" max="15" width="11.85546875" style="1" customWidth="1"/>
    <col min="16" max="16" width="11.7109375" style="1" customWidth="1"/>
    <col min="17" max="17" width="12" style="1" customWidth="1"/>
    <col min="18" max="18" width="12.7109375" style="6" customWidth="1"/>
    <col min="19" max="19" width="11.85546875" style="5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0.7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149</v>
      </c>
      <c r="O1" s="90" t="s">
        <v>150</v>
      </c>
      <c r="P1" s="90" t="s">
        <v>151</v>
      </c>
      <c r="Q1" s="91" t="s">
        <v>152</v>
      </c>
      <c r="R1" s="91" t="s">
        <v>153</v>
      </c>
      <c r="S1" s="91" t="s">
        <v>165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x14ac:dyDescent="0.25">
      <c r="A2" s="89" t="s">
        <v>103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1"/>
      <c r="R2" s="91"/>
      <c r="S2" s="91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76">
        <v>42054</v>
      </c>
      <c r="O3" s="76">
        <v>42059</v>
      </c>
      <c r="P3" s="76">
        <v>42101</v>
      </c>
      <c r="Q3" s="76">
        <v>42222</v>
      </c>
      <c r="R3" s="76">
        <v>42243</v>
      </c>
      <c r="S3" s="76">
        <v>42298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>
        <v>2</v>
      </c>
      <c r="L4" s="37">
        <f t="shared" ref="L4:L18" si="0">K4-(SUM(N4:Y4))</f>
        <v>0</v>
      </c>
      <c r="M4" s="40" t="str">
        <f>IF(L4&lt;0,"ATENÇÃO","OK")</f>
        <v>OK</v>
      </c>
      <c r="N4" s="41">
        <v>2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9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>
        <v>10</v>
      </c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10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f>20+24</f>
        <v>44</v>
      </c>
      <c r="L8" s="37">
        <f t="shared" si="0"/>
        <v>0</v>
      </c>
      <c r="M8" s="40" t="str">
        <f t="shared" si="1"/>
        <v>OK</v>
      </c>
      <c r="N8" s="41">
        <v>20</v>
      </c>
      <c r="O8" s="41">
        <v>0</v>
      </c>
      <c r="P8" s="41">
        <v>0</v>
      </c>
      <c r="Q8" s="41">
        <v>0</v>
      </c>
      <c r="R8" s="41">
        <v>24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>
        <v>10</v>
      </c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10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>
        <v>30</v>
      </c>
      <c r="L10" s="37">
        <f t="shared" si="0"/>
        <v>0</v>
      </c>
      <c r="M10" s="40" t="str">
        <f t="shared" ref="M10" si="2">IF(L10&lt;0,"ATENÇÃO","OK")</f>
        <v>OK</v>
      </c>
      <c r="N10" s="41">
        <v>0</v>
      </c>
      <c r="O10" s="41">
        <v>0</v>
      </c>
      <c r="P10" s="41">
        <v>30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>
        <v>6</v>
      </c>
      <c r="L11" s="37">
        <f t="shared" si="0"/>
        <v>0</v>
      </c>
      <c r="M11" s="40" t="str">
        <f t="shared" ref="M11:M18" si="3">IF(L11&lt;0,"ATENÇÃO","OK")</f>
        <v>OK</v>
      </c>
      <c r="N11" s="41">
        <v>2</v>
      </c>
      <c r="O11" s="41">
        <v>0</v>
      </c>
      <c r="P11" s="41">
        <v>4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>
        <v>2</v>
      </c>
      <c r="L12" s="37">
        <f t="shared" si="0"/>
        <v>0</v>
      </c>
      <c r="M12" s="40" t="str">
        <f t="shared" si="3"/>
        <v>OK</v>
      </c>
      <c r="N12" s="41">
        <v>1</v>
      </c>
      <c r="O12" s="41">
        <v>0</v>
      </c>
      <c r="P12" s="41">
        <v>1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>
        <v>2</v>
      </c>
      <c r="L13" s="37">
        <f t="shared" si="0"/>
        <v>0</v>
      </c>
      <c r="M13" s="40" t="str">
        <f t="shared" si="3"/>
        <v>OK</v>
      </c>
      <c r="N13" s="41">
        <v>1</v>
      </c>
      <c r="O13" s="41">
        <v>0</v>
      </c>
      <c r="P13" s="41">
        <v>1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>
        <v>1</v>
      </c>
      <c r="L14" s="37">
        <f t="shared" si="0"/>
        <v>0</v>
      </c>
      <c r="M14" s="40" t="str">
        <f t="shared" si="3"/>
        <v>OK</v>
      </c>
      <c r="N14" s="41">
        <v>1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v>50</v>
      </c>
      <c r="L15" s="37">
        <f t="shared" si="0"/>
        <v>0</v>
      </c>
      <c r="M15" s="40" t="str">
        <f t="shared" si="3"/>
        <v>OK</v>
      </c>
      <c r="N15" s="41">
        <v>20</v>
      </c>
      <c r="O15" s="41">
        <v>0</v>
      </c>
      <c r="P15" s="41">
        <v>30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>
        <v>2</v>
      </c>
      <c r="L16" s="37">
        <f t="shared" si="0"/>
        <v>0</v>
      </c>
      <c r="M16" s="40" t="str">
        <f t="shared" si="3"/>
        <v>OK</v>
      </c>
      <c r="N16" s="41">
        <v>1</v>
      </c>
      <c r="O16" s="41">
        <v>0</v>
      </c>
      <c r="P16" s="41">
        <v>1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>
        <v>3</v>
      </c>
      <c r="L17" s="37">
        <f t="shared" si="0"/>
        <v>1</v>
      </c>
      <c r="M17" s="40" t="str">
        <f t="shared" si="3"/>
        <v>OK</v>
      </c>
      <c r="N17" s="41">
        <v>0</v>
      </c>
      <c r="O17" s="41">
        <v>0</v>
      </c>
      <c r="P17" s="41">
        <v>2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15.75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>
        <v>2</v>
      </c>
      <c r="L18" s="37">
        <f t="shared" si="0"/>
        <v>0</v>
      </c>
      <c r="M18" s="40" t="str">
        <f t="shared" si="3"/>
        <v>OK</v>
      </c>
      <c r="N18" s="41">
        <v>2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15.75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>
        <v>22</v>
      </c>
      <c r="L19" s="37">
        <f t="shared" ref="L19:L36" si="4">K19-(SUM(N19:Y19))</f>
        <v>0</v>
      </c>
      <c r="M19" s="40" t="str">
        <f t="shared" ref="M19:M36" si="5">IF(L19&lt;0,"ATENÇÃO","OK")</f>
        <v>OK</v>
      </c>
      <c r="N19" s="41">
        <v>22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4"/>
        <v>0</v>
      </c>
      <c r="M20" s="40" t="str">
        <f t="shared" si="5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4"/>
        <v>0</v>
      </c>
      <c r="M21" s="40" t="str">
        <f t="shared" si="5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4"/>
        <v>0</v>
      </c>
      <c r="M22" s="40" t="str">
        <f t="shared" si="5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4"/>
        <v>0</v>
      </c>
      <c r="M23" s="40" t="str">
        <f t="shared" si="5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4"/>
        <v>0</v>
      </c>
      <c r="M24" s="40" t="str">
        <f t="shared" si="5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/>
      <c r="L25" s="37">
        <f t="shared" si="4"/>
        <v>0</v>
      </c>
      <c r="M25" s="40" t="str">
        <f t="shared" si="5"/>
        <v>OK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/>
      <c r="L26" s="37">
        <f t="shared" si="4"/>
        <v>0</v>
      </c>
      <c r="M26" s="40" t="str">
        <f t="shared" si="5"/>
        <v>OK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/>
      <c r="L27" s="37">
        <f t="shared" si="4"/>
        <v>0</v>
      </c>
      <c r="M27" s="40" t="str">
        <f t="shared" si="5"/>
        <v>OK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15.75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4"/>
        <v>0</v>
      </c>
      <c r="M28" s="40" t="str">
        <f t="shared" si="5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15.75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4"/>
        <v>0</v>
      </c>
      <c r="M29" s="40" t="str">
        <f t="shared" si="5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4"/>
        <v>0</v>
      </c>
      <c r="M30" s="40" t="str">
        <f t="shared" si="5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4"/>
        <v>0</v>
      </c>
      <c r="M31" s="40" t="str">
        <f t="shared" si="5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4"/>
        <v>0</v>
      </c>
      <c r="M32" s="40" t="str">
        <f t="shared" si="5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15.75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>
        <v>8</v>
      </c>
      <c r="L33" s="37">
        <f t="shared" si="4"/>
        <v>2</v>
      </c>
      <c r="M33" s="40" t="str">
        <f t="shared" si="5"/>
        <v>OK</v>
      </c>
      <c r="N33" s="41">
        <v>0</v>
      </c>
      <c r="O33" s="41">
        <v>3</v>
      </c>
      <c r="P33" s="41">
        <v>0</v>
      </c>
      <c r="Q33" s="41">
        <v>0</v>
      </c>
      <c r="R33" s="41">
        <v>0</v>
      </c>
      <c r="S33" s="41">
        <v>3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15.75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>
        <v>8</v>
      </c>
      <c r="L34" s="37">
        <f t="shared" si="4"/>
        <v>3</v>
      </c>
      <c r="M34" s="40" t="str">
        <f t="shared" si="5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5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15.75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>
        <f>10-2-1-1-1</f>
        <v>5</v>
      </c>
      <c r="L35" s="37">
        <f t="shared" si="4"/>
        <v>3</v>
      </c>
      <c r="M35" s="40" t="str">
        <f t="shared" si="5"/>
        <v>OK</v>
      </c>
      <c r="N35" s="41">
        <v>0</v>
      </c>
      <c r="O35" s="41">
        <v>2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15.75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>
        <f>10-8-1-1</f>
        <v>0</v>
      </c>
      <c r="L36" s="37">
        <f t="shared" si="4"/>
        <v>0</v>
      </c>
      <c r="M36" s="40" t="str">
        <f t="shared" si="5"/>
        <v>OK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7" spans="1:25" x14ac:dyDescent="0.25">
      <c r="S37" s="81"/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N1:N2"/>
    <mergeCell ref="Y1:Y2"/>
    <mergeCell ref="S1:S2"/>
    <mergeCell ref="T1:T2"/>
    <mergeCell ref="U1:U2"/>
    <mergeCell ref="V1:V2"/>
    <mergeCell ref="W1:W2"/>
    <mergeCell ref="O1:O2"/>
    <mergeCell ref="P1:P2"/>
    <mergeCell ref="Q1:Q2"/>
    <mergeCell ref="R1:R2"/>
    <mergeCell ref="X1:X2"/>
    <mergeCell ref="A1:C1"/>
    <mergeCell ref="K1:M1"/>
    <mergeCell ref="D1:J1"/>
    <mergeCell ref="A2:M2"/>
    <mergeCell ref="B7:B17"/>
    <mergeCell ref="B35:B36"/>
    <mergeCell ref="A7:A17"/>
    <mergeCell ref="A18:A19"/>
    <mergeCell ref="A20:A24"/>
    <mergeCell ref="A25:A27"/>
    <mergeCell ref="A28:A29"/>
    <mergeCell ref="A31:A32"/>
    <mergeCell ref="A33:A34"/>
    <mergeCell ref="A35:A36"/>
    <mergeCell ref="B20:B24"/>
    <mergeCell ref="B25:B27"/>
    <mergeCell ref="B28:B29"/>
    <mergeCell ref="B31:B32"/>
    <mergeCell ref="B33:B34"/>
    <mergeCell ref="B18:B19"/>
  </mergeCells>
  <phoneticPr fontId="0" type="noConversion"/>
  <conditionalFormatting sqref="T4:Y4">
    <cfRule type="cellIs" dxfId="368" priority="82" stopIfTrue="1" operator="greaterThan">
      <formula>0</formula>
    </cfRule>
    <cfRule type="cellIs" dxfId="367" priority="83" stopIfTrue="1" operator="greaterThan">
      <formula>0</formula>
    </cfRule>
    <cfRule type="cellIs" dxfId="366" priority="84" stopIfTrue="1" operator="greaterThan">
      <formula>0</formula>
    </cfRule>
  </conditionalFormatting>
  <conditionalFormatting sqref="T5:Y9">
    <cfRule type="cellIs" dxfId="365" priority="52" stopIfTrue="1" operator="greaterThan">
      <formula>0</formula>
    </cfRule>
    <cfRule type="cellIs" dxfId="364" priority="53" stopIfTrue="1" operator="greaterThan">
      <formula>0</formula>
    </cfRule>
    <cfRule type="cellIs" dxfId="363" priority="54" stopIfTrue="1" operator="greaterThan">
      <formula>0</formula>
    </cfRule>
  </conditionalFormatting>
  <conditionalFormatting sqref="T10:Y36">
    <cfRule type="cellIs" dxfId="362" priority="49" stopIfTrue="1" operator="greaterThan">
      <formula>0</formula>
    </cfRule>
    <cfRule type="cellIs" dxfId="361" priority="50" stopIfTrue="1" operator="greaterThan">
      <formula>0</formula>
    </cfRule>
    <cfRule type="cellIs" dxfId="360" priority="51" stopIfTrue="1" operator="greaterThan">
      <formula>0</formula>
    </cfRule>
  </conditionalFormatting>
  <conditionalFormatting sqref="N4:R4">
    <cfRule type="cellIs" dxfId="359" priority="16" stopIfTrue="1" operator="greaterThan">
      <formula>0</formula>
    </cfRule>
    <cfRule type="cellIs" dxfId="358" priority="17" stopIfTrue="1" operator="greaterThan">
      <formula>0</formula>
    </cfRule>
    <cfRule type="cellIs" dxfId="357" priority="18" stopIfTrue="1" operator="greaterThan">
      <formula>0</formula>
    </cfRule>
  </conditionalFormatting>
  <conditionalFormatting sqref="N5:R9">
    <cfRule type="cellIs" dxfId="356" priority="13" stopIfTrue="1" operator="greaterThan">
      <formula>0</formula>
    </cfRule>
    <cfRule type="cellIs" dxfId="355" priority="14" stopIfTrue="1" operator="greaterThan">
      <formula>0</formula>
    </cfRule>
    <cfRule type="cellIs" dxfId="354" priority="15" stopIfTrue="1" operator="greaterThan">
      <formula>0</formula>
    </cfRule>
  </conditionalFormatting>
  <conditionalFormatting sqref="N10:R36">
    <cfRule type="cellIs" dxfId="353" priority="10" stopIfTrue="1" operator="greaterThan">
      <formula>0</formula>
    </cfRule>
    <cfRule type="cellIs" dxfId="352" priority="11" stopIfTrue="1" operator="greaterThan">
      <formula>0</formula>
    </cfRule>
    <cfRule type="cellIs" dxfId="351" priority="12" stopIfTrue="1" operator="greaterThan">
      <formula>0</formula>
    </cfRule>
  </conditionalFormatting>
  <conditionalFormatting sqref="S4">
    <cfRule type="cellIs" dxfId="350" priority="7" stopIfTrue="1" operator="greaterThan">
      <formula>0</formula>
    </cfRule>
    <cfRule type="cellIs" dxfId="349" priority="8" stopIfTrue="1" operator="greaterThan">
      <formula>0</formula>
    </cfRule>
    <cfRule type="cellIs" dxfId="348" priority="9" stopIfTrue="1" operator="greaterThan">
      <formula>0</formula>
    </cfRule>
  </conditionalFormatting>
  <conditionalFormatting sqref="S5:S9">
    <cfRule type="cellIs" dxfId="347" priority="4" stopIfTrue="1" operator="greaterThan">
      <formula>0</formula>
    </cfRule>
    <cfRule type="cellIs" dxfId="346" priority="5" stopIfTrue="1" operator="greaterThan">
      <formula>0</formula>
    </cfRule>
    <cfRule type="cellIs" dxfId="345" priority="6" stopIfTrue="1" operator="greaterThan">
      <formula>0</formula>
    </cfRule>
  </conditionalFormatting>
  <conditionalFormatting sqref="S10:S36">
    <cfRule type="cellIs" dxfId="344" priority="1" stopIfTrue="1" operator="greaterThan">
      <formula>0</formula>
    </cfRule>
    <cfRule type="cellIs" dxfId="343" priority="2" stopIfTrue="1" operator="greaterThan">
      <formula>0</formula>
    </cfRule>
    <cfRule type="cellIs" dxfId="34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opLeftCell="A31" zoomScale="90" zoomScaleNormal="90" workbookViewId="0">
      <selection activeCell="N4" sqref="N4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154</v>
      </c>
      <c r="O1" s="90" t="s">
        <v>155</v>
      </c>
      <c r="P1" s="90" t="s">
        <v>31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107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78">
        <v>42262</v>
      </c>
      <c r="O3" s="78">
        <v>42262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/>
      <c r="L4" s="37">
        <f t="shared" ref="L4:L36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>
        <v>4</v>
      </c>
      <c r="L20" s="37">
        <f t="shared" si="0"/>
        <v>0</v>
      </c>
      <c r="M20" s="40" t="str">
        <f t="shared" si="1"/>
        <v>OK</v>
      </c>
      <c r="N20" s="41">
        <v>4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>
        <v>24</v>
      </c>
      <c r="L21" s="37">
        <f t="shared" si="0"/>
        <v>0</v>
      </c>
      <c r="M21" s="40" t="str">
        <f t="shared" si="1"/>
        <v>OK</v>
      </c>
      <c r="N21" s="41">
        <v>24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>
        <v>24</v>
      </c>
      <c r="L22" s="37">
        <f t="shared" si="0"/>
        <v>0</v>
      </c>
      <c r="M22" s="40" t="str">
        <f t="shared" si="1"/>
        <v>OK</v>
      </c>
      <c r="N22" s="41">
        <v>24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>
        <v>1</v>
      </c>
      <c r="L23" s="37">
        <f t="shared" si="0"/>
        <v>0</v>
      </c>
      <c r="M23" s="40" t="str">
        <f t="shared" si="1"/>
        <v>OK</v>
      </c>
      <c r="N23" s="41">
        <v>1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>
        <v>1</v>
      </c>
      <c r="L24" s="37">
        <f t="shared" si="0"/>
        <v>0</v>
      </c>
      <c r="M24" s="40" t="str">
        <f t="shared" si="1"/>
        <v>OK</v>
      </c>
      <c r="N24" s="41">
        <v>1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>
        <v>40</v>
      </c>
      <c r="L25" s="37">
        <f t="shared" si="0"/>
        <v>0</v>
      </c>
      <c r="M25" s="40" t="str">
        <f t="shared" si="1"/>
        <v>OK</v>
      </c>
      <c r="N25" s="41"/>
      <c r="O25" s="41">
        <v>40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>
        <v>20</v>
      </c>
      <c r="L26" s="37">
        <f t="shared" si="0"/>
        <v>0</v>
      </c>
      <c r="M26" s="40" t="str">
        <f t="shared" si="1"/>
        <v>OK</v>
      </c>
      <c r="N26" s="41"/>
      <c r="O26" s="41">
        <v>20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>
        <v>20</v>
      </c>
      <c r="L27" s="37">
        <f t="shared" si="0"/>
        <v>0</v>
      </c>
      <c r="M27" s="40" t="str">
        <f t="shared" si="1"/>
        <v>OK</v>
      </c>
      <c r="N27" s="41">
        <v>0</v>
      </c>
      <c r="O27" s="41">
        <v>20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>
        <v>4</v>
      </c>
      <c r="L28" s="37">
        <f t="shared" si="0"/>
        <v>0</v>
      </c>
      <c r="M28" s="40" t="str">
        <f t="shared" si="1"/>
        <v>OK</v>
      </c>
      <c r="N28" s="41">
        <v>4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>
        <v>4</v>
      </c>
      <c r="L29" s="37">
        <f t="shared" si="0"/>
        <v>0</v>
      </c>
      <c r="M29" s="40" t="str">
        <f t="shared" si="1"/>
        <v>OK</v>
      </c>
      <c r="N29" s="41">
        <v>4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>
        <v>95</v>
      </c>
      <c r="L30" s="37">
        <f t="shared" si="0"/>
        <v>0</v>
      </c>
      <c r="M30" s="40" t="str">
        <f t="shared" si="1"/>
        <v>OK</v>
      </c>
      <c r="N30" s="41">
        <v>95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/>
      <c r="L35" s="37">
        <f t="shared" si="0"/>
        <v>0</v>
      </c>
      <c r="M35" s="40" t="str">
        <f t="shared" si="1"/>
        <v>OK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/>
      <c r="L36" s="37">
        <f t="shared" si="0"/>
        <v>0</v>
      </c>
      <c r="M36" s="40" t="str">
        <f t="shared" si="1"/>
        <v>OK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U1:U2"/>
    <mergeCell ref="W1:W2"/>
    <mergeCell ref="X1:X2"/>
    <mergeCell ref="A7:A17"/>
    <mergeCell ref="B7:B17"/>
    <mergeCell ref="A20:A24"/>
    <mergeCell ref="B20:B24"/>
    <mergeCell ref="A18:A19"/>
    <mergeCell ref="B18:B19"/>
    <mergeCell ref="A33:A34"/>
    <mergeCell ref="B33:B34"/>
    <mergeCell ref="A35:A36"/>
    <mergeCell ref="B35:B36"/>
    <mergeCell ref="A25:A27"/>
    <mergeCell ref="B25:B27"/>
    <mergeCell ref="A28:A29"/>
    <mergeCell ref="B28:B29"/>
    <mergeCell ref="A31:A32"/>
    <mergeCell ref="B31:B32"/>
  </mergeCells>
  <conditionalFormatting sqref="P4:R4">
    <cfRule type="cellIs" dxfId="341" priority="16" stopIfTrue="1" operator="greaterThan">
      <formula>0</formula>
    </cfRule>
    <cfRule type="cellIs" dxfId="340" priority="17" stopIfTrue="1" operator="greaterThan">
      <formula>0</formula>
    </cfRule>
    <cfRule type="cellIs" dxfId="339" priority="18" stopIfTrue="1" operator="greaterThan">
      <formula>0</formula>
    </cfRule>
  </conditionalFormatting>
  <conditionalFormatting sqref="P5:R9">
    <cfRule type="cellIs" dxfId="338" priority="13" stopIfTrue="1" operator="greaterThan">
      <formula>0</formula>
    </cfRule>
    <cfRule type="cellIs" dxfId="337" priority="14" stopIfTrue="1" operator="greaterThan">
      <formula>0</formula>
    </cfRule>
    <cfRule type="cellIs" dxfId="336" priority="15" stopIfTrue="1" operator="greaterThan">
      <formula>0</formula>
    </cfRule>
  </conditionalFormatting>
  <conditionalFormatting sqref="P10:R36">
    <cfRule type="cellIs" dxfId="335" priority="10" stopIfTrue="1" operator="greaterThan">
      <formula>0</formula>
    </cfRule>
    <cfRule type="cellIs" dxfId="334" priority="11" stopIfTrue="1" operator="greaterThan">
      <formula>0</formula>
    </cfRule>
    <cfRule type="cellIs" dxfId="333" priority="12" stopIfTrue="1" operator="greaterThan">
      <formula>0</formula>
    </cfRule>
  </conditionalFormatting>
  <conditionalFormatting sqref="S4:Y4">
    <cfRule type="cellIs" dxfId="332" priority="25" stopIfTrue="1" operator="greaterThan">
      <formula>0</formula>
    </cfRule>
    <cfRule type="cellIs" dxfId="331" priority="26" stopIfTrue="1" operator="greaterThan">
      <formula>0</formula>
    </cfRule>
    <cfRule type="cellIs" dxfId="330" priority="27" stopIfTrue="1" operator="greaterThan">
      <formula>0</formula>
    </cfRule>
  </conditionalFormatting>
  <conditionalFormatting sqref="S5:Y9">
    <cfRule type="cellIs" dxfId="329" priority="22" stopIfTrue="1" operator="greaterThan">
      <formula>0</formula>
    </cfRule>
    <cfRule type="cellIs" dxfId="328" priority="23" stopIfTrue="1" operator="greaterThan">
      <formula>0</formula>
    </cfRule>
    <cfRule type="cellIs" dxfId="327" priority="24" stopIfTrue="1" operator="greaterThan">
      <formula>0</formula>
    </cfRule>
  </conditionalFormatting>
  <conditionalFormatting sqref="S10:Y36">
    <cfRule type="cellIs" dxfId="326" priority="19" stopIfTrue="1" operator="greaterThan">
      <formula>0</formula>
    </cfRule>
    <cfRule type="cellIs" dxfId="325" priority="20" stopIfTrue="1" operator="greaterThan">
      <formula>0</formula>
    </cfRule>
    <cfRule type="cellIs" dxfId="324" priority="21" stopIfTrue="1" operator="greaterThan">
      <formula>0</formula>
    </cfRule>
  </conditionalFormatting>
  <conditionalFormatting sqref="N4:O4">
    <cfRule type="cellIs" dxfId="323" priority="7" stopIfTrue="1" operator="greaterThan">
      <formula>0</formula>
    </cfRule>
    <cfRule type="cellIs" dxfId="322" priority="8" stopIfTrue="1" operator="greaterThan">
      <formula>0</formula>
    </cfRule>
    <cfRule type="cellIs" dxfId="321" priority="9" stopIfTrue="1" operator="greaterThan">
      <formula>0</formula>
    </cfRule>
  </conditionalFormatting>
  <conditionalFormatting sqref="N5:O9">
    <cfRule type="cellIs" dxfId="320" priority="4" stopIfTrue="1" operator="greaterThan">
      <formula>0</formula>
    </cfRule>
    <cfRule type="cellIs" dxfId="319" priority="5" stopIfTrue="1" operator="greaterThan">
      <formula>0</formula>
    </cfRule>
    <cfRule type="cellIs" dxfId="318" priority="6" stopIfTrue="1" operator="greaterThan">
      <formula>0</formula>
    </cfRule>
  </conditionalFormatting>
  <conditionalFormatting sqref="N10:O36">
    <cfRule type="cellIs" dxfId="317" priority="1" stopIfTrue="1" operator="greaterThan">
      <formula>0</formula>
    </cfRule>
    <cfRule type="cellIs" dxfId="316" priority="2" stopIfTrue="1" operator="greaterThan">
      <formula>0</formula>
    </cfRule>
    <cfRule type="cellIs" dxfId="31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opLeftCell="C1" zoomScale="90" zoomScaleNormal="90" workbookViewId="0">
      <selection activeCell="Q20" sqref="Q20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2" t="s">
        <v>146</v>
      </c>
      <c r="O1" s="92" t="s">
        <v>31</v>
      </c>
      <c r="P1" s="90" t="s">
        <v>31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33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3"/>
      <c r="O2" s="93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/>
      <c r="L4" s="37">
        <f t="shared" ref="L4:L36" si="0">K4-(SUM(N4:Y4))</f>
        <v>0</v>
      </c>
      <c r="M4" s="40" t="str">
        <f>IF(L4&lt;0,"ATENÇÃO","OK")</f>
        <v>OK</v>
      </c>
      <c r="N4" s="41"/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/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/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>
        <v>2</v>
      </c>
      <c r="L7" s="37">
        <f t="shared" si="0"/>
        <v>0</v>
      </c>
      <c r="M7" s="40" t="str">
        <f t="shared" si="1"/>
        <v>OK</v>
      </c>
      <c r="N7" s="41">
        <v>2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v>5</v>
      </c>
      <c r="L8" s="37">
        <f t="shared" si="0"/>
        <v>0</v>
      </c>
      <c r="M8" s="40" t="str">
        <f t="shared" si="1"/>
        <v>OK</v>
      </c>
      <c r="N8" s="41">
        <v>5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/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>
        <v>1</v>
      </c>
      <c r="L10" s="37">
        <f t="shared" si="0"/>
        <v>0</v>
      </c>
      <c r="M10" s="40" t="str">
        <f t="shared" si="1"/>
        <v>OK</v>
      </c>
      <c r="N10" s="41">
        <v>1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/>
      <c r="L11" s="37">
        <f t="shared" si="0"/>
        <v>0</v>
      </c>
      <c r="M11" s="40" t="str">
        <f t="shared" si="1"/>
        <v>OK</v>
      </c>
      <c r="N11" s="41"/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/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/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/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v>15</v>
      </c>
      <c r="L15" s="37">
        <f t="shared" si="0"/>
        <v>0</v>
      </c>
      <c r="M15" s="40" t="str">
        <f t="shared" si="1"/>
        <v>OK</v>
      </c>
      <c r="N15" s="41">
        <v>15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/>
      <c r="L25" s="37">
        <f t="shared" si="0"/>
        <v>0</v>
      </c>
      <c r="M25" s="40" t="str">
        <f t="shared" si="1"/>
        <v>OK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/>
      <c r="L26" s="37">
        <f t="shared" si="0"/>
        <v>0</v>
      </c>
      <c r="M26" s="40" t="str">
        <f t="shared" si="1"/>
        <v>OK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/>
      <c r="L27" s="37">
        <f t="shared" si="0"/>
        <v>0</v>
      </c>
      <c r="M27" s="40" t="str">
        <f t="shared" si="1"/>
        <v>OK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/>
      <c r="L35" s="37">
        <f t="shared" si="0"/>
        <v>0</v>
      </c>
      <c r="M35" s="40" t="str">
        <f t="shared" si="1"/>
        <v>OK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/>
      <c r="L36" s="37">
        <f t="shared" si="0"/>
        <v>0</v>
      </c>
      <c r="M36" s="40" t="str">
        <f t="shared" si="1"/>
        <v>OK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W1:W2"/>
    <mergeCell ref="X1:X2"/>
    <mergeCell ref="Y1:Y2"/>
    <mergeCell ref="S1:S2"/>
    <mergeCell ref="T1:T2"/>
    <mergeCell ref="U1:U2"/>
    <mergeCell ref="V1:V2"/>
    <mergeCell ref="A2:M2"/>
    <mergeCell ref="A7:A17"/>
    <mergeCell ref="B7:B17"/>
    <mergeCell ref="Q1:Q2"/>
    <mergeCell ref="R1:R2"/>
    <mergeCell ref="A1:C1"/>
    <mergeCell ref="D1:J1"/>
    <mergeCell ref="K1:M1"/>
    <mergeCell ref="N1:N2"/>
    <mergeCell ref="O1:O2"/>
    <mergeCell ref="P1:P2"/>
    <mergeCell ref="A18:A19"/>
    <mergeCell ref="B18:B19"/>
    <mergeCell ref="A20:A24"/>
    <mergeCell ref="B20:B24"/>
    <mergeCell ref="A25:A27"/>
    <mergeCell ref="B25:B27"/>
    <mergeCell ref="A35:A36"/>
    <mergeCell ref="B35:B36"/>
    <mergeCell ref="A28:A29"/>
    <mergeCell ref="B28:B29"/>
    <mergeCell ref="A31:A32"/>
    <mergeCell ref="B31:B32"/>
    <mergeCell ref="A33:A34"/>
    <mergeCell ref="B33:B34"/>
  </mergeCells>
  <conditionalFormatting sqref="S4:Y4">
    <cfRule type="cellIs" dxfId="314" priority="16" stopIfTrue="1" operator="greaterThan">
      <formula>0</formula>
    </cfRule>
    <cfRule type="cellIs" dxfId="313" priority="17" stopIfTrue="1" operator="greaterThan">
      <formula>0</formula>
    </cfRule>
    <cfRule type="cellIs" dxfId="312" priority="18" stopIfTrue="1" operator="greaterThan">
      <formula>0</formula>
    </cfRule>
  </conditionalFormatting>
  <conditionalFormatting sqref="S5:Y9">
    <cfRule type="cellIs" dxfId="311" priority="13" stopIfTrue="1" operator="greaterThan">
      <formula>0</formula>
    </cfRule>
    <cfRule type="cellIs" dxfId="310" priority="14" stopIfTrue="1" operator="greaterThan">
      <formula>0</formula>
    </cfRule>
    <cfRule type="cellIs" dxfId="309" priority="15" stopIfTrue="1" operator="greaterThan">
      <formula>0</formula>
    </cfRule>
  </conditionalFormatting>
  <conditionalFormatting sqref="S10:Y36">
    <cfRule type="cellIs" dxfId="308" priority="10" stopIfTrue="1" operator="greaterThan">
      <formula>0</formula>
    </cfRule>
    <cfRule type="cellIs" dxfId="307" priority="11" stopIfTrue="1" operator="greaterThan">
      <formula>0</formula>
    </cfRule>
    <cfRule type="cellIs" dxfId="306" priority="12" stopIfTrue="1" operator="greaterThan">
      <formula>0</formula>
    </cfRule>
  </conditionalFormatting>
  <conditionalFormatting sqref="N4:R4">
    <cfRule type="cellIs" dxfId="305" priority="7" stopIfTrue="1" operator="greaterThan">
      <formula>0</formula>
    </cfRule>
    <cfRule type="cellIs" dxfId="304" priority="8" stopIfTrue="1" operator="greaterThan">
      <formula>0</formula>
    </cfRule>
    <cfRule type="cellIs" dxfId="303" priority="9" stopIfTrue="1" operator="greaterThan">
      <formula>0</formula>
    </cfRule>
  </conditionalFormatting>
  <conditionalFormatting sqref="N5:R9">
    <cfRule type="cellIs" dxfId="302" priority="4" stopIfTrue="1" operator="greaterThan">
      <formula>0</formula>
    </cfRule>
    <cfRule type="cellIs" dxfId="301" priority="5" stopIfTrue="1" operator="greaterThan">
      <formula>0</formula>
    </cfRule>
    <cfRule type="cellIs" dxfId="300" priority="6" stopIfTrue="1" operator="greaterThan">
      <formula>0</formula>
    </cfRule>
  </conditionalFormatting>
  <conditionalFormatting sqref="N10:R36">
    <cfRule type="cellIs" dxfId="299" priority="1" stopIfTrue="1" operator="greaterThan">
      <formula>0</formula>
    </cfRule>
    <cfRule type="cellIs" dxfId="298" priority="2" stopIfTrue="1" operator="greaterThan">
      <formula>0</formula>
    </cfRule>
    <cfRule type="cellIs" dxfId="29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41"/>
  <sheetViews>
    <sheetView topLeftCell="A29" zoomScale="90" zoomScaleNormal="90" workbookViewId="0">
      <selection activeCell="K39" sqref="K3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5.7109375" style="9" customWidth="1"/>
    <col min="6" max="6" width="16.28515625" style="9" customWidth="1"/>
    <col min="7" max="7" width="12.28515625" style="8" customWidth="1"/>
    <col min="8" max="8" width="10.42578125" style="25" customWidth="1"/>
    <col min="9" max="9" width="9.28515625" style="25" customWidth="1"/>
    <col min="10" max="10" width="17.28515625" style="2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5.85546875" style="5" bestFit="1" customWidth="1"/>
    <col min="15" max="15" width="15.85546875" style="1" bestFit="1" customWidth="1"/>
    <col min="16" max="16" width="16.28515625" style="1" bestFit="1" customWidth="1"/>
    <col min="17" max="17" width="10.5703125" style="6" bestFit="1" customWidth="1"/>
    <col min="18" max="18" width="10.5703125" style="5" bestFit="1" customWidth="1"/>
    <col min="19" max="21" width="10.5703125" style="1" bestFit="1" customWidth="1"/>
    <col min="22" max="22" width="10.5703125" style="6" bestFit="1" customWidth="1"/>
    <col min="23" max="24" width="10.5703125" style="1" bestFit="1" customWidth="1"/>
    <col min="25" max="16384" width="9.7109375" style="1"/>
  </cols>
  <sheetData>
    <row r="1" spans="1:24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135</v>
      </c>
      <c r="O1" s="90" t="s">
        <v>136</v>
      </c>
      <c r="P1" s="90" t="s">
        <v>162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</row>
    <row r="2" spans="1:24" ht="18" customHeight="1" x14ac:dyDescent="0.25">
      <c r="A2" s="89" t="s">
        <v>34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</row>
    <row r="3" spans="1:24" s="2" customFormat="1" ht="30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76">
        <v>42090</v>
      </c>
      <c r="O3" s="76">
        <v>42269</v>
      </c>
      <c r="P3" s="76">
        <v>42311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</row>
    <row r="4" spans="1:24" ht="47.25" x14ac:dyDescent="0.25">
      <c r="A4" s="80" t="s">
        <v>104</v>
      </c>
      <c r="B4" s="79">
        <v>1</v>
      </c>
      <c r="C4" s="79">
        <v>1</v>
      </c>
      <c r="D4" s="53" t="s">
        <v>163</v>
      </c>
      <c r="E4" s="79" t="s">
        <v>83</v>
      </c>
      <c r="F4" s="26"/>
      <c r="G4" s="79" t="s">
        <v>90</v>
      </c>
      <c r="H4" s="26"/>
      <c r="I4" s="26"/>
      <c r="J4" s="28">
        <v>8884</v>
      </c>
      <c r="K4" s="36">
        <v>1</v>
      </c>
      <c r="L4" s="37">
        <f t="shared" ref="L4:L36" si="0">K4-(SUM(N4:X4))</f>
        <v>0</v>
      </c>
      <c r="M4" s="40" t="str">
        <f>IF(L4&lt;0,"ATENÇÃO","OK")</f>
        <v>OK</v>
      </c>
      <c r="N4" s="41">
        <v>0</v>
      </c>
      <c r="O4" s="41">
        <v>1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</row>
    <row r="5" spans="1:24" ht="15.75" x14ac:dyDescent="0.25">
      <c r="A5" s="28" t="s">
        <v>101</v>
      </c>
      <c r="B5" s="79">
        <v>2</v>
      </c>
      <c r="C5" s="79">
        <v>2</v>
      </c>
      <c r="D5" s="53" t="s">
        <v>53</v>
      </c>
      <c r="E5" s="79" t="s">
        <v>83</v>
      </c>
      <c r="F5" s="26"/>
      <c r="G5" s="79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</row>
    <row r="6" spans="1:24" ht="15.75" x14ac:dyDescent="0.25">
      <c r="A6" s="28" t="s">
        <v>101</v>
      </c>
      <c r="B6" s="79">
        <v>3</v>
      </c>
      <c r="C6" s="79">
        <v>3</v>
      </c>
      <c r="D6" s="53" t="s">
        <v>54</v>
      </c>
      <c r="E6" s="79" t="s">
        <v>84</v>
      </c>
      <c r="F6" s="26"/>
      <c r="G6" s="79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</row>
    <row r="7" spans="1:24" ht="15.75" x14ac:dyDescent="0.25">
      <c r="A7" s="83" t="s">
        <v>104</v>
      </c>
      <c r="B7" s="82">
        <v>4</v>
      </c>
      <c r="C7" s="79">
        <v>4</v>
      </c>
      <c r="D7" s="53" t="s">
        <v>93</v>
      </c>
      <c r="E7" s="79" t="s">
        <v>83</v>
      </c>
      <c r="F7" s="26"/>
      <c r="G7" s="79" t="s">
        <v>90</v>
      </c>
      <c r="H7" s="26"/>
      <c r="I7" s="26"/>
      <c r="J7" s="28">
        <v>1320</v>
      </c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</row>
    <row r="8" spans="1:24" ht="15.75" x14ac:dyDescent="0.25">
      <c r="A8" s="84"/>
      <c r="B8" s="82"/>
      <c r="C8" s="79">
        <v>5</v>
      </c>
      <c r="D8" s="53" t="s">
        <v>55</v>
      </c>
      <c r="E8" s="79" t="s">
        <v>83</v>
      </c>
      <c r="F8" s="26"/>
      <c r="G8" s="79" t="s">
        <v>90</v>
      </c>
      <c r="H8" s="26"/>
      <c r="I8" s="26"/>
      <c r="J8" s="28">
        <v>3250</v>
      </c>
      <c r="K8" s="36">
        <v>10</v>
      </c>
      <c r="L8" s="37">
        <f t="shared" si="0"/>
        <v>0</v>
      </c>
      <c r="M8" s="40" t="str">
        <f t="shared" si="1"/>
        <v>OK</v>
      </c>
      <c r="N8" s="41">
        <v>10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</row>
    <row r="9" spans="1:24" ht="15.75" x14ac:dyDescent="0.25">
      <c r="A9" s="84"/>
      <c r="B9" s="82"/>
      <c r="C9" s="79">
        <v>6</v>
      </c>
      <c r="D9" s="53" t="s">
        <v>56</v>
      </c>
      <c r="E9" s="79" t="s">
        <v>83</v>
      </c>
      <c r="F9" s="26"/>
      <c r="G9" s="79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</row>
    <row r="10" spans="1:24" ht="15.75" x14ac:dyDescent="0.25">
      <c r="A10" s="84"/>
      <c r="B10" s="82"/>
      <c r="C10" s="79">
        <v>7</v>
      </c>
      <c r="D10" s="53" t="s">
        <v>57</v>
      </c>
      <c r="E10" s="79" t="s">
        <v>83</v>
      </c>
      <c r="F10" s="26"/>
      <c r="G10" s="79" t="s">
        <v>90</v>
      </c>
      <c r="H10" s="26"/>
      <c r="I10" s="26"/>
      <c r="J10" s="28">
        <v>450</v>
      </c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</row>
    <row r="11" spans="1:24" ht="15.75" x14ac:dyDescent="0.25">
      <c r="A11" s="84"/>
      <c r="B11" s="82"/>
      <c r="C11" s="79">
        <v>8</v>
      </c>
      <c r="D11" s="54" t="s">
        <v>58</v>
      </c>
      <c r="E11" s="79" t="s">
        <v>83</v>
      </c>
      <c r="F11" s="26"/>
      <c r="G11" s="79" t="s">
        <v>90</v>
      </c>
      <c r="H11" s="26"/>
      <c r="I11" s="26"/>
      <c r="J11" s="28">
        <v>3245</v>
      </c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</row>
    <row r="12" spans="1:24" ht="15.75" x14ac:dyDescent="0.25">
      <c r="A12" s="84"/>
      <c r="B12" s="82"/>
      <c r="C12" s="79">
        <v>9</v>
      </c>
      <c r="D12" s="53" t="s">
        <v>59</v>
      </c>
      <c r="E12" s="79" t="s">
        <v>83</v>
      </c>
      <c r="F12" s="26"/>
      <c r="G12" s="79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</row>
    <row r="13" spans="1:24" ht="15.75" x14ac:dyDescent="0.25">
      <c r="A13" s="84"/>
      <c r="B13" s="82"/>
      <c r="C13" s="79">
        <v>10</v>
      </c>
      <c r="D13" s="54" t="s">
        <v>94</v>
      </c>
      <c r="E13" s="79" t="s">
        <v>83</v>
      </c>
      <c r="F13" s="26"/>
      <c r="G13" s="79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</row>
    <row r="14" spans="1:24" ht="15.75" x14ac:dyDescent="0.25">
      <c r="A14" s="84"/>
      <c r="B14" s="82"/>
      <c r="C14" s="79">
        <v>11</v>
      </c>
      <c r="D14" s="53" t="s">
        <v>60</v>
      </c>
      <c r="E14" s="79" t="s">
        <v>85</v>
      </c>
      <c r="F14" s="26"/>
      <c r="G14" s="79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</row>
    <row r="15" spans="1:24" ht="32.25" customHeight="1" x14ac:dyDescent="0.25">
      <c r="A15" s="84"/>
      <c r="B15" s="82"/>
      <c r="C15" s="79">
        <v>12</v>
      </c>
      <c r="D15" s="53" t="s">
        <v>61</v>
      </c>
      <c r="E15" s="79" t="s">
        <v>83</v>
      </c>
      <c r="F15" s="26" t="s">
        <v>164</v>
      </c>
      <c r="G15" s="79" t="s">
        <v>90</v>
      </c>
      <c r="H15" s="26"/>
      <c r="I15" s="26"/>
      <c r="J15" s="28">
        <v>2300</v>
      </c>
      <c r="K15" s="36">
        <v>10</v>
      </c>
      <c r="L15" s="37">
        <f t="shared" si="0"/>
        <v>0</v>
      </c>
      <c r="M15" s="40" t="str">
        <f t="shared" si="1"/>
        <v>OK</v>
      </c>
      <c r="N15" s="41">
        <v>10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</row>
    <row r="16" spans="1:24" ht="15.75" x14ac:dyDescent="0.25">
      <c r="A16" s="84"/>
      <c r="B16" s="82"/>
      <c r="C16" s="79">
        <v>13</v>
      </c>
      <c r="D16" s="53" t="s">
        <v>62</v>
      </c>
      <c r="E16" s="79" t="s">
        <v>83</v>
      </c>
      <c r="F16" s="26"/>
      <c r="G16" s="79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</row>
    <row r="17" spans="1:24" ht="15.75" x14ac:dyDescent="0.25">
      <c r="A17" s="85"/>
      <c r="B17" s="82"/>
      <c r="C17" s="79">
        <v>14</v>
      </c>
      <c r="D17" s="54" t="s">
        <v>63</v>
      </c>
      <c r="E17" s="79" t="s">
        <v>85</v>
      </c>
      <c r="F17" s="26"/>
      <c r="G17" s="79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</row>
    <row r="18" spans="1:24" ht="24" customHeight="1" x14ac:dyDescent="0.25">
      <c r="A18" s="83" t="s">
        <v>104</v>
      </c>
      <c r="B18" s="82">
        <v>5</v>
      </c>
      <c r="C18" s="79">
        <v>15</v>
      </c>
      <c r="D18" s="54" t="s">
        <v>64</v>
      </c>
      <c r="E18" s="79" t="s">
        <v>83</v>
      </c>
      <c r="F18" s="26"/>
      <c r="G18" s="79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</row>
    <row r="19" spans="1:24" ht="24" customHeight="1" x14ac:dyDescent="0.25">
      <c r="A19" s="85"/>
      <c r="B19" s="82">
        <v>18</v>
      </c>
      <c r="C19" s="79">
        <v>16</v>
      </c>
      <c r="D19" s="53" t="s">
        <v>65</v>
      </c>
      <c r="E19" s="79" t="s">
        <v>86</v>
      </c>
      <c r="F19" s="52"/>
      <c r="G19" s="79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</row>
    <row r="20" spans="1:24" ht="15.75" x14ac:dyDescent="0.25">
      <c r="A20" s="86" t="s">
        <v>105</v>
      </c>
      <c r="B20" s="82">
        <v>6</v>
      </c>
      <c r="C20" s="79">
        <v>17</v>
      </c>
      <c r="D20" s="53" t="s">
        <v>66</v>
      </c>
      <c r="E20" s="79" t="s">
        <v>86</v>
      </c>
      <c r="F20" s="52"/>
      <c r="G20" s="79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</row>
    <row r="21" spans="1:24" ht="31.5" x14ac:dyDescent="0.25">
      <c r="A21" s="87"/>
      <c r="B21" s="82">
        <v>19</v>
      </c>
      <c r="C21" s="79">
        <v>18</v>
      </c>
      <c r="D21" s="53" t="s">
        <v>67</v>
      </c>
      <c r="E21" s="79" t="s">
        <v>86</v>
      </c>
      <c r="F21" s="52"/>
      <c r="G21" s="79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</row>
    <row r="22" spans="1:24" ht="31.5" x14ac:dyDescent="0.25">
      <c r="A22" s="87"/>
      <c r="B22" s="82"/>
      <c r="C22" s="79">
        <v>19</v>
      </c>
      <c r="D22" s="53" t="s">
        <v>68</v>
      </c>
      <c r="E22" s="79" t="s">
        <v>86</v>
      </c>
      <c r="F22" s="52"/>
      <c r="G22" s="79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</row>
    <row r="23" spans="1:24" ht="15.75" x14ac:dyDescent="0.25">
      <c r="A23" s="87"/>
      <c r="B23" s="82"/>
      <c r="C23" s="79">
        <v>20</v>
      </c>
      <c r="D23" s="54" t="s">
        <v>69</v>
      </c>
      <c r="E23" s="79" t="s">
        <v>87</v>
      </c>
      <c r="F23" s="52"/>
      <c r="G23" s="79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</row>
    <row r="24" spans="1:24" ht="15.75" x14ac:dyDescent="0.25">
      <c r="A24" s="88"/>
      <c r="B24" s="82">
        <v>20</v>
      </c>
      <c r="C24" s="79">
        <v>21</v>
      </c>
      <c r="D24" s="54" t="s">
        <v>70</v>
      </c>
      <c r="E24" s="79" t="s">
        <v>88</v>
      </c>
      <c r="F24" s="52"/>
      <c r="G24" s="79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</row>
    <row r="25" spans="1:24" ht="15.75" x14ac:dyDescent="0.25">
      <c r="A25" s="86" t="s">
        <v>104</v>
      </c>
      <c r="B25" s="82">
        <v>7</v>
      </c>
      <c r="C25" s="79">
        <v>22</v>
      </c>
      <c r="D25" s="53" t="s">
        <v>71</v>
      </c>
      <c r="E25" s="79" t="s">
        <v>86</v>
      </c>
      <c r="F25" s="52"/>
      <c r="G25" s="79" t="s">
        <v>90</v>
      </c>
      <c r="H25" s="52"/>
      <c r="I25" s="52"/>
      <c r="J25" s="55">
        <v>2422.5</v>
      </c>
      <c r="K25" s="36"/>
      <c r="L25" s="37">
        <f t="shared" si="0"/>
        <v>0</v>
      </c>
      <c r="M25" s="40" t="str">
        <f t="shared" si="1"/>
        <v>OK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</row>
    <row r="26" spans="1:24" ht="15.75" x14ac:dyDescent="0.25">
      <c r="A26" s="87"/>
      <c r="B26" s="82">
        <v>20</v>
      </c>
      <c r="C26" s="79">
        <v>23</v>
      </c>
      <c r="D26" s="53" t="s">
        <v>72</v>
      </c>
      <c r="E26" s="79" t="s">
        <v>86</v>
      </c>
      <c r="F26" s="52"/>
      <c r="G26" s="79" t="s">
        <v>90</v>
      </c>
      <c r="H26" s="52"/>
      <c r="I26" s="52"/>
      <c r="J26" s="55">
        <v>3445</v>
      </c>
      <c r="K26" s="36"/>
      <c r="L26" s="37">
        <f t="shared" si="0"/>
        <v>0</v>
      </c>
      <c r="M26" s="40" t="str">
        <f t="shared" si="1"/>
        <v>OK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</row>
    <row r="27" spans="1:24" ht="15.75" x14ac:dyDescent="0.25">
      <c r="A27" s="88"/>
      <c r="B27" s="82">
        <v>21</v>
      </c>
      <c r="C27" s="79">
        <v>24</v>
      </c>
      <c r="D27" s="53" t="s">
        <v>73</v>
      </c>
      <c r="E27" s="79" t="s">
        <v>86</v>
      </c>
      <c r="F27" s="52"/>
      <c r="G27" s="79" t="s">
        <v>90</v>
      </c>
      <c r="H27" s="52"/>
      <c r="I27" s="52"/>
      <c r="J27" s="55">
        <v>1270</v>
      </c>
      <c r="K27" s="36"/>
      <c r="L27" s="37">
        <f t="shared" si="0"/>
        <v>0</v>
      </c>
      <c r="M27" s="40" t="str">
        <f t="shared" si="1"/>
        <v>OK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</row>
    <row r="28" spans="1:24" ht="52.5" customHeight="1" x14ac:dyDescent="0.25">
      <c r="A28" s="86" t="s">
        <v>105</v>
      </c>
      <c r="B28" s="82">
        <v>8</v>
      </c>
      <c r="C28" s="79">
        <v>25</v>
      </c>
      <c r="D28" s="53" t="s">
        <v>74</v>
      </c>
      <c r="E28" s="79" t="s">
        <v>86</v>
      </c>
      <c r="F28" s="52"/>
      <c r="G28" s="79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</row>
    <row r="29" spans="1:24" ht="52.5" customHeight="1" x14ac:dyDescent="0.25">
      <c r="A29" s="88"/>
      <c r="B29" s="82">
        <v>21</v>
      </c>
      <c r="C29" s="79">
        <v>26</v>
      </c>
      <c r="D29" s="53" t="s">
        <v>75</v>
      </c>
      <c r="E29" s="79" t="s">
        <v>86</v>
      </c>
      <c r="F29" s="52"/>
      <c r="G29" s="79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</row>
    <row r="30" spans="1:24" ht="90" x14ac:dyDescent="0.25">
      <c r="A30" s="51" t="s">
        <v>105</v>
      </c>
      <c r="B30" s="79">
        <v>9</v>
      </c>
      <c r="C30" s="79">
        <v>27</v>
      </c>
      <c r="D30" s="53" t="s">
        <v>76</v>
      </c>
      <c r="E30" s="79" t="s">
        <v>86</v>
      </c>
      <c r="F30" s="52"/>
      <c r="G30" s="79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</row>
    <row r="31" spans="1:24" ht="15.75" x14ac:dyDescent="0.25">
      <c r="A31" s="86" t="s">
        <v>102</v>
      </c>
      <c r="B31" s="82">
        <v>10</v>
      </c>
      <c r="C31" s="79">
        <v>28</v>
      </c>
      <c r="D31" s="54" t="s">
        <v>77</v>
      </c>
      <c r="E31" s="79" t="s">
        <v>89</v>
      </c>
      <c r="F31" s="52"/>
      <c r="G31" s="79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</row>
    <row r="32" spans="1:24" ht="15.75" x14ac:dyDescent="0.25">
      <c r="A32" s="88"/>
      <c r="B32" s="82"/>
      <c r="C32" s="79">
        <v>29</v>
      </c>
      <c r="D32" s="54" t="s">
        <v>78</v>
      </c>
      <c r="E32" s="79" t="s">
        <v>89</v>
      </c>
      <c r="F32" s="52"/>
      <c r="G32" s="79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</row>
    <row r="33" spans="1:24" ht="31.5" customHeight="1" x14ac:dyDescent="0.25">
      <c r="A33" s="86" t="s">
        <v>106</v>
      </c>
      <c r="B33" s="82">
        <v>11</v>
      </c>
      <c r="C33" s="79">
        <v>30</v>
      </c>
      <c r="D33" s="54" t="s">
        <v>79</v>
      </c>
      <c r="E33" s="79" t="s">
        <v>89</v>
      </c>
      <c r="F33" s="52"/>
      <c r="G33" s="79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</row>
    <row r="34" spans="1:24" ht="31.5" customHeight="1" x14ac:dyDescent="0.25">
      <c r="A34" s="88"/>
      <c r="B34" s="82"/>
      <c r="C34" s="79">
        <v>31</v>
      </c>
      <c r="D34" s="54" t="s">
        <v>80</v>
      </c>
      <c r="E34" s="79" t="s">
        <v>89</v>
      </c>
      <c r="F34" s="52"/>
      <c r="G34" s="79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</row>
    <row r="35" spans="1:24" ht="31.5" customHeight="1" x14ac:dyDescent="0.25">
      <c r="A35" s="86" t="s">
        <v>106</v>
      </c>
      <c r="B35" s="82">
        <v>12</v>
      </c>
      <c r="C35" s="79">
        <v>32</v>
      </c>
      <c r="D35" s="54" t="s">
        <v>81</v>
      </c>
      <c r="E35" s="79" t="s">
        <v>89</v>
      </c>
      <c r="F35" s="52"/>
      <c r="G35" s="79" t="s">
        <v>90</v>
      </c>
      <c r="H35" s="52"/>
      <c r="I35" s="52"/>
      <c r="J35" s="55">
        <v>5923.52</v>
      </c>
      <c r="K35" s="36">
        <v>1</v>
      </c>
      <c r="L35" s="37">
        <f t="shared" si="0"/>
        <v>0</v>
      </c>
      <c r="M35" s="40" t="str">
        <f t="shared" si="1"/>
        <v>OK</v>
      </c>
      <c r="N35" s="41">
        <v>0</v>
      </c>
      <c r="O35" s="41">
        <v>0</v>
      </c>
      <c r="P35" s="41">
        <v>1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</row>
    <row r="36" spans="1:24" ht="31.5" customHeight="1" x14ac:dyDescent="0.25">
      <c r="A36" s="88"/>
      <c r="B36" s="82"/>
      <c r="C36" s="79">
        <v>33</v>
      </c>
      <c r="D36" s="54" t="s">
        <v>82</v>
      </c>
      <c r="E36" s="79" t="s">
        <v>89</v>
      </c>
      <c r="F36" s="52"/>
      <c r="G36" s="79" t="s">
        <v>90</v>
      </c>
      <c r="H36" s="52"/>
      <c r="I36" s="52"/>
      <c r="J36" s="55">
        <v>1900</v>
      </c>
      <c r="K36" s="36">
        <v>1</v>
      </c>
      <c r="L36" s="37">
        <f t="shared" si="0"/>
        <v>0</v>
      </c>
      <c r="M36" s="40" t="str">
        <f t="shared" si="1"/>
        <v>OK</v>
      </c>
      <c r="N36" s="41">
        <v>0</v>
      </c>
      <c r="O36" s="41">
        <v>0</v>
      </c>
      <c r="P36" s="41">
        <v>1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</row>
    <row r="38" spans="1:24" x14ac:dyDescent="0.25">
      <c r="D38" s="27" t="s">
        <v>99</v>
      </c>
    </row>
    <row r="39" spans="1:24" x14ac:dyDescent="0.25">
      <c r="D39" s="27" t="s">
        <v>100</v>
      </c>
    </row>
    <row r="40" spans="1:24" x14ac:dyDescent="0.25">
      <c r="D40" s="27" t="s">
        <v>92</v>
      </c>
    </row>
    <row r="41" spans="1:24" x14ac:dyDescent="0.25">
      <c r="D41" s="27" t="s">
        <v>95</v>
      </c>
    </row>
  </sheetData>
  <mergeCells count="31">
    <mergeCell ref="X1:X2"/>
    <mergeCell ref="A2:M2"/>
    <mergeCell ref="A1:C1"/>
    <mergeCell ref="D1:J1"/>
    <mergeCell ref="K1:M1"/>
    <mergeCell ref="S1:S2"/>
    <mergeCell ref="T1:T2"/>
    <mergeCell ref="U1:U2"/>
    <mergeCell ref="V1:V2"/>
    <mergeCell ref="W1:W2"/>
    <mergeCell ref="N1:N2"/>
    <mergeCell ref="O1:O2"/>
    <mergeCell ref="P1:P2"/>
    <mergeCell ref="Q1:Q2"/>
    <mergeCell ref="R1:R2"/>
    <mergeCell ref="A7:A17"/>
    <mergeCell ref="B7:B17"/>
    <mergeCell ref="A18:A19"/>
    <mergeCell ref="B18:B19"/>
    <mergeCell ref="A20:A24"/>
    <mergeCell ref="B20:B24"/>
    <mergeCell ref="A33:A34"/>
    <mergeCell ref="B33:B34"/>
    <mergeCell ref="A35:A36"/>
    <mergeCell ref="B35:B36"/>
    <mergeCell ref="A25:A27"/>
    <mergeCell ref="B25:B27"/>
    <mergeCell ref="A28:A29"/>
    <mergeCell ref="B28:B29"/>
    <mergeCell ref="A31:A32"/>
    <mergeCell ref="B31:B32"/>
  </mergeCells>
  <conditionalFormatting sqref="R5:X9 N4:Q36">
    <cfRule type="cellIs" dxfId="296" priority="13" stopIfTrue="1" operator="greaterThan">
      <formula>0</formula>
    </cfRule>
    <cfRule type="cellIs" dxfId="295" priority="14" stopIfTrue="1" operator="greaterThan">
      <formula>0</formula>
    </cfRule>
    <cfRule type="cellIs" dxfId="294" priority="15" stopIfTrue="1" operator="greaterThan">
      <formula>0</formula>
    </cfRule>
  </conditionalFormatting>
  <conditionalFormatting sqref="R10:X36">
    <cfRule type="cellIs" dxfId="293" priority="10" stopIfTrue="1" operator="greaterThan">
      <formula>0</formula>
    </cfRule>
    <cfRule type="cellIs" dxfId="292" priority="11" stopIfTrue="1" operator="greaterThan">
      <formula>0</formula>
    </cfRule>
    <cfRule type="cellIs" dxfId="291" priority="12" stopIfTrue="1" operator="greaterThan">
      <formula>0</formula>
    </cfRule>
  </conditionalFormatting>
  <conditionalFormatting sqref="R4:X4">
    <cfRule type="cellIs" dxfId="290" priority="16" stopIfTrue="1" operator="greaterThan">
      <formula>0</formula>
    </cfRule>
    <cfRule type="cellIs" dxfId="289" priority="17" stopIfTrue="1" operator="greaterThan">
      <formula>0</formula>
    </cfRule>
    <cfRule type="cellIs" dxfId="288" priority="18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1"/>
  <sheetViews>
    <sheetView tabSelected="1" topLeftCell="C1" zoomScale="90" zoomScaleNormal="90" workbookViewId="0">
      <selection activeCell="N42" sqref="N4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4.85546875" style="5" customWidth="1"/>
    <col min="15" max="15" width="13.7109375" style="1" customWidth="1"/>
    <col min="16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147</v>
      </c>
      <c r="O1" s="90" t="s">
        <v>148</v>
      </c>
      <c r="P1" s="90" t="s">
        <v>31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35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76">
        <v>42079</v>
      </c>
      <c r="O3" s="76">
        <v>42199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/>
      <c r="L4" s="37">
        <f t="shared" ref="L4:L36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>
        <v>15</v>
      </c>
      <c r="L7" s="37">
        <f t="shared" si="0"/>
        <v>7</v>
      </c>
      <c r="M7" s="40" t="str">
        <f t="shared" si="1"/>
        <v>OK</v>
      </c>
      <c r="N7" s="41">
        <v>8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v>7</v>
      </c>
      <c r="L8" s="37">
        <f t="shared" si="0"/>
        <v>0</v>
      </c>
      <c r="M8" s="40" t="str">
        <f t="shared" si="1"/>
        <v>OK</v>
      </c>
      <c r="N8" s="41">
        <v>7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v>15</v>
      </c>
      <c r="L15" s="37">
        <f t="shared" si="0"/>
        <v>0</v>
      </c>
      <c r="M15" s="40" t="str">
        <f t="shared" si="1"/>
        <v>OK</v>
      </c>
      <c r="N15" s="41">
        <v>15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/>
      <c r="L25" s="37">
        <f t="shared" si="0"/>
        <v>0</v>
      </c>
      <c r="M25" s="40" t="str">
        <f t="shared" si="1"/>
        <v>OK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/>
      <c r="L26" s="37">
        <f t="shared" si="0"/>
        <v>0</v>
      </c>
      <c r="M26" s="40" t="str">
        <f t="shared" si="1"/>
        <v>OK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/>
      <c r="L27" s="37">
        <f t="shared" si="0"/>
        <v>0</v>
      </c>
      <c r="M27" s="40" t="str">
        <f t="shared" si="1"/>
        <v>OK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>
        <v>1</v>
      </c>
      <c r="L35" s="37">
        <f t="shared" si="0"/>
        <v>0</v>
      </c>
      <c r="M35" s="40" t="str">
        <f t="shared" si="1"/>
        <v>OK</v>
      </c>
      <c r="N35" s="41">
        <v>0</v>
      </c>
      <c r="O35" s="41">
        <v>1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>
        <v>1</v>
      </c>
      <c r="L36" s="37">
        <f t="shared" si="0"/>
        <v>0</v>
      </c>
      <c r="M36" s="40" t="str">
        <f t="shared" si="1"/>
        <v>OK</v>
      </c>
      <c r="N36" s="41">
        <v>0</v>
      </c>
      <c r="O36" s="41">
        <v>1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  <c r="N38" s="77"/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Y1:Y2"/>
    <mergeCell ref="V1:V2"/>
    <mergeCell ref="W1:W2"/>
    <mergeCell ref="X1:X2"/>
    <mergeCell ref="A7:A17"/>
    <mergeCell ref="B7:B17"/>
    <mergeCell ref="A18:A19"/>
    <mergeCell ref="B18:B19"/>
    <mergeCell ref="U1:U2"/>
    <mergeCell ref="A2:M2"/>
    <mergeCell ref="Q1:Q2"/>
    <mergeCell ref="R1:R2"/>
    <mergeCell ref="S1:S2"/>
    <mergeCell ref="T1:T2"/>
    <mergeCell ref="A1:C1"/>
    <mergeCell ref="D1:J1"/>
    <mergeCell ref="K1:M1"/>
    <mergeCell ref="N1:N2"/>
    <mergeCell ref="O1:O2"/>
    <mergeCell ref="P1:P2"/>
    <mergeCell ref="A20:A24"/>
    <mergeCell ref="B20:B24"/>
    <mergeCell ref="A25:A27"/>
    <mergeCell ref="B25:B27"/>
    <mergeCell ref="A28:A29"/>
    <mergeCell ref="B28:B29"/>
    <mergeCell ref="A31:A32"/>
    <mergeCell ref="B31:B32"/>
    <mergeCell ref="A33:A34"/>
    <mergeCell ref="B33:B34"/>
    <mergeCell ref="A35:A36"/>
    <mergeCell ref="B35:B36"/>
  </mergeCells>
  <conditionalFormatting sqref="S4:Y4">
    <cfRule type="cellIs" dxfId="287" priority="34" stopIfTrue="1" operator="greaterThan">
      <formula>0</formula>
    </cfRule>
    <cfRule type="cellIs" dxfId="286" priority="35" stopIfTrue="1" operator="greaterThan">
      <formula>0</formula>
    </cfRule>
    <cfRule type="cellIs" dxfId="285" priority="36" stopIfTrue="1" operator="greaterThan">
      <formula>0</formula>
    </cfRule>
  </conditionalFormatting>
  <conditionalFormatting sqref="S10:Y36">
    <cfRule type="cellIs" dxfId="284" priority="28" stopIfTrue="1" operator="greaterThan">
      <formula>0</formula>
    </cfRule>
    <cfRule type="cellIs" dxfId="283" priority="29" stopIfTrue="1" operator="greaterThan">
      <formula>0</formula>
    </cfRule>
    <cfRule type="cellIs" dxfId="282" priority="30" stopIfTrue="1" operator="greaterThan">
      <formula>0</formula>
    </cfRule>
  </conditionalFormatting>
  <conditionalFormatting sqref="P5:R9">
    <cfRule type="cellIs" dxfId="281" priority="22" stopIfTrue="1" operator="greaterThan">
      <formula>0</formula>
    </cfRule>
    <cfRule type="cellIs" dxfId="280" priority="23" stopIfTrue="1" operator="greaterThan">
      <formula>0</formula>
    </cfRule>
    <cfRule type="cellIs" dxfId="279" priority="24" stopIfTrue="1" operator="greaterThan">
      <formula>0</formula>
    </cfRule>
  </conditionalFormatting>
  <conditionalFormatting sqref="P10:R36">
    <cfRule type="cellIs" dxfId="278" priority="19" stopIfTrue="1" operator="greaterThan">
      <formula>0</formula>
    </cfRule>
    <cfRule type="cellIs" dxfId="277" priority="20" stopIfTrue="1" operator="greaterThan">
      <formula>0</formula>
    </cfRule>
    <cfRule type="cellIs" dxfId="276" priority="21" stopIfTrue="1" operator="greaterThan">
      <formula>0</formula>
    </cfRule>
  </conditionalFormatting>
  <conditionalFormatting sqref="S5:Y9">
    <cfRule type="cellIs" dxfId="275" priority="31" stopIfTrue="1" operator="greaterThan">
      <formula>0</formula>
    </cfRule>
    <cfRule type="cellIs" dxfId="274" priority="32" stopIfTrue="1" operator="greaterThan">
      <formula>0</formula>
    </cfRule>
    <cfRule type="cellIs" dxfId="273" priority="33" stopIfTrue="1" operator="greaterThan">
      <formula>0</formula>
    </cfRule>
  </conditionalFormatting>
  <conditionalFormatting sqref="P4:R4">
    <cfRule type="cellIs" dxfId="272" priority="25" stopIfTrue="1" operator="greaterThan">
      <formula>0</formula>
    </cfRule>
    <cfRule type="cellIs" dxfId="271" priority="26" stopIfTrue="1" operator="greaterThan">
      <formula>0</formula>
    </cfRule>
    <cfRule type="cellIs" dxfId="270" priority="27" stopIfTrue="1" operator="greaterThan">
      <formula>0</formula>
    </cfRule>
  </conditionalFormatting>
  <conditionalFormatting sqref="N5:O9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N10:O36">
    <cfRule type="cellIs" dxfId="11" priority="1" stopIfTrue="1" operator="greaterThan">
      <formula>0</formula>
    </cfRule>
    <cfRule type="cellIs" dxfId="10" priority="2" stopIfTrue="1" operator="greaterThan">
      <formula>0</formula>
    </cfRule>
    <cfRule type="cellIs" dxfId="9" priority="3" stopIfTrue="1" operator="greaterThan">
      <formula>0</formula>
    </cfRule>
  </conditionalFormatting>
  <conditionalFormatting sqref="N4:O4">
    <cfRule type="cellIs" dxfId="5" priority="7" stopIfTrue="1" operator="greaterThan">
      <formula>0</formula>
    </cfRule>
    <cfRule type="cellIs" dxfId="4" priority="8" stopIfTrue="1" operator="greaterThan">
      <formula>0</formula>
    </cfRule>
    <cfRule type="cellIs" dxfId="3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opLeftCell="E31" zoomScale="90" zoomScaleNormal="90" workbookViewId="0">
      <selection activeCell="P1" sqref="P1:P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2" style="5" customWidth="1"/>
    <col min="15" max="15" width="11.5703125" style="1" customWidth="1"/>
    <col min="16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133</v>
      </c>
      <c r="O1" s="90" t="s">
        <v>134</v>
      </c>
      <c r="P1" s="90" t="s">
        <v>31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36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76">
        <v>42075</v>
      </c>
      <c r="O3" s="76">
        <v>42227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>
        <v>1</v>
      </c>
      <c r="L4" s="37">
        <f t="shared" ref="L4:L36" si="0">K4-(SUM(N4:Y4))</f>
        <v>0</v>
      </c>
      <c r="M4" s="40" t="str">
        <f>IF(L4&lt;0,"ATENÇÃO","OK")</f>
        <v>OK</v>
      </c>
      <c r="N4" s="41">
        <v>1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>
        <v>8</v>
      </c>
      <c r="L7" s="37">
        <f t="shared" si="0"/>
        <v>0</v>
      </c>
      <c r="M7" s="40" t="str">
        <f t="shared" si="1"/>
        <v>OK</v>
      </c>
      <c r="N7" s="41">
        <v>8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v>4</v>
      </c>
      <c r="L8" s="37">
        <f t="shared" si="0"/>
        <v>0</v>
      </c>
      <c r="M8" s="40" t="str">
        <f t="shared" si="1"/>
        <v>OK</v>
      </c>
      <c r="N8" s="41">
        <v>4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v>10</v>
      </c>
      <c r="L15" s="37">
        <f t="shared" si="0"/>
        <v>0</v>
      </c>
      <c r="M15" s="40" t="str">
        <f t="shared" si="1"/>
        <v>OK</v>
      </c>
      <c r="N15" s="41">
        <v>10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>
        <v>2</v>
      </c>
      <c r="L25" s="37">
        <f t="shared" si="0"/>
        <v>0</v>
      </c>
      <c r="M25" s="40" t="str">
        <f t="shared" si="1"/>
        <v>OK</v>
      </c>
      <c r="N25" s="41">
        <v>0</v>
      </c>
      <c r="O25" s="41">
        <v>2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>
        <v>1</v>
      </c>
      <c r="L26" s="37">
        <f t="shared" si="0"/>
        <v>0</v>
      </c>
      <c r="M26" s="40" t="str">
        <f t="shared" si="1"/>
        <v>OK</v>
      </c>
      <c r="N26" s="41">
        <v>0</v>
      </c>
      <c r="O26" s="41">
        <v>1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>
        <v>1</v>
      </c>
      <c r="L27" s="37">
        <f t="shared" si="0"/>
        <v>0</v>
      </c>
      <c r="M27" s="40" t="str">
        <f t="shared" si="1"/>
        <v>OK</v>
      </c>
      <c r="N27" s="41">
        <v>0</v>
      </c>
      <c r="O27" s="41">
        <v>1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/>
      <c r="L35" s="37">
        <f t="shared" si="0"/>
        <v>0</v>
      </c>
      <c r="M35" s="40" t="str">
        <f t="shared" si="1"/>
        <v>OK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/>
      <c r="L36" s="37">
        <f t="shared" si="0"/>
        <v>0</v>
      </c>
      <c r="M36" s="40" t="str">
        <f t="shared" si="1"/>
        <v>OK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U1:U2"/>
    <mergeCell ref="W1:W2"/>
    <mergeCell ref="X1:X2"/>
    <mergeCell ref="A7:A17"/>
    <mergeCell ref="B7:B17"/>
    <mergeCell ref="A20:A24"/>
    <mergeCell ref="B20:B24"/>
    <mergeCell ref="A18:A19"/>
    <mergeCell ref="B18:B19"/>
    <mergeCell ref="A33:A34"/>
    <mergeCell ref="B33:B34"/>
    <mergeCell ref="A35:A36"/>
    <mergeCell ref="B35:B36"/>
    <mergeCell ref="A25:A27"/>
    <mergeCell ref="B25:B27"/>
    <mergeCell ref="A28:A29"/>
    <mergeCell ref="B28:B29"/>
    <mergeCell ref="A31:A32"/>
    <mergeCell ref="B31:B32"/>
  </mergeCells>
  <conditionalFormatting sqref="S4:Y4">
    <cfRule type="cellIs" dxfId="260" priority="16" stopIfTrue="1" operator="greaterThan">
      <formula>0</formula>
    </cfRule>
    <cfRule type="cellIs" dxfId="259" priority="17" stopIfTrue="1" operator="greaterThan">
      <formula>0</formula>
    </cfRule>
    <cfRule type="cellIs" dxfId="258" priority="18" stopIfTrue="1" operator="greaterThan">
      <formula>0</formula>
    </cfRule>
  </conditionalFormatting>
  <conditionalFormatting sqref="S5:Y9">
    <cfRule type="cellIs" dxfId="257" priority="13" stopIfTrue="1" operator="greaterThan">
      <formula>0</formula>
    </cfRule>
    <cfRule type="cellIs" dxfId="256" priority="14" stopIfTrue="1" operator="greaterThan">
      <formula>0</formula>
    </cfRule>
    <cfRule type="cellIs" dxfId="255" priority="15" stopIfTrue="1" operator="greaterThan">
      <formula>0</formula>
    </cfRule>
  </conditionalFormatting>
  <conditionalFormatting sqref="S10:Y36">
    <cfRule type="cellIs" dxfId="254" priority="10" stopIfTrue="1" operator="greaterThan">
      <formula>0</formula>
    </cfRule>
    <cfRule type="cellIs" dxfId="253" priority="11" stopIfTrue="1" operator="greaterThan">
      <formula>0</formula>
    </cfRule>
    <cfRule type="cellIs" dxfId="252" priority="12" stopIfTrue="1" operator="greaterThan">
      <formula>0</formula>
    </cfRule>
  </conditionalFormatting>
  <conditionalFormatting sqref="N4:R4">
    <cfRule type="cellIs" dxfId="251" priority="7" stopIfTrue="1" operator="greaterThan">
      <formula>0</formula>
    </cfRule>
    <cfRule type="cellIs" dxfId="250" priority="8" stopIfTrue="1" operator="greaterThan">
      <formula>0</formula>
    </cfRule>
    <cfRule type="cellIs" dxfId="249" priority="9" stopIfTrue="1" operator="greaterThan">
      <formula>0</formula>
    </cfRule>
  </conditionalFormatting>
  <conditionalFormatting sqref="N5:R9">
    <cfRule type="cellIs" dxfId="248" priority="4" stopIfTrue="1" operator="greaterThan">
      <formula>0</formula>
    </cfRule>
    <cfRule type="cellIs" dxfId="247" priority="5" stopIfTrue="1" operator="greaterThan">
      <formula>0</formula>
    </cfRule>
    <cfRule type="cellIs" dxfId="246" priority="6" stopIfTrue="1" operator="greaterThan">
      <formula>0</formula>
    </cfRule>
  </conditionalFormatting>
  <conditionalFormatting sqref="N10:R36">
    <cfRule type="cellIs" dxfId="245" priority="1" stopIfTrue="1" operator="greaterThan">
      <formula>0</formula>
    </cfRule>
    <cfRule type="cellIs" dxfId="244" priority="2" stopIfTrue="1" operator="greaterThan">
      <formula>0</formula>
    </cfRule>
    <cfRule type="cellIs" dxfId="24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opLeftCell="D16" zoomScale="90" zoomScaleNormal="9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8.140625" style="5" bestFit="1" customWidth="1"/>
    <col min="15" max="15" width="18.140625" style="1" bestFit="1" customWidth="1"/>
    <col min="16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138</v>
      </c>
      <c r="O1" s="90" t="s">
        <v>139</v>
      </c>
      <c r="P1" s="90" t="s">
        <v>31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37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76">
        <v>42080</v>
      </c>
      <c r="O3" s="76">
        <v>42103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>
        <v>1</v>
      </c>
      <c r="L4" s="37">
        <f t="shared" ref="L4:L36" si="0">K4-(SUM(N4:Y4))</f>
        <v>0</v>
      </c>
      <c r="M4" s="40" t="str">
        <f>IF(L4&lt;0,"ATENÇÃO","OK")</f>
        <v>OK</v>
      </c>
      <c r="N4" s="41">
        <v>1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>
        <v>4</v>
      </c>
      <c r="L7" s="37">
        <f t="shared" si="0"/>
        <v>0</v>
      </c>
      <c r="M7" s="40" t="str">
        <f t="shared" si="1"/>
        <v>OK</v>
      </c>
      <c r="N7" s="41">
        <v>4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v>6</v>
      </c>
      <c r="L8" s="37">
        <f t="shared" si="0"/>
        <v>0</v>
      </c>
      <c r="M8" s="40" t="str">
        <f t="shared" si="1"/>
        <v>OK</v>
      </c>
      <c r="N8" s="41">
        <v>0</v>
      </c>
      <c r="O8" s="41">
        <v>6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v>15</v>
      </c>
      <c r="L15" s="37">
        <f t="shared" si="0"/>
        <v>0</v>
      </c>
      <c r="M15" s="40" t="str">
        <f t="shared" si="1"/>
        <v>OK</v>
      </c>
      <c r="N15" s="41">
        <v>0</v>
      </c>
      <c r="O15" s="41">
        <v>15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>
        <v>2</v>
      </c>
      <c r="L25" s="37">
        <f t="shared" si="0"/>
        <v>0</v>
      </c>
      <c r="M25" s="40" t="str">
        <f t="shared" si="1"/>
        <v>OK</v>
      </c>
      <c r="N25" s="41">
        <v>2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>
        <v>1</v>
      </c>
      <c r="L26" s="37">
        <f t="shared" si="0"/>
        <v>0</v>
      </c>
      <c r="M26" s="40" t="str">
        <f t="shared" si="1"/>
        <v>OK</v>
      </c>
      <c r="N26" s="41">
        <v>1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>
        <v>1</v>
      </c>
      <c r="L27" s="37">
        <f t="shared" si="0"/>
        <v>0</v>
      </c>
      <c r="M27" s="40" t="str">
        <f t="shared" si="1"/>
        <v>OK</v>
      </c>
      <c r="N27" s="41">
        <v>1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/>
      <c r="L35" s="37">
        <f t="shared" si="0"/>
        <v>0</v>
      </c>
      <c r="M35" s="40" t="str">
        <f t="shared" si="1"/>
        <v>OK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/>
      <c r="L36" s="37">
        <f t="shared" si="0"/>
        <v>0</v>
      </c>
      <c r="M36" s="40" t="str">
        <f t="shared" si="1"/>
        <v>OK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U1:U2"/>
    <mergeCell ref="W1:W2"/>
    <mergeCell ref="X1:X2"/>
    <mergeCell ref="A7:A17"/>
    <mergeCell ref="B7:B17"/>
    <mergeCell ref="A20:A24"/>
    <mergeCell ref="B20:B24"/>
    <mergeCell ref="A18:A19"/>
    <mergeCell ref="B18:B19"/>
    <mergeCell ref="A33:A34"/>
    <mergeCell ref="B33:B34"/>
    <mergeCell ref="A35:A36"/>
    <mergeCell ref="B35:B36"/>
    <mergeCell ref="A25:A27"/>
    <mergeCell ref="B25:B27"/>
    <mergeCell ref="A28:A29"/>
    <mergeCell ref="B28:B29"/>
    <mergeCell ref="A31:A32"/>
    <mergeCell ref="B31:B32"/>
  </mergeCells>
  <conditionalFormatting sqref="S4:Y4">
    <cfRule type="cellIs" dxfId="242" priority="25" stopIfTrue="1" operator="greaterThan">
      <formula>0</formula>
    </cfRule>
    <cfRule type="cellIs" dxfId="241" priority="26" stopIfTrue="1" operator="greaterThan">
      <formula>0</formula>
    </cfRule>
    <cfRule type="cellIs" dxfId="240" priority="27" stopIfTrue="1" operator="greaterThan">
      <formula>0</formula>
    </cfRule>
  </conditionalFormatting>
  <conditionalFormatting sqref="S5:Y9">
    <cfRule type="cellIs" dxfId="239" priority="22" stopIfTrue="1" operator="greaterThan">
      <formula>0</formula>
    </cfRule>
    <cfRule type="cellIs" dxfId="238" priority="23" stopIfTrue="1" operator="greaterThan">
      <formula>0</formula>
    </cfRule>
    <cfRule type="cellIs" dxfId="237" priority="24" stopIfTrue="1" operator="greaterThan">
      <formula>0</formula>
    </cfRule>
  </conditionalFormatting>
  <conditionalFormatting sqref="P10:R36">
    <cfRule type="cellIs" dxfId="236" priority="10" stopIfTrue="1" operator="greaterThan">
      <formula>0</formula>
    </cfRule>
    <cfRule type="cellIs" dxfId="235" priority="11" stopIfTrue="1" operator="greaterThan">
      <formula>0</formula>
    </cfRule>
    <cfRule type="cellIs" dxfId="234" priority="12" stopIfTrue="1" operator="greaterThan">
      <formula>0</formula>
    </cfRule>
  </conditionalFormatting>
  <conditionalFormatting sqref="P4:R4">
    <cfRule type="cellIs" dxfId="233" priority="16" stopIfTrue="1" operator="greaterThan">
      <formula>0</formula>
    </cfRule>
    <cfRule type="cellIs" dxfId="232" priority="17" stopIfTrue="1" operator="greaterThan">
      <formula>0</formula>
    </cfRule>
    <cfRule type="cellIs" dxfId="231" priority="18" stopIfTrue="1" operator="greaterThan">
      <formula>0</formula>
    </cfRule>
  </conditionalFormatting>
  <conditionalFormatting sqref="P5:R9">
    <cfRule type="cellIs" dxfId="230" priority="13" stopIfTrue="1" operator="greaterThan">
      <formula>0</formula>
    </cfRule>
    <cfRule type="cellIs" dxfId="229" priority="14" stopIfTrue="1" operator="greaterThan">
      <formula>0</formula>
    </cfRule>
    <cfRule type="cellIs" dxfId="228" priority="15" stopIfTrue="1" operator="greaterThan">
      <formula>0</formula>
    </cfRule>
  </conditionalFormatting>
  <conditionalFormatting sqref="S10:Y36">
    <cfRule type="cellIs" dxfId="227" priority="19" stopIfTrue="1" operator="greaterThan">
      <formula>0</formula>
    </cfRule>
    <cfRule type="cellIs" dxfId="226" priority="20" stopIfTrue="1" operator="greaterThan">
      <formula>0</formula>
    </cfRule>
    <cfRule type="cellIs" dxfId="225" priority="21" stopIfTrue="1" operator="greaterThan">
      <formula>0</formula>
    </cfRule>
  </conditionalFormatting>
  <conditionalFormatting sqref="N10:O36">
    <cfRule type="cellIs" dxfId="224" priority="1" stopIfTrue="1" operator="greaterThan">
      <formula>0</formula>
    </cfRule>
    <cfRule type="cellIs" dxfId="223" priority="2" stopIfTrue="1" operator="greaterThan">
      <formula>0</formula>
    </cfRule>
    <cfRule type="cellIs" dxfId="222" priority="3" stopIfTrue="1" operator="greaterThan">
      <formula>0</formula>
    </cfRule>
  </conditionalFormatting>
  <conditionalFormatting sqref="N4:O4">
    <cfRule type="cellIs" dxfId="221" priority="7" stopIfTrue="1" operator="greaterThan">
      <formula>0</formula>
    </cfRule>
    <cfRule type="cellIs" dxfId="220" priority="8" stopIfTrue="1" operator="greaterThan">
      <formula>0</formula>
    </cfRule>
    <cfRule type="cellIs" dxfId="219" priority="9" stopIfTrue="1" operator="greaterThan">
      <formula>0</formula>
    </cfRule>
  </conditionalFormatting>
  <conditionalFormatting sqref="N5:O9">
    <cfRule type="cellIs" dxfId="218" priority="4" stopIfTrue="1" operator="greaterThan">
      <formula>0</formula>
    </cfRule>
    <cfRule type="cellIs" dxfId="217" priority="5" stopIfTrue="1" operator="greaterThan">
      <formula>0</formula>
    </cfRule>
    <cfRule type="cellIs" dxfId="216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1"/>
  <sheetViews>
    <sheetView zoomScale="80" zoomScaleNormal="80" workbookViewId="0">
      <selection activeCell="P1" sqref="P1:P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142</v>
      </c>
      <c r="O1" s="90" t="s">
        <v>143</v>
      </c>
      <c r="P1" s="90" t="s">
        <v>166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39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/>
      <c r="L4" s="37">
        <f t="shared" ref="L4:L36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>
        <v>6</v>
      </c>
      <c r="L7" s="37">
        <f t="shared" si="0"/>
        <v>0</v>
      </c>
      <c r="M7" s="40" t="str">
        <f t="shared" si="1"/>
        <v>OK</v>
      </c>
      <c r="N7" s="41">
        <v>6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v>7</v>
      </c>
      <c r="L8" s="37">
        <f t="shared" si="0"/>
        <v>0</v>
      </c>
      <c r="M8" s="40" t="str">
        <f t="shared" si="1"/>
        <v>OK</v>
      </c>
      <c r="N8" s="41">
        <v>7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>
        <v>1</v>
      </c>
      <c r="L11" s="37">
        <f t="shared" si="0"/>
        <v>0</v>
      </c>
      <c r="M11" s="40" t="str">
        <f t="shared" si="1"/>
        <v>OK</v>
      </c>
      <c r="N11" s="41">
        <v>1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v>15</v>
      </c>
      <c r="L15" s="37">
        <f t="shared" si="0"/>
        <v>0</v>
      </c>
      <c r="M15" s="40" t="str">
        <f t="shared" si="1"/>
        <v>OK</v>
      </c>
      <c r="N15" s="41">
        <v>15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>
        <v>2</v>
      </c>
      <c r="L25" s="37">
        <f t="shared" si="0"/>
        <v>2</v>
      </c>
      <c r="M25" s="40" t="str">
        <f t="shared" si="1"/>
        <v>OK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>
        <v>1</v>
      </c>
      <c r="L26" s="37">
        <f t="shared" si="0"/>
        <v>1</v>
      </c>
      <c r="M26" s="40" t="str">
        <f t="shared" si="1"/>
        <v>OK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>
        <v>1</v>
      </c>
      <c r="L27" s="37">
        <f t="shared" si="0"/>
        <v>1</v>
      </c>
      <c r="M27" s="40" t="str">
        <f t="shared" si="1"/>
        <v>OK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>
        <v>7</v>
      </c>
      <c r="L35" s="37">
        <f t="shared" si="0"/>
        <v>0</v>
      </c>
      <c r="M35" s="40" t="str">
        <f t="shared" si="1"/>
        <v>OK</v>
      </c>
      <c r="N35" s="41">
        <v>0</v>
      </c>
      <c r="O35" s="41">
        <v>4</v>
      </c>
      <c r="P35" s="41">
        <v>3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>
        <f>7-1</f>
        <v>6</v>
      </c>
      <c r="L36" s="37">
        <f t="shared" si="0"/>
        <v>4</v>
      </c>
      <c r="M36" s="40" t="str">
        <f t="shared" si="1"/>
        <v>OK</v>
      </c>
      <c r="N36" s="41">
        <v>0</v>
      </c>
      <c r="O36" s="41">
        <v>2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18:A19"/>
    <mergeCell ref="B18:B19"/>
    <mergeCell ref="A20:A24"/>
    <mergeCell ref="B20:B24"/>
    <mergeCell ref="A7:A17"/>
    <mergeCell ref="B7:B17"/>
    <mergeCell ref="A25:A27"/>
    <mergeCell ref="B25:B27"/>
    <mergeCell ref="A35:A36"/>
    <mergeCell ref="B35:B36"/>
    <mergeCell ref="A28:A29"/>
    <mergeCell ref="B28:B29"/>
    <mergeCell ref="A31:A32"/>
    <mergeCell ref="B31:B32"/>
    <mergeCell ref="A33:A34"/>
    <mergeCell ref="B33:B34"/>
  </mergeCells>
  <conditionalFormatting sqref="S4:Y4">
    <cfRule type="cellIs" dxfId="215" priority="34" stopIfTrue="1" operator="greaterThan">
      <formula>0</formula>
    </cfRule>
    <cfRule type="cellIs" dxfId="214" priority="35" stopIfTrue="1" operator="greaterThan">
      <formula>0</formula>
    </cfRule>
    <cfRule type="cellIs" dxfId="213" priority="36" stopIfTrue="1" operator="greaterThan">
      <formula>0</formula>
    </cfRule>
  </conditionalFormatting>
  <conditionalFormatting sqref="S5:Y9">
    <cfRule type="cellIs" dxfId="212" priority="31" stopIfTrue="1" operator="greaterThan">
      <formula>0</formula>
    </cfRule>
    <cfRule type="cellIs" dxfId="211" priority="32" stopIfTrue="1" operator="greaterThan">
      <formula>0</formula>
    </cfRule>
    <cfRule type="cellIs" dxfId="210" priority="33" stopIfTrue="1" operator="greaterThan">
      <formula>0</formula>
    </cfRule>
  </conditionalFormatting>
  <conditionalFormatting sqref="S10:Y36">
    <cfRule type="cellIs" dxfId="209" priority="28" stopIfTrue="1" operator="greaterThan">
      <formula>0</formula>
    </cfRule>
    <cfRule type="cellIs" dxfId="208" priority="29" stopIfTrue="1" operator="greaterThan">
      <formula>0</formula>
    </cfRule>
    <cfRule type="cellIs" dxfId="207" priority="30" stopIfTrue="1" operator="greaterThan">
      <formula>0</formula>
    </cfRule>
  </conditionalFormatting>
  <conditionalFormatting sqref="Q4:R4">
    <cfRule type="cellIs" dxfId="206" priority="25" stopIfTrue="1" operator="greaterThan">
      <formula>0</formula>
    </cfRule>
    <cfRule type="cellIs" dxfId="205" priority="26" stopIfTrue="1" operator="greaterThan">
      <formula>0</formula>
    </cfRule>
    <cfRule type="cellIs" dxfId="204" priority="27" stopIfTrue="1" operator="greaterThan">
      <formula>0</formula>
    </cfRule>
  </conditionalFormatting>
  <conditionalFormatting sqref="Q5:R9">
    <cfRule type="cellIs" dxfId="203" priority="22" stopIfTrue="1" operator="greaterThan">
      <formula>0</formula>
    </cfRule>
    <cfRule type="cellIs" dxfId="202" priority="23" stopIfTrue="1" operator="greaterThan">
      <formula>0</formula>
    </cfRule>
    <cfRule type="cellIs" dxfId="201" priority="24" stopIfTrue="1" operator="greaterThan">
      <formula>0</formula>
    </cfRule>
  </conditionalFormatting>
  <conditionalFormatting sqref="Q10:R36">
    <cfRule type="cellIs" dxfId="200" priority="19" stopIfTrue="1" operator="greaterThan">
      <formula>0</formula>
    </cfRule>
    <cfRule type="cellIs" dxfId="199" priority="20" stopIfTrue="1" operator="greaterThan">
      <formula>0</formula>
    </cfRule>
    <cfRule type="cellIs" dxfId="198" priority="21" stopIfTrue="1" operator="greaterThan">
      <formula>0</formula>
    </cfRule>
  </conditionalFormatting>
  <conditionalFormatting sqref="N4:O4">
    <cfRule type="cellIs" dxfId="197" priority="16" stopIfTrue="1" operator="greaterThan">
      <formula>0</formula>
    </cfRule>
    <cfRule type="cellIs" dxfId="196" priority="17" stopIfTrue="1" operator="greaterThan">
      <formula>0</formula>
    </cfRule>
    <cfRule type="cellIs" dxfId="195" priority="18" stopIfTrue="1" operator="greaterThan">
      <formula>0</formula>
    </cfRule>
  </conditionalFormatting>
  <conditionalFormatting sqref="N5:O9">
    <cfRule type="cellIs" dxfId="194" priority="13" stopIfTrue="1" operator="greaterThan">
      <formula>0</formula>
    </cfRule>
    <cfRule type="cellIs" dxfId="193" priority="14" stopIfTrue="1" operator="greaterThan">
      <formula>0</formula>
    </cfRule>
    <cfRule type="cellIs" dxfId="192" priority="15" stopIfTrue="1" operator="greaterThan">
      <formula>0</formula>
    </cfRule>
  </conditionalFormatting>
  <conditionalFormatting sqref="N10:O36">
    <cfRule type="cellIs" dxfId="191" priority="10" stopIfTrue="1" operator="greaterThan">
      <formula>0</formula>
    </cfRule>
    <cfRule type="cellIs" dxfId="190" priority="11" stopIfTrue="1" operator="greaterThan">
      <formula>0</formula>
    </cfRule>
    <cfRule type="cellIs" dxfId="189" priority="12" stopIfTrue="1" operator="greaterThan">
      <formula>0</formula>
    </cfRule>
  </conditionalFormatting>
  <conditionalFormatting sqref="P4">
    <cfRule type="cellIs" dxfId="188" priority="7" stopIfTrue="1" operator="greaterThan">
      <formula>0</formula>
    </cfRule>
    <cfRule type="cellIs" dxfId="187" priority="8" stopIfTrue="1" operator="greaterThan">
      <formula>0</formula>
    </cfRule>
    <cfRule type="cellIs" dxfId="186" priority="9" stopIfTrue="1" operator="greaterThan">
      <formula>0</formula>
    </cfRule>
  </conditionalFormatting>
  <conditionalFormatting sqref="P5:P9">
    <cfRule type="cellIs" dxfId="185" priority="4" stopIfTrue="1" operator="greaterThan">
      <formula>0</formula>
    </cfRule>
    <cfRule type="cellIs" dxfId="184" priority="5" stopIfTrue="1" operator="greaterThan">
      <formula>0</formula>
    </cfRule>
    <cfRule type="cellIs" dxfId="183" priority="6" stopIfTrue="1" operator="greaterThan">
      <formula>0</formula>
    </cfRule>
  </conditionalFormatting>
  <conditionalFormatting sqref="P10:P36">
    <cfRule type="cellIs" dxfId="182" priority="1" stopIfTrue="1" operator="greaterThan">
      <formula>0</formula>
    </cfRule>
    <cfRule type="cellIs" dxfId="181" priority="2" stopIfTrue="1" operator="greaterThan">
      <formula>0</formula>
    </cfRule>
    <cfRule type="cellIs" dxfId="18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zoomScale="90" zoomScaleNormal="9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8.1406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141</v>
      </c>
      <c r="O1" s="90" t="s">
        <v>31</v>
      </c>
      <c r="P1" s="90" t="s">
        <v>31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108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/>
      <c r="L4" s="37">
        <f t="shared" ref="L4:L36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v>4</v>
      </c>
      <c r="L8" s="37">
        <f t="shared" si="0"/>
        <v>0</v>
      </c>
      <c r="M8" s="40" t="str">
        <f t="shared" si="1"/>
        <v>OK</v>
      </c>
      <c r="N8" s="41">
        <v>4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>
        <v>1</v>
      </c>
      <c r="L11" s="37">
        <f t="shared" si="0"/>
        <v>0</v>
      </c>
      <c r="M11" s="40" t="str">
        <f t="shared" si="1"/>
        <v>OK</v>
      </c>
      <c r="N11" s="41">
        <v>1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v>20</v>
      </c>
      <c r="L15" s="37">
        <f t="shared" si="0"/>
        <v>0</v>
      </c>
      <c r="M15" s="40" t="str">
        <f t="shared" si="1"/>
        <v>OK</v>
      </c>
      <c r="N15" s="41">
        <v>20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/>
      <c r="L25" s="37">
        <f t="shared" si="0"/>
        <v>0</v>
      </c>
      <c r="M25" s="40" t="str">
        <f t="shared" si="1"/>
        <v>OK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/>
      <c r="L26" s="37">
        <f t="shared" si="0"/>
        <v>0</v>
      </c>
      <c r="M26" s="40" t="str">
        <f t="shared" si="1"/>
        <v>OK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/>
      <c r="L27" s="37">
        <f t="shared" si="0"/>
        <v>0</v>
      </c>
      <c r="M27" s="40" t="str">
        <f t="shared" si="1"/>
        <v>OK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/>
      <c r="L35" s="37">
        <f t="shared" si="0"/>
        <v>0</v>
      </c>
      <c r="M35" s="40" t="str">
        <f t="shared" si="1"/>
        <v>OK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/>
      <c r="L36" s="37">
        <f t="shared" si="0"/>
        <v>0</v>
      </c>
      <c r="M36" s="40" t="str">
        <f t="shared" si="1"/>
        <v>OK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18:A19"/>
    <mergeCell ref="B18:B19"/>
    <mergeCell ref="A20:A24"/>
    <mergeCell ref="B20:B24"/>
    <mergeCell ref="A7:A17"/>
    <mergeCell ref="B7:B17"/>
    <mergeCell ref="A25:A27"/>
    <mergeCell ref="B25:B27"/>
    <mergeCell ref="A35:A36"/>
    <mergeCell ref="B35:B36"/>
    <mergeCell ref="A28:A29"/>
    <mergeCell ref="B28:B29"/>
    <mergeCell ref="A31:A32"/>
    <mergeCell ref="B31:B32"/>
    <mergeCell ref="A33:A34"/>
    <mergeCell ref="B33:B34"/>
  </mergeCells>
  <conditionalFormatting sqref="S4:Y4">
    <cfRule type="cellIs" dxfId="179" priority="25" stopIfTrue="1" operator="greaterThan">
      <formula>0</formula>
    </cfRule>
    <cfRule type="cellIs" dxfId="178" priority="26" stopIfTrue="1" operator="greaterThan">
      <formula>0</formula>
    </cfRule>
    <cfRule type="cellIs" dxfId="177" priority="27" stopIfTrue="1" operator="greaterThan">
      <formula>0</formula>
    </cfRule>
  </conditionalFormatting>
  <conditionalFormatting sqref="S5:Y9">
    <cfRule type="cellIs" dxfId="176" priority="22" stopIfTrue="1" operator="greaterThan">
      <formula>0</formula>
    </cfRule>
    <cfRule type="cellIs" dxfId="175" priority="23" stopIfTrue="1" operator="greaterThan">
      <formula>0</formula>
    </cfRule>
    <cfRule type="cellIs" dxfId="174" priority="24" stopIfTrue="1" operator="greaterThan">
      <formula>0</formula>
    </cfRule>
  </conditionalFormatting>
  <conditionalFormatting sqref="S10:Y36">
    <cfRule type="cellIs" dxfId="173" priority="19" stopIfTrue="1" operator="greaterThan">
      <formula>0</formula>
    </cfRule>
    <cfRule type="cellIs" dxfId="172" priority="20" stopIfTrue="1" operator="greaterThan">
      <formula>0</formula>
    </cfRule>
    <cfRule type="cellIs" dxfId="171" priority="21" stopIfTrue="1" operator="greaterThan">
      <formula>0</formula>
    </cfRule>
  </conditionalFormatting>
  <conditionalFormatting sqref="O4:R4">
    <cfRule type="cellIs" dxfId="170" priority="16" stopIfTrue="1" operator="greaterThan">
      <formula>0</formula>
    </cfRule>
    <cfRule type="cellIs" dxfId="169" priority="17" stopIfTrue="1" operator="greaterThan">
      <formula>0</formula>
    </cfRule>
    <cfRule type="cellIs" dxfId="168" priority="18" stopIfTrue="1" operator="greaterThan">
      <formula>0</formula>
    </cfRule>
  </conditionalFormatting>
  <conditionalFormatting sqref="O5:R9">
    <cfRule type="cellIs" dxfId="167" priority="13" stopIfTrue="1" operator="greaterThan">
      <formula>0</formula>
    </cfRule>
    <cfRule type="cellIs" dxfId="166" priority="14" stopIfTrue="1" operator="greaterThan">
      <formula>0</formula>
    </cfRule>
    <cfRule type="cellIs" dxfId="165" priority="15" stopIfTrue="1" operator="greaterThan">
      <formula>0</formula>
    </cfRule>
  </conditionalFormatting>
  <conditionalFormatting sqref="O10:R36">
    <cfRule type="cellIs" dxfId="164" priority="10" stopIfTrue="1" operator="greaterThan">
      <formula>0</formula>
    </cfRule>
    <cfRule type="cellIs" dxfId="163" priority="11" stopIfTrue="1" operator="greaterThan">
      <formula>0</formula>
    </cfRule>
    <cfRule type="cellIs" dxfId="162" priority="12" stopIfTrue="1" operator="greaterThan">
      <formula>0</formula>
    </cfRule>
  </conditionalFormatting>
  <conditionalFormatting sqref="N4">
    <cfRule type="cellIs" dxfId="161" priority="7" stopIfTrue="1" operator="greaterThan">
      <formula>0</formula>
    </cfRule>
    <cfRule type="cellIs" dxfId="160" priority="8" stopIfTrue="1" operator="greaterThan">
      <formula>0</formula>
    </cfRule>
    <cfRule type="cellIs" dxfId="159" priority="9" stopIfTrue="1" operator="greaterThan">
      <formula>0</formula>
    </cfRule>
  </conditionalFormatting>
  <conditionalFormatting sqref="N5:N9">
    <cfRule type="cellIs" dxfId="158" priority="4" stopIfTrue="1" operator="greaterThan">
      <formula>0</formula>
    </cfRule>
    <cfRule type="cellIs" dxfId="157" priority="5" stopIfTrue="1" operator="greaterThan">
      <formula>0</formula>
    </cfRule>
    <cfRule type="cellIs" dxfId="156" priority="6" stopIfTrue="1" operator="greaterThan">
      <formula>0</formula>
    </cfRule>
  </conditionalFormatting>
  <conditionalFormatting sqref="N10:N36">
    <cfRule type="cellIs" dxfId="155" priority="1" stopIfTrue="1" operator="greaterThan">
      <formula>0</formula>
    </cfRule>
    <cfRule type="cellIs" dxfId="154" priority="2" stopIfTrue="1" operator="greaterThan">
      <formula>0</formula>
    </cfRule>
    <cfRule type="cellIs" dxfId="15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zoomScale="90" zoomScaleNormal="90" workbookViewId="0">
      <selection activeCell="A7" sqref="A7:A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9.7109375" style="5" bestFit="1" customWidth="1"/>
    <col min="15" max="18" width="20.7109375" style="1" bestFit="1" customWidth="1"/>
    <col min="19" max="19" width="20.140625" style="5" bestFit="1" customWidth="1"/>
    <col min="20" max="22" width="20.140625" style="1" bestFit="1" customWidth="1"/>
    <col min="23" max="23" width="20.140625" style="6" bestFit="1" customWidth="1"/>
    <col min="24" max="25" width="20.1406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156</v>
      </c>
      <c r="O1" s="90" t="s">
        <v>157</v>
      </c>
      <c r="P1" s="90" t="s">
        <v>158</v>
      </c>
      <c r="Q1" s="90" t="s">
        <v>159</v>
      </c>
      <c r="R1" s="90" t="s">
        <v>160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76">
        <v>42061</v>
      </c>
      <c r="O3" s="76">
        <v>42237</v>
      </c>
      <c r="P3" s="76">
        <v>42265</v>
      </c>
      <c r="Q3" s="76">
        <v>42275</v>
      </c>
      <c r="R3" s="76">
        <v>42275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/>
      <c r="L4" s="37">
        <f t="shared" ref="L4:L36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v>12</v>
      </c>
      <c r="L8" s="37">
        <f t="shared" si="0"/>
        <v>0</v>
      </c>
      <c r="M8" s="40" t="str">
        <f t="shared" si="1"/>
        <v>OK</v>
      </c>
      <c r="N8" s="41">
        <v>5</v>
      </c>
      <c r="O8" s="41">
        <v>7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>
        <v>10</v>
      </c>
      <c r="L10" s="37">
        <f t="shared" si="0"/>
        <v>10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v>40</v>
      </c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20</v>
      </c>
      <c r="R15" s="41">
        <v>20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>
        <v>2</v>
      </c>
      <c r="L25" s="37">
        <f t="shared" si="0"/>
        <v>0</v>
      </c>
      <c r="M25" s="40" t="str">
        <f t="shared" si="1"/>
        <v>OK</v>
      </c>
      <c r="N25" s="41">
        <v>0</v>
      </c>
      <c r="O25" s="41">
        <v>0</v>
      </c>
      <c r="P25" s="41">
        <v>2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>
        <v>1</v>
      </c>
      <c r="L26" s="37">
        <f t="shared" si="0"/>
        <v>0</v>
      </c>
      <c r="M26" s="40" t="str">
        <f t="shared" si="1"/>
        <v>OK</v>
      </c>
      <c r="N26" s="41">
        <v>0</v>
      </c>
      <c r="O26" s="41">
        <v>0</v>
      </c>
      <c r="P26" s="41">
        <v>1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>
        <v>1</v>
      </c>
      <c r="L27" s="37">
        <f t="shared" si="0"/>
        <v>0</v>
      </c>
      <c r="M27" s="40" t="str">
        <f t="shared" si="1"/>
        <v>OK</v>
      </c>
      <c r="N27" s="41">
        <v>0</v>
      </c>
      <c r="O27" s="41">
        <v>0</v>
      </c>
      <c r="P27" s="41">
        <v>1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/>
      <c r="L35" s="37">
        <f t="shared" si="0"/>
        <v>0</v>
      </c>
      <c r="M35" s="40" t="str">
        <f t="shared" si="1"/>
        <v>OK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/>
      <c r="L36" s="37">
        <f t="shared" si="0"/>
        <v>0</v>
      </c>
      <c r="M36" s="40" t="str">
        <f t="shared" si="1"/>
        <v>OK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W1:W2"/>
    <mergeCell ref="X1:X2"/>
    <mergeCell ref="Y1:Y2"/>
    <mergeCell ref="S1:S2"/>
    <mergeCell ref="T1:T2"/>
    <mergeCell ref="U1:U2"/>
    <mergeCell ref="V1:V2"/>
    <mergeCell ref="A2:M2"/>
    <mergeCell ref="A7:A17"/>
    <mergeCell ref="B7:B17"/>
    <mergeCell ref="Q1:Q2"/>
    <mergeCell ref="R1:R2"/>
    <mergeCell ref="A1:C1"/>
    <mergeCell ref="D1:J1"/>
    <mergeCell ref="K1:M1"/>
    <mergeCell ref="N1:N2"/>
    <mergeCell ref="O1:O2"/>
    <mergeCell ref="P1:P2"/>
    <mergeCell ref="A18:A19"/>
    <mergeCell ref="B18:B19"/>
    <mergeCell ref="A20:A24"/>
    <mergeCell ref="B20:B24"/>
    <mergeCell ref="A25:A27"/>
    <mergeCell ref="B25:B27"/>
    <mergeCell ref="A35:A36"/>
    <mergeCell ref="B35:B36"/>
    <mergeCell ref="A28:A29"/>
    <mergeCell ref="B28:B29"/>
    <mergeCell ref="A31:A32"/>
    <mergeCell ref="B31:B32"/>
    <mergeCell ref="A33:A34"/>
    <mergeCell ref="B33:B34"/>
  </mergeCells>
  <conditionalFormatting sqref="S4:Y4">
    <cfRule type="cellIs" dxfId="152" priority="25" stopIfTrue="1" operator="greaterThan">
      <formula>0</formula>
    </cfRule>
    <cfRule type="cellIs" dxfId="151" priority="26" stopIfTrue="1" operator="greaterThan">
      <formula>0</formula>
    </cfRule>
    <cfRule type="cellIs" dxfId="150" priority="27" stopIfTrue="1" operator="greaterThan">
      <formula>0</formula>
    </cfRule>
  </conditionalFormatting>
  <conditionalFormatting sqref="S5:Y9">
    <cfRule type="cellIs" dxfId="149" priority="22" stopIfTrue="1" operator="greaterThan">
      <formula>0</formula>
    </cfRule>
    <cfRule type="cellIs" dxfId="148" priority="23" stopIfTrue="1" operator="greaterThan">
      <formula>0</formula>
    </cfRule>
    <cfRule type="cellIs" dxfId="147" priority="24" stopIfTrue="1" operator="greaterThan">
      <formula>0</formula>
    </cfRule>
  </conditionalFormatting>
  <conditionalFormatting sqref="S10:Y36">
    <cfRule type="cellIs" dxfId="146" priority="19" stopIfTrue="1" operator="greaterThan">
      <formula>0</formula>
    </cfRule>
    <cfRule type="cellIs" dxfId="145" priority="20" stopIfTrue="1" operator="greaterThan">
      <formula>0</formula>
    </cfRule>
    <cfRule type="cellIs" dxfId="144" priority="21" stopIfTrue="1" operator="greaterThan">
      <formula>0</formula>
    </cfRule>
  </conditionalFormatting>
  <conditionalFormatting sqref="N4:Q4">
    <cfRule type="cellIs" dxfId="143" priority="16" stopIfTrue="1" operator="greaterThan">
      <formula>0</formula>
    </cfRule>
    <cfRule type="cellIs" dxfId="142" priority="17" stopIfTrue="1" operator="greaterThan">
      <formula>0</formula>
    </cfRule>
    <cfRule type="cellIs" dxfId="141" priority="18" stopIfTrue="1" operator="greaterThan">
      <formula>0</formula>
    </cfRule>
  </conditionalFormatting>
  <conditionalFormatting sqref="N5:Q9">
    <cfRule type="cellIs" dxfId="140" priority="13" stopIfTrue="1" operator="greaterThan">
      <formula>0</formula>
    </cfRule>
    <cfRule type="cellIs" dxfId="139" priority="14" stopIfTrue="1" operator="greaterThan">
      <formula>0</formula>
    </cfRule>
    <cfRule type="cellIs" dxfId="138" priority="15" stopIfTrue="1" operator="greaterThan">
      <formula>0</formula>
    </cfRule>
  </conditionalFormatting>
  <conditionalFormatting sqref="N10:Q36">
    <cfRule type="cellIs" dxfId="137" priority="10" stopIfTrue="1" operator="greaterThan">
      <formula>0</formula>
    </cfRule>
    <cfRule type="cellIs" dxfId="136" priority="11" stopIfTrue="1" operator="greaterThan">
      <formula>0</formula>
    </cfRule>
    <cfRule type="cellIs" dxfId="135" priority="12" stopIfTrue="1" operator="greaterThan">
      <formula>0</formula>
    </cfRule>
  </conditionalFormatting>
  <conditionalFormatting sqref="R4">
    <cfRule type="cellIs" dxfId="134" priority="7" stopIfTrue="1" operator="greaterThan">
      <formula>0</formula>
    </cfRule>
    <cfRule type="cellIs" dxfId="133" priority="8" stopIfTrue="1" operator="greaterThan">
      <formula>0</formula>
    </cfRule>
    <cfRule type="cellIs" dxfId="132" priority="9" stopIfTrue="1" operator="greaterThan">
      <formula>0</formula>
    </cfRule>
  </conditionalFormatting>
  <conditionalFormatting sqref="R5:R9">
    <cfRule type="cellIs" dxfId="131" priority="4" stopIfTrue="1" operator="greaterThan">
      <formula>0</formula>
    </cfRule>
    <cfRule type="cellIs" dxfId="130" priority="5" stopIfTrue="1" operator="greaterThan">
      <formula>0</formula>
    </cfRule>
    <cfRule type="cellIs" dxfId="129" priority="6" stopIfTrue="1" operator="greaterThan">
      <formula>0</formula>
    </cfRule>
  </conditionalFormatting>
  <conditionalFormatting sqref="R10:R36">
    <cfRule type="cellIs" dxfId="128" priority="1" stopIfTrue="1" operator="greaterThan">
      <formula>0</formula>
    </cfRule>
    <cfRule type="cellIs" dxfId="127" priority="2" stopIfTrue="1" operator="greaterThan">
      <formula>0</formula>
    </cfRule>
    <cfRule type="cellIs" dxfId="12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1"/>
  <sheetViews>
    <sheetView topLeftCell="E1" zoomScale="90" zoomScaleNormal="90" workbookViewId="0">
      <selection activeCell="N5" sqref="N5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31</v>
      </c>
      <c r="O1" s="90" t="s">
        <v>31</v>
      </c>
      <c r="P1" s="90" t="s">
        <v>31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110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/>
      <c r="L4" s="37">
        <f t="shared" ref="L4:L36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>
        <v>70</v>
      </c>
      <c r="L7" s="37">
        <f t="shared" si="0"/>
        <v>0</v>
      </c>
      <c r="M7" s="40" t="str">
        <f t="shared" si="1"/>
        <v>OK</v>
      </c>
      <c r="N7" s="41">
        <v>70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v>5</v>
      </c>
      <c r="L8" s="37">
        <f t="shared" si="0"/>
        <v>0</v>
      </c>
      <c r="M8" s="40" t="str">
        <f t="shared" si="1"/>
        <v>OK</v>
      </c>
      <c r="N8" s="41">
        <v>5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f>40+10</f>
        <v>50</v>
      </c>
      <c r="L15" s="37">
        <f t="shared" si="0"/>
        <v>0</v>
      </c>
      <c r="M15" s="40" t="str">
        <f t="shared" si="1"/>
        <v>OK</v>
      </c>
      <c r="N15" s="41">
        <v>40</v>
      </c>
      <c r="O15" s="41">
        <v>10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>
        <v>2</v>
      </c>
      <c r="L25" s="37">
        <f t="shared" si="0"/>
        <v>1</v>
      </c>
      <c r="M25" s="40" t="str">
        <f t="shared" si="1"/>
        <v>OK</v>
      </c>
      <c r="N25" s="41">
        <v>0</v>
      </c>
      <c r="O25" s="41">
        <v>1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>
        <v>1</v>
      </c>
      <c r="L26" s="37">
        <f t="shared" si="0"/>
        <v>0</v>
      </c>
      <c r="M26" s="40" t="str">
        <f t="shared" si="1"/>
        <v>OK</v>
      </c>
      <c r="N26" s="41">
        <v>0</v>
      </c>
      <c r="O26" s="41">
        <v>1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>
        <v>1</v>
      </c>
      <c r="L27" s="37">
        <f t="shared" si="0"/>
        <v>0</v>
      </c>
      <c r="M27" s="40" t="str">
        <f t="shared" si="1"/>
        <v>OK</v>
      </c>
      <c r="N27" s="41">
        <v>0</v>
      </c>
      <c r="O27" s="41">
        <v>1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>
        <v>2</v>
      </c>
      <c r="L35" s="37">
        <f t="shared" si="0"/>
        <v>0</v>
      </c>
      <c r="M35" s="40" t="str">
        <f t="shared" si="1"/>
        <v>OK</v>
      </c>
      <c r="N35" s="41">
        <v>2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>
        <v>8</v>
      </c>
      <c r="L36" s="37">
        <f t="shared" si="0"/>
        <v>0</v>
      </c>
      <c r="M36" s="40" t="str">
        <f t="shared" si="1"/>
        <v>OK</v>
      </c>
      <c r="N36" s="41">
        <v>6</v>
      </c>
      <c r="O36" s="41">
        <v>0</v>
      </c>
      <c r="P36" s="41">
        <v>0</v>
      </c>
      <c r="Q36" s="41">
        <v>0</v>
      </c>
      <c r="R36" s="41">
        <v>0</v>
      </c>
      <c r="S36" s="41">
        <v>2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W1:W2"/>
    <mergeCell ref="X1:X2"/>
    <mergeCell ref="Y1:Y2"/>
    <mergeCell ref="S1:S2"/>
    <mergeCell ref="T1:T2"/>
    <mergeCell ref="U1:U2"/>
    <mergeCell ref="V1:V2"/>
    <mergeCell ref="A2:M2"/>
    <mergeCell ref="A7:A17"/>
    <mergeCell ref="B7:B17"/>
    <mergeCell ref="Q1:Q2"/>
    <mergeCell ref="R1:R2"/>
    <mergeCell ref="A1:C1"/>
    <mergeCell ref="D1:J1"/>
    <mergeCell ref="K1:M1"/>
    <mergeCell ref="N1:N2"/>
    <mergeCell ref="O1:O2"/>
    <mergeCell ref="P1:P2"/>
    <mergeCell ref="A18:A19"/>
    <mergeCell ref="B18:B19"/>
    <mergeCell ref="A20:A24"/>
    <mergeCell ref="B20:B24"/>
    <mergeCell ref="A25:A27"/>
    <mergeCell ref="B25:B27"/>
    <mergeCell ref="A35:A36"/>
    <mergeCell ref="B35:B36"/>
    <mergeCell ref="A28:A29"/>
    <mergeCell ref="B28:B29"/>
    <mergeCell ref="A31:A32"/>
    <mergeCell ref="B31:B32"/>
    <mergeCell ref="A33:A34"/>
    <mergeCell ref="B33:B34"/>
  </mergeCells>
  <conditionalFormatting sqref="T4:Y4">
    <cfRule type="cellIs" dxfId="125" priority="34" stopIfTrue="1" operator="greaterThan">
      <formula>0</formula>
    </cfRule>
    <cfRule type="cellIs" dxfId="124" priority="35" stopIfTrue="1" operator="greaterThan">
      <formula>0</formula>
    </cfRule>
    <cfRule type="cellIs" dxfId="123" priority="36" stopIfTrue="1" operator="greaterThan">
      <formula>0</formula>
    </cfRule>
  </conditionalFormatting>
  <conditionalFormatting sqref="T5:Y9">
    <cfRule type="cellIs" dxfId="122" priority="31" stopIfTrue="1" operator="greaterThan">
      <formula>0</formula>
    </cfRule>
    <cfRule type="cellIs" dxfId="121" priority="32" stopIfTrue="1" operator="greaterThan">
      <formula>0</formula>
    </cfRule>
    <cfRule type="cellIs" dxfId="120" priority="33" stopIfTrue="1" operator="greaterThan">
      <formula>0</formula>
    </cfRule>
  </conditionalFormatting>
  <conditionalFormatting sqref="T10:Y36">
    <cfRule type="cellIs" dxfId="119" priority="28" stopIfTrue="1" operator="greaterThan">
      <formula>0</formula>
    </cfRule>
    <cfRule type="cellIs" dxfId="118" priority="29" stopIfTrue="1" operator="greaterThan">
      <formula>0</formula>
    </cfRule>
    <cfRule type="cellIs" dxfId="117" priority="30" stopIfTrue="1" operator="greaterThan">
      <formula>0</formula>
    </cfRule>
  </conditionalFormatting>
  <conditionalFormatting sqref="N4:R4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N5:R9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N10:R36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conditionalFormatting sqref="S4">
    <cfRule type="cellIs" dxfId="107" priority="16" stopIfTrue="1" operator="greaterThan">
      <formula>0</formula>
    </cfRule>
    <cfRule type="cellIs" dxfId="106" priority="17" stopIfTrue="1" operator="greaterThan">
      <formula>0</formula>
    </cfRule>
    <cfRule type="cellIs" dxfId="105" priority="18" stopIfTrue="1" operator="greaterThan">
      <formula>0</formula>
    </cfRule>
  </conditionalFormatting>
  <conditionalFormatting sqref="S5:S9">
    <cfRule type="cellIs" dxfId="104" priority="13" stopIfTrue="1" operator="greaterThan">
      <formula>0</formula>
    </cfRule>
    <cfRule type="cellIs" dxfId="103" priority="14" stopIfTrue="1" operator="greaterThan">
      <formula>0</formula>
    </cfRule>
    <cfRule type="cellIs" dxfId="102" priority="15" stopIfTrue="1" operator="greaterThan">
      <formula>0</formula>
    </cfRule>
  </conditionalFormatting>
  <conditionalFormatting sqref="S10:S36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zoomScale="90" zoomScaleNormal="90" workbookViewId="0">
      <selection activeCell="N4" sqref="N4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1.5703125" style="5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140</v>
      </c>
      <c r="O1" s="90" t="s">
        <v>31</v>
      </c>
      <c r="P1" s="90" t="s">
        <v>31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111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76">
        <v>42122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/>
      <c r="L4" s="37">
        <f t="shared" ref="L4:L36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>
        <v>8</v>
      </c>
      <c r="L7" s="37">
        <f t="shared" si="0"/>
        <v>0</v>
      </c>
      <c r="M7" s="40" t="str">
        <f t="shared" si="1"/>
        <v>OK</v>
      </c>
      <c r="N7" s="41">
        <v>8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v>6</v>
      </c>
      <c r="L8" s="37">
        <f t="shared" si="0"/>
        <v>0</v>
      </c>
      <c r="M8" s="40" t="str">
        <f t="shared" si="1"/>
        <v>OK</v>
      </c>
      <c r="N8" s="41">
        <v>6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>
        <v>2</v>
      </c>
      <c r="L9" s="37">
        <f t="shared" si="0"/>
        <v>0</v>
      </c>
      <c r="M9" s="40" t="str">
        <f t="shared" si="1"/>
        <v>OK</v>
      </c>
      <c r="N9" s="41">
        <v>2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>
        <v>2</v>
      </c>
      <c r="L10" s="37">
        <f t="shared" si="0"/>
        <v>0</v>
      </c>
      <c r="M10" s="40" t="str">
        <f t="shared" si="1"/>
        <v>OK</v>
      </c>
      <c r="N10" s="41">
        <v>2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>
        <v>1</v>
      </c>
      <c r="L11" s="37">
        <f t="shared" si="0"/>
        <v>0</v>
      </c>
      <c r="M11" s="40" t="str">
        <f t="shared" si="1"/>
        <v>OK</v>
      </c>
      <c r="N11" s="41">
        <v>1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v>20</v>
      </c>
      <c r="L15" s="37">
        <f t="shared" si="0"/>
        <v>0</v>
      </c>
      <c r="M15" s="40" t="str">
        <f t="shared" si="1"/>
        <v>OK</v>
      </c>
      <c r="N15" s="41">
        <v>20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/>
      <c r="L25" s="37">
        <f t="shared" si="0"/>
        <v>0</v>
      </c>
      <c r="M25" s="40" t="str">
        <f t="shared" si="1"/>
        <v>OK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/>
      <c r="L26" s="37">
        <f t="shared" si="0"/>
        <v>0</v>
      </c>
      <c r="M26" s="40" t="str">
        <f t="shared" si="1"/>
        <v>OK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/>
      <c r="L27" s="37">
        <f t="shared" si="0"/>
        <v>0</v>
      </c>
      <c r="M27" s="40" t="str">
        <f t="shared" si="1"/>
        <v>OK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/>
      <c r="L35" s="37">
        <f t="shared" si="0"/>
        <v>0</v>
      </c>
      <c r="M35" s="40" t="str">
        <f t="shared" si="1"/>
        <v>OK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/>
      <c r="L36" s="37">
        <f t="shared" si="0"/>
        <v>0</v>
      </c>
      <c r="M36" s="40" t="str">
        <f t="shared" si="1"/>
        <v>OK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W1:W2"/>
    <mergeCell ref="X1:X2"/>
    <mergeCell ref="Y1:Y2"/>
    <mergeCell ref="S1:S2"/>
    <mergeCell ref="T1:T2"/>
    <mergeCell ref="U1:U2"/>
    <mergeCell ref="V1:V2"/>
    <mergeCell ref="A2:M2"/>
    <mergeCell ref="A7:A17"/>
    <mergeCell ref="B7:B17"/>
    <mergeCell ref="Q1:Q2"/>
    <mergeCell ref="R1:R2"/>
    <mergeCell ref="A1:C1"/>
    <mergeCell ref="D1:J1"/>
    <mergeCell ref="K1:M1"/>
    <mergeCell ref="N1:N2"/>
    <mergeCell ref="O1:O2"/>
    <mergeCell ref="P1:P2"/>
    <mergeCell ref="A18:A19"/>
    <mergeCell ref="B18:B19"/>
    <mergeCell ref="A20:A24"/>
    <mergeCell ref="B20:B24"/>
    <mergeCell ref="A25:A27"/>
    <mergeCell ref="B25:B27"/>
    <mergeCell ref="A35:A36"/>
    <mergeCell ref="B35:B36"/>
    <mergeCell ref="A28:A29"/>
    <mergeCell ref="B28:B29"/>
    <mergeCell ref="A31:A32"/>
    <mergeCell ref="B31:B32"/>
    <mergeCell ref="A33:A34"/>
    <mergeCell ref="B33:B34"/>
  </mergeCells>
  <conditionalFormatting sqref="S4:Y4">
    <cfRule type="cellIs" dxfId="98" priority="25" stopIfTrue="1" operator="greaterThan">
      <formula>0</formula>
    </cfRule>
    <cfRule type="cellIs" dxfId="97" priority="26" stopIfTrue="1" operator="greaterThan">
      <formula>0</formula>
    </cfRule>
    <cfRule type="cellIs" dxfId="96" priority="27" stopIfTrue="1" operator="greaterThan">
      <formula>0</formula>
    </cfRule>
  </conditionalFormatting>
  <conditionalFormatting sqref="S5:Y9">
    <cfRule type="cellIs" dxfId="95" priority="22" stopIfTrue="1" operator="greaterThan">
      <formula>0</formula>
    </cfRule>
    <cfRule type="cellIs" dxfId="94" priority="23" stopIfTrue="1" operator="greaterThan">
      <formula>0</formula>
    </cfRule>
    <cfRule type="cellIs" dxfId="93" priority="24" stopIfTrue="1" operator="greaterThan">
      <formula>0</formula>
    </cfRule>
  </conditionalFormatting>
  <conditionalFormatting sqref="S10:Y36">
    <cfRule type="cellIs" dxfId="92" priority="19" stopIfTrue="1" operator="greaterThan">
      <formula>0</formula>
    </cfRule>
    <cfRule type="cellIs" dxfId="91" priority="20" stopIfTrue="1" operator="greaterThan">
      <formula>0</formula>
    </cfRule>
    <cfRule type="cellIs" dxfId="90" priority="21" stopIfTrue="1" operator="greaterThan">
      <formula>0</formula>
    </cfRule>
  </conditionalFormatting>
  <conditionalFormatting sqref="O4:R4">
    <cfRule type="cellIs" dxfId="89" priority="16" stopIfTrue="1" operator="greaterThan">
      <formula>0</formula>
    </cfRule>
    <cfRule type="cellIs" dxfId="88" priority="17" stopIfTrue="1" operator="greaterThan">
      <formula>0</formula>
    </cfRule>
    <cfRule type="cellIs" dxfId="87" priority="18" stopIfTrue="1" operator="greaterThan">
      <formula>0</formula>
    </cfRule>
  </conditionalFormatting>
  <conditionalFormatting sqref="O5:R9">
    <cfRule type="cellIs" dxfId="86" priority="13" stopIfTrue="1" operator="greaterThan">
      <formula>0</formula>
    </cfRule>
    <cfRule type="cellIs" dxfId="85" priority="14" stopIfTrue="1" operator="greaterThan">
      <formula>0</formula>
    </cfRule>
    <cfRule type="cellIs" dxfId="84" priority="15" stopIfTrue="1" operator="greaterThan">
      <formula>0</formula>
    </cfRule>
  </conditionalFormatting>
  <conditionalFormatting sqref="O10:R36">
    <cfRule type="cellIs" dxfId="83" priority="10" stopIfTrue="1" operator="greaterThan">
      <formula>0</formula>
    </cfRule>
    <cfRule type="cellIs" dxfId="82" priority="11" stopIfTrue="1" operator="greaterThan">
      <formula>0</formula>
    </cfRule>
    <cfRule type="cellIs" dxfId="81" priority="12" stopIfTrue="1" operator="greaterThan">
      <formula>0</formula>
    </cfRule>
  </conditionalFormatting>
  <conditionalFormatting sqref="N4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N5:N9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N10:N36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1"/>
  <sheetViews>
    <sheetView zoomScale="90" zoomScaleNormal="9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8.140625" style="5" bestFit="1" customWidth="1"/>
    <col min="15" max="15" width="18.140625" style="1" bestFit="1" customWidth="1"/>
    <col min="16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144</v>
      </c>
      <c r="O1" s="90" t="s">
        <v>145</v>
      </c>
      <c r="P1" s="90" t="s">
        <v>31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38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76">
        <v>42046</v>
      </c>
      <c r="O3" s="76">
        <v>42060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/>
      <c r="L4" s="37">
        <f t="shared" ref="L4:L36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v>6</v>
      </c>
      <c r="L8" s="37">
        <f t="shared" si="0"/>
        <v>0</v>
      </c>
      <c r="M8" s="40" t="str">
        <f t="shared" si="1"/>
        <v>OK</v>
      </c>
      <c r="N8" s="41">
        <v>6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>
        <v>1</v>
      </c>
      <c r="L11" s="37">
        <f t="shared" si="0"/>
        <v>0</v>
      </c>
      <c r="M11" s="40" t="str">
        <f t="shared" si="1"/>
        <v>OK</v>
      </c>
      <c r="N11" s="41">
        <v>1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v>15</v>
      </c>
      <c r="L15" s="37">
        <f t="shared" si="0"/>
        <v>4</v>
      </c>
      <c r="M15" s="40" t="str">
        <f t="shared" si="1"/>
        <v>OK</v>
      </c>
      <c r="N15" s="41">
        <v>11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/>
      <c r="L25" s="37">
        <f t="shared" si="0"/>
        <v>0</v>
      </c>
      <c r="M25" s="40" t="str">
        <f t="shared" si="1"/>
        <v>OK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/>
      <c r="L26" s="37">
        <f t="shared" si="0"/>
        <v>0</v>
      </c>
      <c r="M26" s="40" t="str">
        <f t="shared" si="1"/>
        <v>OK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/>
      <c r="L27" s="37">
        <f t="shared" si="0"/>
        <v>0</v>
      </c>
      <c r="M27" s="40" t="str">
        <f t="shared" si="1"/>
        <v>OK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>
        <f>1</f>
        <v>1</v>
      </c>
      <c r="L35" s="37">
        <f t="shared" si="0"/>
        <v>0</v>
      </c>
      <c r="M35" s="40" t="str">
        <f t="shared" si="1"/>
        <v>OK</v>
      </c>
      <c r="N35" s="41">
        <v>0</v>
      </c>
      <c r="O35" s="41">
        <v>1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>
        <f>1</f>
        <v>1</v>
      </c>
      <c r="L36" s="37">
        <f t="shared" si="0"/>
        <v>0</v>
      </c>
      <c r="M36" s="40" t="str">
        <f t="shared" si="1"/>
        <v>OK</v>
      </c>
      <c r="N36" s="41">
        <v>0</v>
      </c>
      <c r="O36" s="41">
        <v>1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W1:W2"/>
    <mergeCell ref="X1:X2"/>
    <mergeCell ref="Y1:Y2"/>
    <mergeCell ref="S1:S2"/>
    <mergeCell ref="T1:T2"/>
    <mergeCell ref="U1:U2"/>
    <mergeCell ref="V1:V2"/>
    <mergeCell ref="A2:M2"/>
    <mergeCell ref="A7:A17"/>
    <mergeCell ref="B7:B17"/>
    <mergeCell ref="Q1:Q2"/>
    <mergeCell ref="R1:R2"/>
    <mergeCell ref="A1:C1"/>
    <mergeCell ref="D1:J1"/>
    <mergeCell ref="K1:M1"/>
    <mergeCell ref="N1:N2"/>
    <mergeCell ref="O1:O2"/>
    <mergeCell ref="P1:P2"/>
    <mergeCell ref="A18:A19"/>
    <mergeCell ref="B18:B19"/>
    <mergeCell ref="A20:A24"/>
    <mergeCell ref="B20:B24"/>
    <mergeCell ref="A25:A27"/>
    <mergeCell ref="B25:B27"/>
    <mergeCell ref="A35:A36"/>
    <mergeCell ref="B35:B36"/>
    <mergeCell ref="A28:A29"/>
    <mergeCell ref="B28:B29"/>
    <mergeCell ref="A31:A32"/>
    <mergeCell ref="B31:B32"/>
    <mergeCell ref="A33:A34"/>
    <mergeCell ref="B33:B34"/>
  </mergeCells>
  <conditionalFormatting sqref="S4:Y4">
    <cfRule type="cellIs" dxfId="71" priority="25" stopIfTrue="1" operator="greaterThan">
      <formula>0</formula>
    </cfRule>
    <cfRule type="cellIs" dxfId="70" priority="26" stopIfTrue="1" operator="greaterThan">
      <formula>0</formula>
    </cfRule>
    <cfRule type="cellIs" dxfId="69" priority="27" stopIfTrue="1" operator="greaterThan">
      <formula>0</formula>
    </cfRule>
  </conditionalFormatting>
  <conditionalFormatting sqref="S5:Y9">
    <cfRule type="cellIs" dxfId="68" priority="22" stopIfTrue="1" operator="greaterThan">
      <formula>0</formula>
    </cfRule>
    <cfRule type="cellIs" dxfId="67" priority="23" stopIfTrue="1" operator="greaterThan">
      <formula>0</formula>
    </cfRule>
    <cfRule type="cellIs" dxfId="66" priority="24" stopIfTrue="1" operator="greaterThan">
      <formula>0</formula>
    </cfRule>
  </conditionalFormatting>
  <conditionalFormatting sqref="S10:Y36">
    <cfRule type="cellIs" dxfId="65" priority="19" stopIfTrue="1" operator="greaterThan">
      <formula>0</formula>
    </cfRule>
    <cfRule type="cellIs" dxfId="64" priority="20" stopIfTrue="1" operator="greaterThan">
      <formula>0</formula>
    </cfRule>
    <cfRule type="cellIs" dxfId="63" priority="21" stopIfTrue="1" operator="greaterThan">
      <formula>0</formula>
    </cfRule>
  </conditionalFormatting>
  <conditionalFormatting sqref="P4:R4">
    <cfRule type="cellIs" dxfId="62" priority="16" stopIfTrue="1" operator="greaterThan">
      <formula>0</formula>
    </cfRule>
    <cfRule type="cellIs" dxfId="61" priority="17" stopIfTrue="1" operator="greaterThan">
      <formula>0</formula>
    </cfRule>
    <cfRule type="cellIs" dxfId="60" priority="18" stopIfTrue="1" operator="greaterThan">
      <formula>0</formula>
    </cfRule>
  </conditionalFormatting>
  <conditionalFormatting sqref="P5:R9">
    <cfRule type="cellIs" dxfId="59" priority="13" stopIfTrue="1" operator="greaterThan">
      <formula>0</formula>
    </cfRule>
    <cfRule type="cellIs" dxfId="58" priority="14" stopIfTrue="1" operator="greaterThan">
      <formula>0</formula>
    </cfRule>
    <cfRule type="cellIs" dxfId="57" priority="15" stopIfTrue="1" operator="greaterThan">
      <formula>0</formula>
    </cfRule>
  </conditionalFormatting>
  <conditionalFormatting sqref="P10:R36">
    <cfRule type="cellIs" dxfId="56" priority="10" stopIfTrue="1" operator="greaterThan">
      <formula>0</formula>
    </cfRule>
    <cfRule type="cellIs" dxfId="55" priority="11" stopIfTrue="1" operator="greaterThan">
      <formula>0</formula>
    </cfRule>
    <cfRule type="cellIs" dxfId="54" priority="12" stopIfTrue="1" operator="greaterThan">
      <formula>0</formula>
    </cfRule>
  </conditionalFormatting>
  <conditionalFormatting sqref="N4:O4">
    <cfRule type="cellIs" dxfId="53" priority="7" stopIfTrue="1" operator="greaterThan">
      <formula>0</formula>
    </cfRule>
    <cfRule type="cellIs" dxfId="52" priority="8" stopIfTrue="1" operator="greaterThan">
      <formula>0</formula>
    </cfRule>
    <cfRule type="cellIs" dxfId="51" priority="9" stopIfTrue="1" operator="greaterThan">
      <formula>0</formula>
    </cfRule>
  </conditionalFormatting>
  <conditionalFormatting sqref="N5:O9">
    <cfRule type="cellIs" dxfId="50" priority="4" stopIfTrue="1" operator="greaterThan">
      <formula>0</formula>
    </cfRule>
    <cfRule type="cellIs" dxfId="49" priority="5" stopIfTrue="1" operator="greaterThan">
      <formula>0</formula>
    </cfRule>
    <cfRule type="cellIs" dxfId="48" priority="6" stopIfTrue="1" operator="greaterThan">
      <formula>0</formula>
    </cfRule>
  </conditionalFormatting>
  <conditionalFormatting sqref="N10:O36">
    <cfRule type="cellIs" dxfId="47" priority="1" stopIfTrue="1" operator="greaterThan">
      <formula>0</formula>
    </cfRule>
    <cfRule type="cellIs" dxfId="46" priority="2" stopIfTrue="1" operator="greaterThan">
      <formula>0</formula>
    </cfRule>
    <cfRule type="cellIs" dxfId="4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zoomScale="90" zoomScaleNormal="9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1.8554687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89" t="s">
        <v>98</v>
      </c>
      <c r="L1" s="89"/>
      <c r="M1" s="89"/>
      <c r="N1" s="90" t="s">
        <v>137</v>
      </c>
      <c r="O1" s="90" t="s">
        <v>31</v>
      </c>
      <c r="P1" s="90" t="s">
        <v>31</v>
      </c>
      <c r="Q1" s="90" t="s">
        <v>31</v>
      </c>
      <c r="R1" s="90" t="s">
        <v>31</v>
      </c>
      <c r="S1" s="90" t="s">
        <v>31</v>
      </c>
      <c r="T1" s="90" t="s">
        <v>31</v>
      </c>
      <c r="U1" s="90" t="s">
        <v>31</v>
      </c>
      <c r="V1" s="90" t="s">
        <v>31</v>
      </c>
      <c r="W1" s="90" t="s">
        <v>31</v>
      </c>
      <c r="X1" s="90" t="s">
        <v>31</v>
      </c>
      <c r="Y1" s="90" t="s">
        <v>31</v>
      </c>
    </row>
    <row r="2" spans="1:25" ht="18" customHeight="1" x14ac:dyDescent="0.25">
      <c r="A2" s="89" t="s">
        <v>112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50</v>
      </c>
      <c r="L3" s="35" t="s">
        <v>0</v>
      </c>
      <c r="M3" s="31" t="s">
        <v>8</v>
      </c>
      <c r="N3" s="76">
        <v>42101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/>
      <c r="L4" s="37">
        <f t="shared" ref="L4:L36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/>
      <c r="L5" s="37">
        <f t="shared" si="0"/>
        <v>0</v>
      </c>
      <c r="M5" s="40" t="str">
        <f t="shared" ref="M5:M36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>
        <v>10</v>
      </c>
      <c r="L7" s="37">
        <f t="shared" si="0"/>
        <v>0</v>
      </c>
      <c r="M7" s="40" t="str">
        <f t="shared" si="1"/>
        <v>OK</v>
      </c>
      <c r="N7" s="41">
        <v>10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15.75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v>5</v>
      </c>
      <c r="L8" s="37">
        <f t="shared" si="0"/>
        <v>0</v>
      </c>
      <c r="M8" s="40" t="str">
        <f t="shared" si="1"/>
        <v>OK</v>
      </c>
      <c r="N8" s="41">
        <v>5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v>15</v>
      </c>
      <c r="L15" s="37">
        <f t="shared" si="0"/>
        <v>0</v>
      </c>
      <c r="M15" s="40" t="str">
        <f t="shared" si="1"/>
        <v>OK</v>
      </c>
      <c r="N15" s="41">
        <v>15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2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2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/>
      <c r="L18" s="37">
        <f t="shared" si="0"/>
        <v>0</v>
      </c>
      <c r="M18" s="40" t="str">
        <f t="shared" si="1"/>
        <v>OK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</row>
    <row r="19" spans="1:25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/>
      <c r="L19" s="37">
        <f t="shared" si="0"/>
        <v>0</v>
      </c>
      <c r="M19" s="40" t="str">
        <f t="shared" si="1"/>
        <v>OK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</row>
    <row r="20" spans="1:2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/>
      <c r="L20" s="37">
        <f t="shared" si="0"/>
        <v>0</v>
      </c>
      <c r="M20" s="40" t="str">
        <f t="shared" si="1"/>
        <v>OK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</row>
    <row r="21" spans="1:25" ht="31.5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/>
      <c r="L21" s="37">
        <f t="shared" si="0"/>
        <v>0</v>
      </c>
      <c r="M21" s="40" t="str">
        <f t="shared" si="1"/>
        <v>OK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</row>
    <row r="22" spans="1:25" ht="31.5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/>
      <c r="L22" s="37">
        <f t="shared" si="0"/>
        <v>0</v>
      </c>
      <c r="M22" s="40" t="str">
        <f t="shared" si="1"/>
        <v>OK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</row>
    <row r="23" spans="1:25" ht="15.75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/>
      <c r="L23" s="37">
        <f t="shared" si="0"/>
        <v>0</v>
      </c>
      <c r="M23" s="40" t="str">
        <f t="shared" si="1"/>
        <v>OK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/>
      <c r="L24" s="37">
        <f t="shared" si="0"/>
        <v>0</v>
      </c>
      <c r="M24" s="40" t="str">
        <f t="shared" si="1"/>
        <v>OK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</row>
    <row r="25" spans="1:2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/>
      <c r="L25" s="37">
        <f t="shared" si="0"/>
        <v>0</v>
      </c>
      <c r="M25" s="40" t="str">
        <f t="shared" si="1"/>
        <v>OK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</row>
    <row r="26" spans="1:2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/>
      <c r="L26" s="37">
        <f t="shared" si="0"/>
        <v>0</v>
      </c>
      <c r="M26" s="40" t="str">
        <f t="shared" si="1"/>
        <v>OK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</row>
    <row r="27" spans="1:2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/>
      <c r="L27" s="37">
        <f t="shared" si="0"/>
        <v>0</v>
      </c>
      <c r="M27" s="40" t="str">
        <f t="shared" si="1"/>
        <v>OK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</row>
    <row r="28" spans="1:25" ht="52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/>
      <c r="L28" s="37">
        <f t="shared" si="0"/>
        <v>0</v>
      </c>
      <c r="M28" s="40" t="str">
        <f t="shared" si="1"/>
        <v>OK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</row>
    <row r="29" spans="1:25" ht="52.5" customHeight="1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/>
      <c r="L29" s="37">
        <f t="shared" si="0"/>
        <v>0</v>
      </c>
      <c r="M29" s="40" t="str">
        <f t="shared" si="1"/>
        <v>OK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</row>
    <row r="30" spans="1:2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/>
      <c r="L30" s="37">
        <f t="shared" si="0"/>
        <v>0</v>
      </c>
      <c r="M30" s="40" t="str">
        <f t="shared" si="1"/>
        <v>OK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/>
      <c r="L31" s="37">
        <f t="shared" si="0"/>
        <v>0</v>
      </c>
      <c r="M31" s="40" t="str">
        <f t="shared" si="1"/>
        <v>OK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</row>
    <row r="32" spans="1:2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/>
      <c r="L32" s="37">
        <f t="shared" si="0"/>
        <v>0</v>
      </c>
      <c r="M32" s="40" t="str">
        <f t="shared" si="1"/>
        <v>OK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</row>
    <row r="33" spans="1:25" ht="31.5" customHeight="1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/>
      <c r="L33" s="37">
        <f t="shared" si="0"/>
        <v>0</v>
      </c>
      <c r="M33" s="40" t="str">
        <f t="shared" si="1"/>
        <v>OK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31.5" customHeight="1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/>
      <c r="L34" s="37">
        <f t="shared" si="0"/>
        <v>0</v>
      </c>
      <c r="M34" s="40" t="str">
        <f t="shared" si="1"/>
        <v>OK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</row>
    <row r="35" spans="1:25" ht="31.5" customHeight="1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/>
      <c r="L35" s="37">
        <f t="shared" si="0"/>
        <v>0</v>
      </c>
      <c r="M35" s="40" t="str">
        <f t="shared" si="1"/>
        <v>OK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</row>
    <row r="36" spans="1:25" ht="31.5" customHeight="1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/>
      <c r="L36" s="37">
        <f t="shared" si="0"/>
        <v>0</v>
      </c>
      <c r="M36" s="40" t="str">
        <f t="shared" si="1"/>
        <v>OK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</row>
    <row r="38" spans="1:25" x14ac:dyDescent="0.25">
      <c r="D38" s="27" t="s">
        <v>99</v>
      </c>
    </row>
    <row r="39" spans="1:25" x14ac:dyDescent="0.25">
      <c r="D39" s="27" t="s">
        <v>100</v>
      </c>
    </row>
    <row r="40" spans="1:25" x14ac:dyDescent="0.25">
      <c r="D40" s="27" t="s">
        <v>92</v>
      </c>
    </row>
    <row r="41" spans="1:25" x14ac:dyDescent="0.25">
      <c r="D41" s="27" t="s">
        <v>95</v>
      </c>
    </row>
  </sheetData>
  <mergeCells count="32">
    <mergeCell ref="W1:W2"/>
    <mergeCell ref="X1:X2"/>
    <mergeCell ref="Y1:Y2"/>
    <mergeCell ref="S1:S2"/>
    <mergeCell ref="T1:T2"/>
    <mergeCell ref="U1:U2"/>
    <mergeCell ref="V1:V2"/>
    <mergeCell ref="A2:M2"/>
    <mergeCell ref="A7:A17"/>
    <mergeCell ref="B7:B17"/>
    <mergeCell ref="Q1:Q2"/>
    <mergeCell ref="R1:R2"/>
    <mergeCell ref="A1:C1"/>
    <mergeCell ref="D1:J1"/>
    <mergeCell ref="K1:M1"/>
    <mergeCell ref="N1:N2"/>
    <mergeCell ref="O1:O2"/>
    <mergeCell ref="P1:P2"/>
    <mergeCell ref="A18:A19"/>
    <mergeCell ref="B18:B19"/>
    <mergeCell ref="A20:A24"/>
    <mergeCell ref="B20:B24"/>
    <mergeCell ref="A25:A27"/>
    <mergeCell ref="B25:B27"/>
    <mergeCell ref="A35:A36"/>
    <mergeCell ref="B35:B36"/>
    <mergeCell ref="A28:A29"/>
    <mergeCell ref="B28:B29"/>
    <mergeCell ref="A31:A32"/>
    <mergeCell ref="B31:B32"/>
    <mergeCell ref="A33:A34"/>
    <mergeCell ref="B33:B34"/>
  </mergeCells>
  <conditionalFormatting sqref="S4:Y4">
    <cfRule type="cellIs" dxfId="44" priority="25" stopIfTrue="1" operator="greaterThan">
      <formula>0</formula>
    </cfRule>
    <cfRule type="cellIs" dxfId="43" priority="26" stopIfTrue="1" operator="greaterThan">
      <formula>0</formula>
    </cfRule>
    <cfRule type="cellIs" dxfId="42" priority="27" stopIfTrue="1" operator="greaterThan">
      <formula>0</formula>
    </cfRule>
  </conditionalFormatting>
  <conditionalFormatting sqref="S5:Y9">
    <cfRule type="cellIs" dxfId="41" priority="22" stopIfTrue="1" operator="greaterThan">
      <formula>0</formula>
    </cfRule>
    <cfRule type="cellIs" dxfId="40" priority="23" stopIfTrue="1" operator="greaterThan">
      <formula>0</formula>
    </cfRule>
    <cfRule type="cellIs" dxfId="39" priority="24" stopIfTrue="1" operator="greaterThan">
      <formula>0</formula>
    </cfRule>
  </conditionalFormatting>
  <conditionalFormatting sqref="S10:Y36">
    <cfRule type="cellIs" dxfId="38" priority="19" stopIfTrue="1" operator="greaterThan">
      <formula>0</formula>
    </cfRule>
    <cfRule type="cellIs" dxfId="37" priority="20" stopIfTrue="1" operator="greaterThan">
      <formula>0</formula>
    </cfRule>
    <cfRule type="cellIs" dxfId="36" priority="21" stopIfTrue="1" operator="greaterThan">
      <formula>0</formula>
    </cfRule>
  </conditionalFormatting>
  <conditionalFormatting sqref="O4:R4">
    <cfRule type="cellIs" dxfId="35" priority="16" stopIfTrue="1" operator="greaterThan">
      <formula>0</formula>
    </cfRule>
    <cfRule type="cellIs" dxfId="34" priority="17" stopIfTrue="1" operator="greaterThan">
      <formula>0</formula>
    </cfRule>
    <cfRule type="cellIs" dxfId="33" priority="18" stopIfTrue="1" operator="greaterThan">
      <formula>0</formula>
    </cfRule>
  </conditionalFormatting>
  <conditionalFormatting sqref="O5:R9">
    <cfRule type="cellIs" dxfId="32" priority="13" stopIfTrue="1" operator="greaterThan">
      <formula>0</formula>
    </cfRule>
    <cfRule type="cellIs" dxfId="31" priority="14" stopIfTrue="1" operator="greaterThan">
      <formula>0</formula>
    </cfRule>
    <cfRule type="cellIs" dxfId="30" priority="15" stopIfTrue="1" operator="greaterThan">
      <formula>0</formula>
    </cfRule>
  </conditionalFormatting>
  <conditionalFormatting sqref="O10:R36">
    <cfRule type="cellIs" dxfId="29" priority="10" stopIfTrue="1" operator="greaterThan">
      <formula>0</formula>
    </cfRule>
    <cfRule type="cellIs" dxfId="28" priority="11" stopIfTrue="1" operator="greaterThan">
      <formula>0</formula>
    </cfRule>
    <cfRule type="cellIs" dxfId="27" priority="12" stopIfTrue="1" operator="greaterThan">
      <formula>0</formula>
    </cfRule>
  </conditionalFormatting>
  <conditionalFormatting sqref="N4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N5:N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10:N36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="80" zoomScaleNormal="80" workbookViewId="0">
      <selection activeCell="E46" sqref="E4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60.140625" style="27" customWidth="1"/>
    <col min="5" max="5" width="11.28515625" style="9" customWidth="1"/>
    <col min="6" max="6" width="7.710937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6.28515625" style="2" bestFit="1" customWidth="1"/>
    <col min="11" max="11" width="11.28515625" style="7" customWidth="1"/>
    <col min="12" max="12" width="13.28515625" style="10" customWidth="1"/>
    <col min="13" max="13" width="12.5703125" style="11" customWidth="1"/>
    <col min="14" max="14" width="17" style="1" bestFit="1" customWidth="1"/>
    <col min="15" max="15" width="18.85546875" style="1" bestFit="1" customWidth="1"/>
    <col min="16" max="16384" width="9.7109375" style="1"/>
  </cols>
  <sheetData>
    <row r="1" spans="1:15" ht="36" customHeight="1" x14ac:dyDescent="0.25">
      <c r="A1" s="89" t="s">
        <v>96</v>
      </c>
      <c r="B1" s="89"/>
      <c r="C1" s="89"/>
      <c r="D1" s="89" t="s">
        <v>97</v>
      </c>
      <c r="E1" s="89"/>
      <c r="F1" s="89"/>
      <c r="G1" s="89"/>
      <c r="H1" s="89"/>
      <c r="I1" s="89"/>
      <c r="J1" s="89"/>
      <c r="K1" s="103" t="s">
        <v>98</v>
      </c>
      <c r="L1" s="104"/>
      <c r="M1" s="104"/>
      <c r="N1" s="104"/>
      <c r="O1" s="105"/>
    </row>
    <row r="2" spans="1:15" ht="30" customHeight="1" x14ac:dyDescent="0.25">
      <c r="A2" s="103" t="s">
        <v>40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5"/>
    </row>
    <row r="3" spans="1:15" s="2" customFormat="1" ht="45" x14ac:dyDescent="0.2">
      <c r="A3" s="29" t="s">
        <v>3</v>
      </c>
      <c r="B3" s="29" t="s">
        <v>1</v>
      </c>
      <c r="C3" s="30" t="s">
        <v>5</v>
      </c>
      <c r="D3" s="30" t="s">
        <v>51</v>
      </c>
      <c r="E3" s="30" t="s">
        <v>32</v>
      </c>
      <c r="F3" s="30" t="s">
        <v>12</v>
      </c>
      <c r="G3" s="30" t="s">
        <v>7</v>
      </c>
      <c r="H3" s="31" t="s">
        <v>4</v>
      </c>
      <c r="I3" s="32" t="s">
        <v>13</v>
      </c>
      <c r="J3" s="33" t="s">
        <v>6</v>
      </c>
      <c r="K3" s="34" t="s">
        <v>49</v>
      </c>
      <c r="L3" s="35" t="s">
        <v>41</v>
      </c>
      <c r="M3" s="31" t="s">
        <v>42</v>
      </c>
      <c r="N3" s="42" t="s">
        <v>43</v>
      </c>
      <c r="O3" s="42" t="s">
        <v>44</v>
      </c>
    </row>
    <row r="4" spans="1:15" ht="31.5" customHeight="1" x14ac:dyDescent="0.25">
      <c r="A4" s="49" t="s">
        <v>104</v>
      </c>
      <c r="B4" s="50">
        <v>1</v>
      </c>
      <c r="C4" s="50">
        <v>1</v>
      </c>
      <c r="D4" s="53" t="s">
        <v>52</v>
      </c>
      <c r="E4" s="50" t="s">
        <v>83</v>
      </c>
      <c r="F4" s="26"/>
      <c r="G4" s="50" t="s">
        <v>90</v>
      </c>
      <c r="H4" s="26"/>
      <c r="I4" s="26"/>
      <c r="J4" s="28">
        <v>8884</v>
      </c>
      <c r="K4" s="36">
        <f>REIT_SETIC!K4+'PROJ-CEAD-SETIC'!K4+ESAG!K4+CEART!K4+FAED!K4+CEAD!K4+CEFID!K4+CERES!K4+CEPLAN!K4+CCT!K4+CAV!K4+CEO!K4+CESFI!K4+CEAVI!K4</f>
        <v>5</v>
      </c>
      <c r="L4" s="37">
        <f>(REIT_SETIC!K4-REIT_SETIC!L4)+('PROJ-CEAD-SETIC'!K4-'PROJ-CEAD-SETIC'!L4)+(ESAG!K4-ESAG!L4)+(CEART!K4-CEART!L4)+(FAED!K4-FAED!L4)+(CEAD!K4-CEAD!L4)+(CEFID!K4-CEFID!L4)+(CERES!K4-CERES!L4)+(CEPLAN!K4-CEPLAN!L4)+(CCT!K4-CCT!L4)+(CAV!K4-CAV!L4)+(CEO!K4-CEO!L4)+(CESFI!K4-CESFI!L4)+(CEAVI!K4-CEAVI!L4)</f>
        <v>5</v>
      </c>
      <c r="M4" s="38">
        <f>K4-L4</f>
        <v>0</v>
      </c>
      <c r="N4" s="48">
        <f>J4*K4</f>
        <v>44420</v>
      </c>
      <c r="O4" s="48">
        <f>J4*L4</f>
        <v>44420</v>
      </c>
    </row>
    <row r="5" spans="1:15" ht="15.75" x14ac:dyDescent="0.25">
      <c r="A5" s="28" t="s">
        <v>101</v>
      </c>
      <c r="B5" s="50">
        <v>2</v>
      </c>
      <c r="C5" s="50">
        <v>2</v>
      </c>
      <c r="D5" s="53" t="s">
        <v>53</v>
      </c>
      <c r="E5" s="50" t="s">
        <v>83</v>
      </c>
      <c r="F5" s="26"/>
      <c r="G5" s="50" t="s">
        <v>90</v>
      </c>
      <c r="H5" s="26"/>
      <c r="I5" s="26"/>
      <c r="J5" s="28" t="s">
        <v>101</v>
      </c>
      <c r="K5" s="36">
        <f>REIT_SETIC!K5+'PROJ-CEAD-SETIC'!K5+ESAG!K5+CEART!K5+FAED!K5+CEAD!K5+CEFID!K5+CERES!K5+CEPLAN!K5+CCT!K5+CAV!K5+CEO!K5+CESFI!K5+CEAVI!K5</f>
        <v>0</v>
      </c>
      <c r="L5" s="37">
        <f>(REIT_SETIC!K5-REIT_SETIC!L5)+('PROJ-CEAD-SETIC'!K5-'PROJ-CEAD-SETIC'!L5)+(ESAG!K5-ESAG!L5)+(CEART!K5-CEART!L5)+(FAED!K5-FAED!L5)+(CEAD!K5-CEAD!L5)+(CEFID!K5-CEFID!L5)+(CERES!K5-CERES!L5)+(CEPLAN!K5-CEPLAN!L5)+(CCT!K5-CCT!L5)+(CAV!K5-CAV!L5)+(CEO!K5-CEO!L5)+(CESFI!K5-CESFI!L5)+(CEAVI!K5-CEAVI!L5)</f>
        <v>0</v>
      </c>
      <c r="M5" s="38">
        <f t="shared" ref="M5:M18" si="0">K5-L5</f>
        <v>0</v>
      </c>
      <c r="N5" s="48"/>
      <c r="O5" s="48"/>
    </row>
    <row r="6" spans="1:15" ht="15.75" x14ac:dyDescent="0.25">
      <c r="A6" s="28" t="s">
        <v>101</v>
      </c>
      <c r="B6" s="50">
        <v>3</v>
      </c>
      <c r="C6" s="50">
        <v>3</v>
      </c>
      <c r="D6" s="53" t="s">
        <v>54</v>
      </c>
      <c r="E6" s="50" t="s">
        <v>84</v>
      </c>
      <c r="F6" s="26"/>
      <c r="G6" s="50" t="s">
        <v>90</v>
      </c>
      <c r="H6" s="26"/>
      <c r="I6" s="26"/>
      <c r="J6" s="28" t="s">
        <v>101</v>
      </c>
      <c r="K6" s="36">
        <f>REIT_SETIC!K6+'PROJ-CEAD-SETIC'!K6+ESAG!K6+CEART!K6+FAED!K6+CEAD!K6+CEFID!K6+CERES!K6+CEPLAN!K6+CCT!K6+CAV!K6+CEO!K6+CESFI!K6+CEAVI!K6</f>
        <v>0</v>
      </c>
      <c r="L6" s="37">
        <f>(REIT_SETIC!K6-REIT_SETIC!L6)+('PROJ-CEAD-SETIC'!K6-'PROJ-CEAD-SETIC'!L6)+(ESAG!K6-ESAG!L6)+(CEART!K6-CEART!L6)+(FAED!K6-FAED!L6)+(CEAD!K6-CEAD!L6)+(CEFID!K6-CEFID!L6)+(CERES!K6-CERES!L6)+(CEPLAN!K6-CEPLAN!L6)+(CCT!K6-CCT!L6)+(CAV!K6-CAV!L6)+(CEO!K6-CEO!L6)+(CESFI!K6-CESFI!L6)+(CEAVI!K6-CEAVI!L6)</f>
        <v>0</v>
      </c>
      <c r="M6" s="38">
        <f t="shared" si="0"/>
        <v>0</v>
      </c>
      <c r="N6" s="48"/>
      <c r="O6" s="48"/>
    </row>
    <row r="7" spans="1:15" ht="15.75" x14ac:dyDescent="0.25">
      <c r="A7" s="83" t="s">
        <v>104</v>
      </c>
      <c r="B7" s="82">
        <v>4</v>
      </c>
      <c r="C7" s="50">
        <v>4</v>
      </c>
      <c r="D7" s="53" t="s">
        <v>93</v>
      </c>
      <c r="E7" s="50" t="s">
        <v>83</v>
      </c>
      <c r="F7" s="26"/>
      <c r="G7" s="50" t="s">
        <v>90</v>
      </c>
      <c r="H7" s="26"/>
      <c r="I7" s="26"/>
      <c r="J7" s="28">
        <v>1320</v>
      </c>
      <c r="K7" s="36">
        <f>REIT_SETIC!K7+'PROJ-CEAD-SETIC'!K7+ESAG!K7+CEART!K7+FAED!K7+CEAD!K7+CEFID!K7+CERES!K7+CEPLAN!K7+CCT!K7+CAV!K7+CEO!K7+CESFI!K7+CEAVI!K7</f>
        <v>133</v>
      </c>
      <c r="L7" s="37">
        <f>(REIT_SETIC!K7-REIT_SETIC!L7)+('PROJ-CEAD-SETIC'!K7-'PROJ-CEAD-SETIC'!L7)+(ESAG!K7-ESAG!L7)+(CEART!K7-CEART!L7)+(FAED!K7-FAED!L7)+(CEAD!K7-CEAD!L7)+(CEFID!K7-CEFID!L7)+(CERES!K7-CERES!L7)+(CEPLAN!K7-CEPLAN!L7)+(CCT!K7-CCT!L7)+(CAV!K7-CAV!L7)+(CEO!K7-CEO!L7)+(CESFI!K7-CESFI!L7)+(CEAVI!K7-CEAVI!L7)</f>
        <v>126</v>
      </c>
      <c r="M7" s="38">
        <f t="shared" si="0"/>
        <v>7</v>
      </c>
      <c r="N7" s="48">
        <f t="shared" ref="N7:N18" si="1">J7*K7</f>
        <v>175560</v>
      </c>
      <c r="O7" s="48">
        <f t="shared" ref="O7:O36" si="2">J7*L7</f>
        <v>166320</v>
      </c>
    </row>
    <row r="8" spans="1:15" ht="47.25" customHeight="1" x14ac:dyDescent="0.25">
      <c r="A8" s="84"/>
      <c r="B8" s="82"/>
      <c r="C8" s="50">
        <v>5</v>
      </c>
      <c r="D8" s="53" t="s">
        <v>55</v>
      </c>
      <c r="E8" s="50" t="s">
        <v>83</v>
      </c>
      <c r="F8" s="26"/>
      <c r="G8" s="50" t="s">
        <v>90</v>
      </c>
      <c r="H8" s="26"/>
      <c r="I8" s="26"/>
      <c r="J8" s="28">
        <v>3250</v>
      </c>
      <c r="K8" s="36">
        <f>REIT_SETIC!K8+'PROJ-CEAD-SETIC'!K8+ESAG!K8+CEART!K8+FAED!K8+CEAD!K8+CEFID!K8+CERES!K8+CEPLAN!K8+CCT!K8+CAV!K8+CEO!K8+CESFI!K8+CEAVI!K8</f>
        <v>121</v>
      </c>
      <c r="L8" s="37">
        <f>(REIT_SETIC!K8-REIT_SETIC!L8)+('PROJ-CEAD-SETIC'!K8-'PROJ-CEAD-SETIC'!L8)+(ESAG!K8-ESAG!L8)+(CEART!K8-CEART!L8)+(FAED!K8-FAED!L8)+(CEAD!K8-CEAD!L8)+(CEFID!K8-CEFID!L8)+(CERES!K8-CERES!L8)+(CEPLAN!K8-CEPLAN!L8)+(CCT!K8-CCT!L8)+(CAV!K8-CAV!L8)+(CEO!K8-CEO!L8)+(CESFI!K8-CESFI!L8)+(CEAVI!K8-CEAVI!L8)</f>
        <v>121</v>
      </c>
      <c r="M8" s="38">
        <f t="shared" si="0"/>
        <v>0</v>
      </c>
      <c r="N8" s="48">
        <f t="shared" si="1"/>
        <v>393250</v>
      </c>
      <c r="O8" s="48">
        <f t="shared" si="2"/>
        <v>393250</v>
      </c>
    </row>
    <row r="9" spans="1:15" ht="15.75" x14ac:dyDescent="0.25">
      <c r="A9" s="84"/>
      <c r="B9" s="82"/>
      <c r="C9" s="50">
        <v>6</v>
      </c>
      <c r="D9" s="53" t="s">
        <v>56</v>
      </c>
      <c r="E9" s="50" t="s">
        <v>83</v>
      </c>
      <c r="F9" s="26"/>
      <c r="G9" s="50" t="s">
        <v>90</v>
      </c>
      <c r="H9" s="26"/>
      <c r="I9" s="26"/>
      <c r="J9" s="28">
        <v>850</v>
      </c>
      <c r="K9" s="36">
        <f>REIT_SETIC!K9+'PROJ-CEAD-SETIC'!K9+ESAG!K9+CEART!K9+FAED!K9+CEAD!K9+CEFID!K9+CERES!K9+CEPLAN!K9+CCT!K9+CAV!K9+CEO!K9+CESFI!K9+CEAVI!K9</f>
        <v>12</v>
      </c>
      <c r="L9" s="37">
        <f>(REIT_SETIC!K9-REIT_SETIC!L9)+('PROJ-CEAD-SETIC'!K9-'PROJ-CEAD-SETIC'!L9)+(ESAG!K9-ESAG!L9)+(CEART!K9-CEART!L9)+(FAED!K9-FAED!L9)+(CEAD!K9-CEAD!L9)+(CEFID!K9-CEFID!L9)+(CERES!K9-CERES!L9)+(CEPLAN!K9-CEPLAN!L9)+(CCT!K9-CCT!L9)+(CAV!K9-CAV!L9)+(CEO!K9-CEO!L9)+(CESFI!K9-CESFI!L9)+(CEAVI!K9-CEAVI!L9)</f>
        <v>12</v>
      </c>
      <c r="M9" s="38">
        <f t="shared" si="0"/>
        <v>0</v>
      </c>
      <c r="N9" s="48">
        <f t="shared" si="1"/>
        <v>10200</v>
      </c>
      <c r="O9" s="48">
        <f t="shared" si="2"/>
        <v>10200</v>
      </c>
    </row>
    <row r="10" spans="1:15" ht="15.75" x14ac:dyDescent="0.25">
      <c r="A10" s="84"/>
      <c r="B10" s="82"/>
      <c r="C10" s="50">
        <v>7</v>
      </c>
      <c r="D10" s="53" t="s">
        <v>57</v>
      </c>
      <c r="E10" s="50" t="s">
        <v>83</v>
      </c>
      <c r="F10" s="26"/>
      <c r="G10" s="50" t="s">
        <v>90</v>
      </c>
      <c r="H10" s="26"/>
      <c r="I10" s="26"/>
      <c r="J10" s="28">
        <v>450</v>
      </c>
      <c r="K10" s="36">
        <f>REIT_SETIC!K10+'PROJ-CEAD-SETIC'!K10+ESAG!K10+CEART!K10+FAED!K10+CEAD!K10+CEFID!K10+CERES!K10+CEPLAN!K10+CCT!K10+CAV!K10+CEO!K10+CESFI!K10+CEAVI!K10</f>
        <v>43</v>
      </c>
      <c r="L10" s="37">
        <f>(REIT_SETIC!K10-REIT_SETIC!L10)+('PROJ-CEAD-SETIC'!K10-'PROJ-CEAD-SETIC'!L10)+(ESAG!K10-ESAG!L10)+(CEART!K10-CEART!L10)+(FAED!K10-FAED!L10)+(CEAD!K10-CEAD!L10)+(CEFID!K10-CEFID!L10)+(CERES!K10-CERES!L10)+(CEPLAN!K10-CEPLAN!L10)+(CCT!K10-CCT!L10)+(CAV!K10-CAV!L10)+(CEO!K10-CEO!L10)+(CESFI!K10-CESFI!L10)+(CEAVI!K10-CEAVI!L10)</f>
        <v>33</v>
      </c>
      <c r="M10" s="38">
        <f t="shared" si="0"/>
        <v>10</v>
      </c>
      <c r="N10" s="48">
        <f t="shared" si="1"/>
        <v>19350</v>
      </c>
      <c r="O10" s="48">
        <f t="shared" si="2"/>
        <v>14850</v>
      </c>
    </row>
    <row r="11" spans="1:15" ht="15.75" x14ac:dyDescent="0.25">
      <c r="A11" s="84"/>
      <c r="B11" s="82"/>
      <c r="C11" s="50">
        <v>8</v>
      </c>
      <c r="D11" s="54" t="s">
        <v>58</v>
      </c>
      <c r="E11" s="50" t="s">
        <v>83</v>
      </c>
      <c r="F11" s="26"/>
      <c r="G11" s="50" t="s">
        <v>90</v>
      </c>
      <c r="H11" s="26"/>
      <c r="I11" s="26"/>
      <c r="J11" s="28">
        <v>3245</v>
      </c>
      <c r="K11" s="36">
        <f>REIT_SETIC!K11+'PROJ-CEAD-SETIC'!K11+ESAG!K11+CEART!K11+FAED!K11+CEAD!K11+CEFID!K11+CERES!K11+CEPLAN!K11+CCT!K11+CAV!K11+CEO!K11+CESFI!K11+CEAVI!K11</f>
        <v>10</v>
      </c>
      <c r="L11" s="37">
        <f>(REIT_SETIC!K11-REIT_SETIC!L11)+('PROJ-CEAD-SETIC'!K11-'PROJ-CEAD-SETIC'!L11)+(ESAG!K11-ESAG!L11)+(CEART!K11-CEART!L11)+(FAED!K11-FAED!L11)+(CEAD!K11-CEAD!L11)+(CEFID!K11-CEFID!L11)+(CERES!K11-CERES!L11)+(CEPLAN!K11-CEPLAN!L11)+(CCT!K11-CCT!L11)+(CAV!K11-CAV!L11)+(CEO!K11-CEO!L11)+(CESFI!K11-CESFI!L11)+(CEAVI!K11-CEAVI!L11)</f>
        <v>10</v>
      </c>
      <c r="M11" s="38">
        <f t="shared" si="0"/>
        <v>0</v>
      </c>
      <c r="N11" s="48">
        <f t="shared" si="1"/>
        <v>32450</v>
      </c>
      <c r="O11" s="48">
        <f t="shared" si="2"/>
        <v>32450</v>
      </c>
    </row>
    <row r="12" spans="1:15" ht="15.75" x14ac:dyDescent="0.25">
      <c r="A12" s="84"/>
      <c r="B12" s="82"/>
      <c r="C12" s="50">
        <v>9</v>
      </c>
      <c r="D12" s="53" t="s">
        <v>59</v>
      </c>
      <c r="E12" s="50" t="s">
        <v>83</v>
      </c>
      <c r="F12" s="26"/>
      <c r="G12" s="50" t="s">
        <v>90</v>
      </c>
      <c r="H12" s="26"/>
      <c r="I12" s="26"/>
      <c r="J12" s="28">
        <v>44000</v>
      </c>
      <c r="K12" s="36">
        <f>REIT_SETIC!K12+'PROJ-CEAD-SETIC'!K12+ESAG!K12+CEART!K12+FAED!K12+CEAD!K12+CEFID!K12+CERES!K12+CEPLAN!K12+CCT!K12+CAV!K12+CEO!K12+CESFI!K12+CEAVI!K12</f>
        <v>2</v>
      </c>
      <c r="L12" s="37">
        <f>(REIT_SETIC!K12-REIT_SETIC!L12)+('PROJ-CEAD-SETIC'!K12-'PROJ-CEAD-SETIC'!L12)+(ESAG!K12-ESAG!L12)+(CEART!K12-CEART!L12)+(FAED!K12-FAED!L12)+(CEAD!K12-CEAD!L12)+(CEFID!K12-CEFID!L12)+(CERES!K12-CERES!L12)+(CEPLAN!K12-CEPLAN!L12)+(CCT!K12-CCT!L12)+(CAV!K12-CAV!L12)+(CEO!K12-CEO!L12)+(CESFI!K12-CESFI!L12)+(CEAVI!K12-CEAVI!L12)</f>
        <v>2</v>
      </c>
      <c r="M12" s="38">
        <f t="shared" si="0"/>
        <v>0</v>
      </c>
      <c r="N12" s="48">
        <f t="shared" si="1"/>
        <v>88000</v>
      </c>
      <c r="O12" s="48">
        <f t="shared" si="2"/>
        <v>88000</v>
      </c>
    </row>
    <row r="13" spans="1:15" ht="15.75" x14ac:dyDescent="0.25">
      <c r="A13" s="84"/>
      <c r="B13" s="82"/>
      <c r="C13" s="50">
        <v>10</v>
      </c>
      <c r="D13" s="54" t="s">
        <v>94</v>
      </c>
      <c r="E13" s="50" t="s">
        <v>83</v>
      </c>
      <c r="F13" s="26"/>
      <c r="G13" s="50" t="s">
        <v>90</v>
      </c>
      <c r="H13" s="26"/>
      <c r="I13" s="26"/>
      <c r="J13" s="28">
        <v>69000</v>
      </c>
      <c r="K13" s="36">
        <f>REIT_SETIC!K13+'PROJ-CEAD-SETIC'!K13+ESAG!K13+CEART!K13+FAED!K13+CEAD!K13+CEFID!K13+CERES!K13+CEPLAN!K13+CCT!K13+CAV!K13+CEO!K13+CESFI!K13+CEAVI!K13</f>
        <v>2</v>
      </c>
      <c r="L13" s="37">
        <f>(REIT_SETIC!K13-REIT_SETIC!L13)+('PROJ-CEAD-SETIC'!K13-'PROJ-CEAD-SETIC'!L13)+(ESAG!K13-ESAG!L13)+(CEART!K13-CEART!L13)+(FAED!K13-FAED!L13)+(CEAD!K13-CEAD!L13)+(CEFID!K13-CEFID!L13)+(CERES!K13-CERES!L13)+(CEPLAN!K13-CEPLAN!L13)+(CCT!K13-CCT!L13)+(CAV!K13-CAV!L13)+(CEO!K13-CEO!L13)+(CESFI!K13-CESFI!L13)+(CEAVI!K13-CEAVI!L13)</f>
        <v>2</v>
      </c>
      <c r="M13" s="38">
        <f t="shared" si="0"/>
        <v>0</v>
      </c>
      <c r="N13" s="48">
        <f t="shared" si="1"/>
        <v>138000</v>
      </c>
      <c r="O13" s="48">
        <f t="shared" si="2"/>
        <v>138000</v>
      </c>
    </row>
    <row r="14" spans="1:15" ht="26.25" customHeight="1" x14ac:dyDescent="0.25">
      <c r="A14" s="84"/>
      <c r="B14" s="82"/>
      <c r="C14" s="50">
        <v>11</v>
      </c>
      <c r="D14" s="53" t="s">
        <v>60</v>
      </c>
      <c r="E14" s="50" t="s">
        <v>85</v>
      </c>
      <c r="F14" s="26"/>
      <c r="G14" s="50" t="s">
        <v>90</v>
      </c>
      <c r="H14" s="26"/>
      <c r="I14" s="26"/>
      <c r="J14" s="28">
        <v>152390</v>
      </c>
      <c r="K14" s="36">
        <f>REIT_SETIC!K14+'PROJ-CEAD-SETIC'!K14+ESAG!K14+CEART!K14+FAED!K14+CEAD!K14+CEFID!K14+CERES!K14+CEPLAN!K14+CCT!K14+CAV!K14+CEO!K14+CESFI!K14+CEAVI!K14</f>
        <v>1</v>
      </c>
      <c r="L14" s="37">
        <f>(REIT_SETIC!K14-REIT_SETIC!L14)+('PROJ-CEAD-SETIC'!K14-'PROJ-CEAD-SETIC'!L14)+(ESAG!K14-ESAG!L14)+(CEART!K14-CEART!L14)+(FAED!K14-FAED!L14)+(CEAD!K14-CEAD!L14)+(CEFID!K14-CEFID!L14)+(CERES!K14-CERES!L14)+(CEPLAN!K14-CEPLAN!L14)+(CCT!K14-CCT!L14)+(CAV!K14-CAV!L14)+(CEO!K14-CEO!L14)+(CESFI!K14-CESFI!L14)+(CEAVI!K14-CEAVI!L14)</f>
        <v>1</v>
      </c>
      <c r="M14" s="38">
        <f t="shared" si="0"/>
        <v>0</v>
      </c>
      <c r="N14" s="48">
        <f t="shared" si="1"/>
        <v>152390</v>
      </c>
      <c r="O14" s="48">
        <f t="shared" si="2"/>
        <v>152390</v>
      </c>
    </row>
    <row r="15" spans="1:15" ht="31.5" customHeight="1" x14ac:dyDescent="0.25">
      <c r="A15" s="84"/>
      <c r="B15" s="82"/>
      <c r="C15" s="50">
        <v>12</v>
      </c>
      <c r="D15" s="53" t="s">
        <v>61</v>
      </c>
      <c r="E15" s="50" t="s">
        <v>83</v>
      </c>
      <c r="F15" s="26"/>
      <c r="G15" s="50" t="s">
        <v>90</v>
      </c>
      <c r="H15" s="26"/>
      <c r="I15" s="26"/>
      <c r="J15" s="28">
        <v>2300</v>
      </c>
      <c r="K15" s="36">
        <f>REIT_SETIC!K15+'PROJ-CEAD-SETIC'!K15+ESAG!K15+CEART!K15+FAED!K15+CEAD!K15+CEFID!K15+CERES!K15+CEPLAN!K15+CCT!K15+CAV!K15+CEO!K15+CESFI!K15+CEAVI!K15</f>
        <v>290</v>
      </c>
      <c r="L15" s="37">
        <f>(REIT_SETIC!K15-REIT_SETIC!L15)+('PROJ-CEAD-SETIC'!K15-'PROJ-CEAD-SETIC'!L15)+(ESAG!K15-ESAG!L15)+(CEART!K15-CEART!L15)+(FAED!K15-FAED!L15)+(CEAD!K15-CEAD!L15)+(CEFID!K15-CEFID!L15)+(CERES!K15-CERES!L15)+(CEPLAN!K15-CEPLAN!L15)+(CCT!K15-CCT!L15)+(CAV!K15-CAV!L15)+(CEO!K15-CEO!L15)+(CESFI!K15-CESFI!L15)+(CEAVI!K15-CEAVI!L15)</f>
        <v>286</v>
      </c>
      <c r="M15" s="38">
        <f t="shared" si="0"/>
        <v>4</v>
      </c>
      <c r="N15" s="48">
        <f t="shared" si="1"/>
        <v>667000</v>
      </c>
      <c r="O15" s="48">
        <f t="shared" si="2"/>
        <v>657800</v>
      </c>
    </row>
    <row r="16" spans="1:15" ht="15.75" x14ac:dyDescent="0.25">
      <c r="A16" s="84"/>
      <c r="B16" s="82"/>
      <c r="C16" s="50">
        <v>13</v>
      </c>
      <c r="D16" s="53" t="s">
        <v>62</v>
      </c>
      <c r="E16" s="50" t="s">
        <v>83</v>
      </c>
      <c r="F16" s="26"/>
      <c r="G16" s="50" t="s">
        <v>90</v>
      </c>
      <c r="H16" s="26"/>
      <c r="I16" s="26"/>
      <c r="J16" s="28">
        <v>68000</v>
      </c>
      <c r="K16" s="36">
        <f>REIT_SETIC!K16+'PROJ-CEAD-SETIC'!K16+ESAG!K16+CEART!K16+FAED!K16+CEAD!K16+CEFID!K16+CERES!K16+CEPLAN!K16+CCT!K16+CAV!K16+CEO!K16+CESFI!K16+CEAVI!K16</f>
        <v>2</v>
      </c>
      <c r="L16" s="37">
        <f>(REIT_SETIC!K16-REIT_SETIC!L16)+('PROJ-CEAD-SETIC'!K16-'PROJ-CEAD-SETIC'!L16)+(ESAG!K16-ESAG!L16)+(CEART!K16-CEART!L16)+(FAED!K16-FAED!L16)+(CEAD!K16-CEAD!L16)+(CEFID!K16-CEFID!L16)+(CERES!K16-CERES!L16)+(CEPLAN!K16-CEPLAN!L16)+(CCT!K16-CCT!L16)+(CAV!K16-CAV!L16)+(CEO!K16-CEO!L16)+(CESFI!K16-CESFI!L16)+(CEAVI!K16-CEAVI!L16)</f>
        <v>2</v>
      </c>
      <c r="M16" s="38">
        <f t="shared" si="0"/>
        <v>0</v>
      </c>
      <c r="N16" s="48">
        <f t="shared" si="1"/>
        <v>136000</v>
      </c>
      <c r="O16" s="48">
        <f t="shared" si="2"/>
        <v>136000</v>
      </c>
    </row>
    <row r="17" spans="1:15" ht="15.75" x14ac:dyDescent="0.25">
      <c r="A17" s="85"/>
      <c r="B17" s="82"/>
      <c r="C17" s="50">
        <v>14</v>
      </c>
      <c r="D17" s="54" t="s">
        <v>63</v>
      </c>
      <c r="E17" s="50" t="s">
        <v>85</v>
      </c>
      <c r="F17" s="26"/>
      <c r="G17" s="50" t="s">
        <v>90</v>
      </c>
      <c r="H17" s="26"/>
      <c r="I17" s="26"/>
      <c r="J17" s="28">
        <v>10000</v>
      </c>
      <c r="K17" s="36">
        <f>REIT_SETIC!K17+'PROJ-CEAD-SETIC'!K17+ESAG!K17+CEART!K17+FAED!K17+CEAD!K17+CEFID!K17+CERES!K17+CEPLAN!K17+CCT!K17+CAV!K17+CEO!K17+CESFI!K17+CEAVI!K17</f>
        <v>3</v>
      </c>
      <c r="L17" s="37">
        <f>(REIT_SETIC!K17-REIT_SETIC!L17)+('PROJ-CEAD-SETIC'!K17-'PROJ-CEAD-SETIC'!L17)+(ESAG!K17-ESAG!L17)+(CEART!K17-CEART!L17)+(FAED!K17-FAED!L17)+(CEAD!K17-CEAD!L17)+(CEFID!K17-CEFID!L17)+(CERES!K17-CERES!L17)+(CEPLAN!K17-CEPLAN!L17)+(CCT!K17-CCT!L17)+(CAV!K17-CAV!L17)+(CEO!K17-CEO!L17)+(CESFI!K17-CESFI!L17)+(CEAVI!K17-CEAVI!L17)</f>
        <v>2</v>
      </c>
      <c r="M17" s="38">
        <f t="shared" si="0"/>
        <v>1</v>
      </c>
      <c r="N17" s="48">
        <f t="shared" si="1"/>
        <v>30000</v>
      </c>
      <c r="O17" s="48">
        <f t="shared" si="2"/>
        <v>20000</v>
      </c>
    </row>
    <row r="18" spans="1:15" ht="24" customHeight="1" x14ac:dyDescent="0.25">
      <c r="A18" s="83" t="s">
        <v>104</v>
      </c>
      <c r="B18" s="82">
        <v>5</v>
      </c>
      <c r="C18" s="50">
        <v>15</v>
      </c>
      <c r="D18" s="54" t="s">
        <v>64</v>
      </c>
      <c r="E18" s="50" t="s">
        <v>83</v>
      </c>
      <c r="F18" s="26"/>
      <c r="G18" s="50" t="s">
        <v>90</v>
      </c>
      <c r="H18" s="26"/>
      <c r="I18" s="26"/>
      <c r="J18" s="28">
        <v>45000</v>
      </c>
      <c r="K18" s="36">
        <f>REIT_SETIC!K18+'PROJ-CEAD-SETIC'!K18+ESAG!K18+CEART!K18+FAED!K18+CEAD!K18+CEFID!K18+CERES!K18+CEPLAN!K18+CCT!K18+CAV!K18+CEO!K18+CESFI!K18+CEAVI!K18</f>
        <v>2</v>
      </c>
      <c r="L18" s="37">
        <f>(REIT_SETIC!K18-REIT_SETIC!L18)+('PROJ-CEAD-SETIC'!K18-'PROJ-CEAD-SETIC'!L18)+(ESAG!K18-ESAG!L18)+(CEART!K18-CEART!L18)+(FAED!K18-FAED!L18)+(CEAD!K18-CEAD!L18)+(CEFID!K18-CEFID!L18)+(CERES!K18-CERES!L18)+(CEPLAN!K18-CEPLAN!L18)+(CCT!K18-CCT!L18)+(CAV!K18-CAV!L18)+(CEO!K18-CEO!L18)+(CESFI!K18-CESFI!L18)+(CEAVI!K18-CEAVI!L18)</f>
        <v>2</v>
      </c>
      <c r="M18" s="38">
        <f t="shared" si="0"/>
        <v>0</v>
      </c>
      <c r="N18" s="48">
        <f t="shared" si="1"/>
        <v>90000</v>
      </c>
      <c r="O18" s="48">
        <f t="shared" si="2"/>
        <v>90000</v>
      </c>
    </row>
    <row r="19" spans="1:15" s="43" customFormat="1" ht="24" customHeight="1" x14ac:dyDescent="0.25">
      <c r="A19" s="85"/>
      <c r="B19" s="82">
        <v>18</v>
      </c>
      <c r="C19" s="50">
        <v>16</v>
      </c>
      <c r="D19" s="53" t="s">
        <v>65</v>
      </c>
      <c r="E19" s="50" t="s">
        <v>86</v>
      </c>
      <c r="F19" s="52"/>
      <c r="G19" s="50" t="s">
        <v>90</v>
      </c>
      <c r="H19" s="52"/>
      <c r="I19" s="52"/>
      <c r="J19" s="55">
        <v>3043.18</v>
      </c>
      <c r="K19" s="36">
        <f>REIT_SETIC!K19+'PROJ-CEAD-SETIC'!K19+ESAG!K19+CEART!K19+FAED!K19+CEAD!K19+CEFID!K19+CERES!K19+CEPLAN!K19+CCT!K19+CAV!K19+CEO!K19+CESFI!K19+CEAVI!K19</f>
        <v>22</v>
      </c>
      <c r="L19" s="37">
        <f>(REIT_SETIC!K19-REIT_SETIC!L19)+('PROJ-CEAD-SETIC'!K19-'PROJ-CEAD-SETIC'!L19)+(ESAG!K19-ESAG!L19)+(CEART!K19-CEART!L19)+(FAED!K19-FAED!L19)+(CEAD!K19-CEAD!L19)+(CEFID!K19-CEFID!L19)+(CERES!K19-CERES!L19)+(CEPLAN!K19-CEPLAN!L19)+(CCT!K19-CCT!L19)+(CAV!K19-CAV!L19)+(CEO!K19-CEO!L19)+(CESFI!K19-CESFI!L19)+(CEAVI!K19-CEAVI!L19)</f>
        <v>22</v>
      </c>
      <c r="M19" s="38">
        <f t="shared" ref="M19:M36" si="3">K19-L19</f>
        <v>0</v>
      </c>
      <c r="N19" s="48">
        <f t="shared" ref="N19:N36" si="4">J19*K19</f>
        <v>66949.959999999992</v>
      </c>
      <c r="O19" s="48">
        <f t="shared" si="2"/>
        <v>66949.959999999992</v>
      </c>
    </row>
    <row r="20" spans="1:15" ht="15.75" x14ac:dyDescent="0.25">
      <c r="A20" s="86" t="s">
        <v>105</v>
      </c>
      <c r="B20" s="82">
        <v>6</v>
      </c>
      <c r="C20" s="50">
        <v>17</v>
      </c>
      <c r="D20" s="53" t="s">
        <v>66</v>
      </c>
      <c r="E20" s="50" t="s">
        <v>86</v>
      </c>
      <c r="F20" s="52"/>
      <c r="G20" s="50" t="s">
        <v>90</v>
      </c>
      <c r="H20" s="52"/>
      <c r="I20" s="52"/>
      <c r="J20" s="55">
        <v>8860</v>
      </c>
      <c r="K20" s="36">
        <f>REIT_SETIC!K20+'PROJ-CEAD-SETIC'!K20+ESAG!K20+CEART!K20+FAED!K20+CEAD!K20+CEFID!K20+CERES!K20+CEPLAN!K20+CCT!K20+CAV!K20+CEO!K20+CESFI!K20+CEAVI!K20</f>
        <v>4</v>
      </c>
      <c r="L20" s="37">
        <f>(REIT_SETIC!K20-REIT_SETIC!L20)+('PROJ-CEAD-SETIC'!K20-'PROJ-CEAD-SETIC'!L20)+(ESAG!K20-ESAG!L20)+(CEART!K20-CEART!L20)+(FAED!K20-FAED!L20)+(CEAD!K20-CEAD!L20)+(CEFID!K20-CEFID!L20)+(CERES!K20-CERES!L20)+(CEPLAN!K20-CEPLAN!L20)+(CCT!K20-CCT!L20)+(CAV!K20-CAV!L20)+(CEO!K20-CEO!L20)+(CESFI!K20-CESFI!L20)+(CEAVI!K20-CEAVI!L20)</f>
        <v>4</v>
      </c>
      <c r="M20" s="38">
        <f t="shared" si="3"/>
        <v>0</v>
      </c>
      <c r="N20" s="48">
        <f t="shared" si="4"/>
        <v>35440</v>
      </c>
      <c r="O20" s="48">
        <f t="shared" si="2"/>
        <v>35440</v>
      </c>
    </row>
    <row r="21" spans="1:15" ht="15.75" customHeight="1" x14ac:dyDescent="0.25">
      <c r="A21" s="87"/>
      <c r="B21" s="82">
        <v>19</v>
      </c>
      <c r="C21" s="50">
        <v>18</v>
      </c>
      <c r="D21" s="53" t="s">
        <v>67</v>
      </c>
      <c r="E21" s="50" t="s">
        <v>86</v>
      </c>
      <c r="F21" s="52"/>
      <c r="G21" s="50" t="s">
        <v>90</v>
      </c>
      <c r="H21" s="52"/>
      <c r="I21" s="52"/>
      <c r="J21" s="55">
        <v>5140</v>
      </c>
      <c r="K21" s="36">
        <f>REIT_SETIC!K21+'PROJ-CEAD-SETIC'!K21+ESAG!K21+CEART!K21+FAED!K21+CEAD!K21+CEFID!K21+CERES!K21+CEPLAN!K21+CCT!K21+CAV!K21+CEO!K21+CESFI!K21+CEAVI!K21</f>
        <v>24</v>
      </c>
      <c r="L21" s="37">
        <f>(REIT_SETIC!K21-REIT_SETIC!L21)+('PROJ-CEAD-SETIC'!K21-'PROJ-CEAD-SETIC'!L21)+(ESAG!K21-ESAG!L21)+(CEART!K21-CEART!L21)+(FAED!K21-FAED!L21)+(CEAD!K21-CEAD!L21)+(CEFID!K21-CEFID!L21)+(CERES!K21-CERES!L21)+(CEPLAN!K21-CEPLAN!L21)+(CCT!K21-CCT!L21)+(CAV!K21-CAV!L21)+(CEO!K21-CEO!L21)+(CESFI!K21-CESFI!L21)+(CEAVI!K21-CEAVI!L21)</f>
        <v>24</v>
      </c>
      <c r="M21" s="38">
        <f t="shared" si="3"/>
        <v>0</v>
      </c>
      <c r="N21" s="48">
        <f t="shared" si="4"/>
        <v>123360</v>
      </c>
      <c r="O21" s="48">
        <f t="shared" si="2"/>
        <v>123360</v>
      </c>
    </row>
    <row r="22" spans="1:15" ht="15.75" customHeight="1" x14ac:dyDescent="0.25">
      <c r="A22" s="87"/>
      <c r="B22" s="82"/>
      <c r="C22" s="50">
        <v>19</v>
      </c>
      <c r="D22" s="53" t="s">
        <v>68</v>
      </c>
      <c r="E22" s="50" t="s">
        <v>86</v>
      </c>
      <c r="F22" s="52"/>
      <c r="G22" s="50" t="s">
        <v>90</v>
      </c>
      <c r="H22" s="52"/>
      <c r="I22" s="52"/>
      <c r="J22" s="55">
        <v>5255</v>
      </c>
      <c r="K22" s="36">
        <f>REIT_SETIC!K22+'PROJ-CEAD-SETIC'!K22+ESAG!K22+CEART!K22+FAED!K22+CEAD!K22+CEFID!K22+CERES!K22+CEPLAN!K22+CCT!K22+CAV!K22+CEO!K22+CESFI!K22+CEAVI!K22</f>
        <v>24</v>
      </c>
      <c r="L22" s="37">
        <f>(REIT_SETIC!K22-REIT_SETIC!L22)+('PROJ-CEAD-SETIC'!K22-'PROJ-CEAD-SETIC'!L22)+(ESAG!K22-ESAG!L22)+(CEART!K22-CEART!L22)+(FAED!K22-FAED!L22)+(CEAD!K22-CEAD!L22)+(CEFID!K22-CEFID!L22)+(CERES!K22-CERES!L22)+(CEPLAN!K22-CEPLAN!L22)+(CCT!K22-CCT!L22)+(CAV!K22-CAV!L22)+(CEO!K22-CEO!L22)+(CESFI!K22-CESFI!L22)+(CEAVI!K22-CEAVI!L22)</f>
        <v>24</v>
      </c>
      <c r="M22" s="38">
        <f t="shared" si="3"/>
        <v>0</v>
      </c>
      <c r="N22" s="48">
        <f t="shared" si="4"/>
        <v>126120</v>
      </c>
      <c r="O22" s="48">
        <f t="shared" si="2"/>
        <v>126120</v>
      </c>
    </row>
    <row r="23" spans="1:15" ht="31.5" customHeight="1" x14ac:dyDescent="0.25">
      <c r="A23" s="87"/>
      <c r="B23" s="82"/>
      <c r="C23" s="50">
        <v>20</v>
      </c>
      <c r="D23" s="54" t="s">
        <v>69</v>
      </c>
      <c r="E23" s="50" t="s">
        <v>87</v>
      </c>
      <c r="F23" s="52"/>
      <c r="G23" s="50" t="s">
        <v>91</v>
      </c>
      <c r="H23" s="52"/>
      <c r="I23" s="52"/>
      <c r="J23" s="55">
        <v>9430</v>
      </c>
      <c r="K23" s="36">
        <f>REIT_SETIC!K23+'PROJ-CEAD-SETIC'!K23+ESAG!K23+CEART!K23+FAED!K23+CEAD!K23+CEFID!K23+CERES!K23+CEPLAN!K23+CCT!K23+CAV!K23+CEO!K23+CESFI!K23+CEAVI!K23</f>
        <v>1</v>
      </c>
      <c r="L23" s="37">
        <f>(REIT_SETIC!K23-REIT_SETIC!L23)+('PROJ-CEAD-SETIC'!K23-'PROJ-CEAD-SETIC'!L23)+(ESAG!K23-ESAG!L23)+(CEART!K23-CEART!L23)+(FAED!K23-FAED!L23)+(CEAD!K23-CEAD!L23)+(CEFID!K23-CEFID!L23)+(CERES!K23-CERES!L23)+(CEPLAN!K23-CEPLAN!L23)+(CCT!K23-CCT!L23)+(CAV!K23-CAV!L23)+(CEO!K23-CEO!L23)+(CESFI!K23-CESFI!L23)+(CEAVI!K23-CEAVI!L23)</f>
        <v>1</v>
      </c>
      <c r="M23" s="38">
        <f t="shared" si="3"/>
        <v>0</v>
      </c>
      <c r="N23" s="48">
        <f t="shared" si="4"/>
        <v>9430</v>
      </c>
      <c r="O23" s="48">
        <f t="shared" si="2"/>
        <v>9430</v>
      </c>
    </row>
    <row r="24" spans="1:15" ht="15.75" x14ac:dyDescent="0.25">
      <c r="A24" s="88"/>
      <c r="B24" s="82">
        <v>20</v>
      </c>
      <c r="C24" s="50">
        <v>21</v>
      </c>
      <c r="D24" s="54" t="s">
        <v>70</v>
      </c>
      <c r="E24" s="50" t="s">
        <v>88</v>
      </c>
      <c r="F24" s="52"/>
      <c r="G24" s="50" t="s">
        <v>91</v>
      </c>
      <c r="H24" s="52"/>
      <c r="I24" s="52"/>
      <c r="J24" s="55">
        <v>12650</v>
      </c>
      <c r="K24" s="36">
        <f>REIT_SETIC!K24+'PROJ-CEAD-SETIC'!K24+ESAG!K24+CEART!K24+FAED!K24+CEAD!K24+CEFID!K24+CERES!K24+CEPLAN!K24+CCT!K24+CAV!K24+CEO!K24+CESFI!K24+CEAVI!K24</f>
        <v>1</v>
      </c>
      <c r="L24" s="37">
        <f>(REIT_SETIC!K24-REIT_SETIC!L24)+('PROJ-CEAD-SETIC'!K24-'PROJ-CEAD-SETIC'!L24)+(ESAG!K24-ESAG!L24)+(CEART!K24-CEART!L24)+(FAED!K24-FAED!L24)+(CEAD!K24-CEAD!L24)+(CEFID!K24-CEFID!L24)+(CERES!K24-CERES!L24)+(CEPLAN!K24-CEPLAN!L24)+(CCT!K24-CCT!L24)+(CAV!K24-CAV!L24)+(CEO!K24-CEO!L24)+(CESFI!K24-CESFI!L24)+(CEAVI!K24-CEAVI!L24)</f>
        <v>1</v>
      </c>
      <c r="M24" s="38">
        <f t="shared" si="3"/>
        <v>0</v>
      </c>
      <c r="N24" s="48">
        <f t="shared" si="4"/>
        <v>12650</v>
      </c>
      <c r="O24" s="48">
        <f t="shared" si="2"/>
        <v>12650</v>
      </c>
    </row>
    <row r="25" spans="1:15" ht="15.75" x14ac:dyDescent="0.25">
      <c r="A25" s="86" t="s">
        <v>104</v>
      </c>
      <c r="B25" s="82">
        <v>7</v>
      </c>
      <c r="C25" s="50">
        <v>22</v>
      </c>
      <c r="D25" s="53" t="s">
        <v>71</v>
      </c>
      <c r="E25" s="50" t="s">
        <v>86</v>
      </c>
      <c r="F25" s="52"/>
      <c r="G25" s="50" t="s">
        <v>90</v>
      </c>
      <c r="H25" s="52"/>
      <c r="I25" s="52"/>
      <c r="J25" s="55">
        <v>2422.5</v>
      </c>
      <c r="K25" s="36">
        <f>REIT_SETIC!K25+'PROJ-CEAD-SETIC'!K25+ESAG!K25+CEART!K25+FAED!K25+CEAD!K25+CEFID!K25+CERES!K25+CEPLAN!K25+CCT!K25+CAV!K25+CEO!K25+CESFI!K25+CEAVI!K25</f>
        <v>50</v>
      </c>
      <c r="L25" s="37">
        <f>(REIT_SETIC!K25-REIT_SETIC!L25)+('PROJ-CEAD-SETIC'!K25-'PROJ-CEAD-SETIC'!L25)+(ESAG!K25-ESAG!L25)+(CEART!K25-CEART!L25)+(FAED!K25-FAED!L25)+(CEAD!K25-CEAD!L25)+(CEFID!K25-CEFID!L25)+(CERES!K25-CERES!L25)+(CEPLAN!K25-CEPLAN!L25)+(CCT!K25-CCT!L25)+(CAV!K25-CAV!L25)+(CEO!K25-CEO!L25)+(CESFI!K25-CESFI!L25)+(CEAVI!K25-CEAVI!L25)</f>
        <v>47</v>
      </c>
      <c r="M25" s="38">
        <f t="shared" si="3"/>
        <v>3</v>
      </c>
      <c r="N25" s="48">
        <f t="shared" si="4"/>
        <v>121125</v>
      </c>
      <c r="O25" s="48">
        <f t="shared" si="2"/>
        <v>113857.5</v>
      </c>
    </row>
    <row r="26" spans="1:15" ht="15.75" x14ac:dyDescent="0.25">
      <c r="A26" s="87"/>
      <c r="B26" s="82">
        <v>20</v>
      </c>
      <c r="C26" s="50">
        <v>23</v>
      </c>
      <c r="D26" s="53" t="s">
        <v>72</v>
      </c>
      <c r="E26" s="50" t="s">
        <v>86</v>
      </c>
      <c r="F26" s="52"/>
      <c r="G26" s="50" t="s">
        <v>90</v>
      </c>
      <c r="H26" s="52"/>
      <c r="I26" s="52"/>
      <c r="J26" s="55">
        <v>3445</v>
      </c>
      <c r="K26" s="36">
        <f>REIT_SETIC!K26+'PROJ-CEAD-SETIC'!K26+ESAG!K26+CEART!K26+FAED!K26+CEAD!K26+CEFID!K26+CERES!K26+CEPLAN!K26+CCT!K26+CAV!K26+CEO!K26+CESFI!K26+CEAVI!K26</f>
        <v>25</v>
      </c>
      <c r="L26" s="37">
        <f>(REIT_SETIC!K26-REIT_SETIC!L26)+('PROJ-CEAD-SETIC'!K26-'PROJ-CEAD-SETIC'!L26)+(ESAG!K26-ESAG!L26)+(CEART!K26-CEART!L26)+(FAED!K26-FAED!L26)+(CEAD!K26-CEAD!L26)+(CEFID!K26-CEFID!L26)+(CERES!K26-CERES!L26)+(CEPLAN!K26-CEPLAN!L26)+(CCT!K26-CCT!L26)+(CAV!K26-CAV!L26)+(CEO!K26-CEO!L26)+(CESFI!K26-CESFI!L26)+(CEAVI!K26-CEAVI!L26)</f>
        <v>24</v>
      </c>
      <c r="M26" s="38">
        <f t="shared" si="3"/>
        <v>1</v>
      </c>
      <c r="N26" s="48">
        <f t="shared" si="4"/>
        <v>86125</v>
      </c>
      <c r="O26" s="48">
        <f t="shared" si="2"/>
        <v>82680</v>
      </c>
    </row>
    <row r="27" spans="1:15" ht="15.75" x14ac:dyDescent="0.25">
      <c r="A27" s="88"/>
      <c r="B27" s="82">
        <v>21</v>
      </c>
      <c r="C27" s="50">
        <v>24</v>
      </c>
      <c r="D27" s="53" t="s">
        <v>73</v>
      </c>
      <c r="E27" s="50" t="s">
        <v>86</v>
      </c>
      <c r="F27" s="52"/>
      <c r="G27" s="50" t="s">
        <v>90</v>
      </c>
      <c r="H27" s="52"/>
      <c r="I27" s="52"/>
      <c r="J27" s="55">
        <v>1270</v>
      </c>
      <c r="K27" s="36">
        <f>REIT_SETIC!K27+'PROJ-CEAD-SETIC'!K27+ESAG!K27+CEART!K27+FAED!K27+CEAD!K27+CEFID!K27+CERES!K27+CEPLAN!K27+CCT!K27+CAV!K27+CEO!K27+CESFI!K27+CEAVI!K27</f>
        <v>25</v>
      </c>
      <c r="L27" s="37">
        <f>(REIT_SETIC!K27-REIT_SETIC!L27)+('PROJ-CEAD-SETIC'!K27-'PROJ-CEAD-SETIC'!L27)+(ESAG!K27-ESAG!L27)+(CEART!K27-CEART!L27)+(FAED!K27-FAED!L27)+(CEAD!K27-CEAD!L27)+(CEFID!K27-CEFID!L27)+(CERES!K27-CERES!L27)+(CEPLAN!K27-CEPLAN!L27)+(CCT!K27-CCT!L27)+(CAV!K27-CAV!L27)+(CEO!K27-CEO!L27)+(CESFI!K27-CESFI!L27)+(CEAVI!K27-CEAVI!L27)</f>
        <v>24</v>
      </c>
      <c r="M27" s="38">
        <f t="shared" si="3"/>
        <v>1</v>
      </c>
      <c r="N27" s="48">
        <f t="shared" si="4"/>
        <v>31750</v>
      </c>
      <c r="O27" s="48">
        <f t="shared" si="2"/>
        <v>30480</v>
      </c>
    </row>
    <row r="28" spans="1:15" ht="16.5" customHeight="1" x14ac:dyDescent="0.25">
      <c r="A28" s="86" t="s">
        <v>105</v>
      </c>
      <c r="B28" s="82">
        <v>8</v>
      </c>
      <c r="C28" s="50">
        <v>25</v>
      </c>
      <c r="D28" s="53" t="s">
        <v>74</v>
      </c>
      <c r="E28" s="50" t="s">
        <v>86</v>
      </c>
      <c r="F28" s="52"/>
      <c r="G28" s="50" t="s">
        <v>90</v>
      </c>
      <c r="H28" s="52"/>
      <c r="I28" s="52"/>
      <c r="J28" s="55">
        <v>1300</v>
      </c>
      <c r="K28" s="36">
        <f>REIT_SETIC!K28+'PROJ-CEAD-SETIC'!K28+ESAG!K28+CEART!K28+FAED!K28+CEAD!K28+CEFID!K28+CERES!K28+CEPLAN!K28+CCT!K28+CAV!K28+CEO!K28+CESFI!K28+CEAVI!K28</f>
        <v>4</v>
      </c>
      <c r="L28" s="37">
        <f>(REIT_SETIC!K28-REIT_SETIC!L28)+('PROJ-CEAD-SETIC'!K28-'PROJ-CEAD-SETIC'!L28)+(ESAG!K28-ESAG!L28)+(CEART!K28-CEART!L28)+(FAED!K28-FAED!L28)+(CEAD!K28-CEAD!L28)+(CEFID!K28-CEFID!L28)+(CERES!K28-CERES!L28)+(CEPLAN!K28-CEPLAN!L28)+(CCT!K28-CCT!L28)+(CAV!K28-CAV!L28)+(CEO!K28-CEO!L28)+(CESFI!K28-CESFI!L28)+(CEAVI!K28-CEAVI!L28)</f>
        <v>4</v>
      </c>
      <c r="M28" s="38">
        <f t="shared" si="3"/>
        <v>0</v>
      </c>
      <c r="N28" s="48">
        <f t="shared" si="4"/>
        <v>5200</v>
      </c>
      <c r="O28" s="48">
        <f t="shared" si="2"/>
        <v>5200</v>
      </c>
    </row>
    <row r="29" spans="1:15" ht="15.75" x14ac:dyDescent="0.25">
      <c r="A29" s="88"/>
      <c r="B29" s="82">
        <v>21</v>
      </c>
      <c r="C29" s="50">
        <v>26</v>
      </c>
      <c r="D29" s="53" t="s">
        <v>75</v>
      </c>
      <c r="E29" s="50" t="s">
        <v>86</v>
      </c>
      <c r="F29" s="52"/>
      <c r="G29" s="50" t="s">
        <v>90</v>
      </c>
      <c r="H29" s="52"/>
      <c r="I29" s="52"/>
      <c r="J29" s="55">
        <v>2200</v>
      </c>
      <c r="K29" s="36">
        <f>REIT_SETIC!K29+'PROJ-CEAD-SETIC'!K29+ESAG!K29+CEART!K29+FAED!K29+CEAD!K29+CEFID!K29+CERES!K29+CEPLAN!K29+CCT!K29+CAV!K29+CEO!K29+CESFI!K29+CEAVI!K29</f>
        <v>4</v>
      </c>
      <c r="L29" s="37">
        <f>(REIT_SETIC!K29-REIT_SETIC!L29)+('PROJ-CEAD-SETIC'!K29-'PROJ-CEAD-SETIC'!L29)+(ESAG!K29-ESAG!L29)+(CEART!K29-CEART!L29)+(FAED!K29-FAED!L29)+(CEAD!K29-CEAD!L29)+(CEFID!K29-CEFID!L29)+(CERES!K29-CERES!L29)+(CEPLAN!K29-CEPLAN!L29)+(CCT!K29-CCT!L29)+(CAV!K29-CAV!L29)+(CEO!K29-CEO!L29)+(CESFI!K29-CESFI!L29)+(CEAVI!K29-CEAVI!L29)</f>
        <v>4</v>
      </c>
      <c r="M29" s="38">
        <f t="shared" si="3"/>
        <v>0</v>
      </c>
      <c r="N29" s="48">
        <f t="shared" si="4"/>
        <v>8800</v>
      </c>
      <c r="O29" s="48">
        <f t="shared" si="2"/>
        <v>8800</v>
      </c>
    </row>
    <row r="30" spans="1:15" ht="90" x14ac:dyDescent="0.25">
      <c r="A30" s="51" t="s">
        <v>105</v>
      </c>
      <c r="B30" s="50">
        <v>9</v>
      </c>
      <c r="C30" s="50">
        <v>27</v>
      </c>
      <c r="D30" s="53" t="s">
        <v>76</v>
      </c>
      <c r="E30" s="50" t="s">
        <v>86</v>
      </c>
      <c r="F30" s="52"/>
      <c r="G30" s="50" t="s">
        <v>90</v>
      </c>
      <c r="H30" s="52"/>
      <c r="I30" s="52"/>
      <c r="J30" s="55">
        <v>220</v>
      </c>
      <c r="K30" s="36">
        <f>REIT_SETIC!K30+'PROJ-CEAD-SETIC'!K30+ESAG!K30+CEART!K30+FAED!K30+CEAD!K30+CEFID!K30+CERES!K30+CEPLAN!K30+CCT!K30+CAV!K30+CEO!K30+CESFI!K30+CEAVI!K30</f>
        <v>95</v>
      </c>
      <c r="L30" s="37">
        <f>(REIT_SETIC!K30-REIT_SETIC!L30)+('PROJ-CEAD-SETIC'!K30-'PROJ-CEAD-SETIC'!L30)+(ESAG!K30-ESAG!L30)+(CEART!K30-CEART!L30)+(FAED!K30-FAED!L30)+(CEAD!K30-CEAD!L30)+(CEFID!K30-CEFID!L30)+(CERES!K30-CERES!L30)+(CEPLAN!K30-CEPLAN!L30)+(CCT!K30-CCT!L30)+(CAV!K30-CAV!L30)+(CEO!K30-CEO!L30)+(CESFI!K30-CESFI!L30)+(CEAVI!K30-CEAVI!L30)</f>
        <v>95</v>
      </c>
      <c r="M30" s="38">
        <f t="shared" si="3"/>
        <v>0</v>
      </c>
      <c r="N30" s="48">
        <f t="shared" si="4"/>
        <v>20900</v>
      </c>
      <c r="O30" s="48">
        <f t="shared" si="2"/>
        <v>20900</v>
      </c>
    </row>
    <row r="31" spans="1:15" ht="15.75" x14ac:dyDescent="0.25">
      <c r="A31" s="86" t="s">
        <v>102</v>
      </c>
      <c r="B31" s="82">
        <v>10</v>
      </c>
      <c r="C31" s="50">
        <v>28</v>
      </c>
      <c r="D31" s="54" t="s">
        <v>77</v>
      </c>
      <c r="E31" s="50" t="s">
        <v>89</v>
      </c>
      <c r="F31" s="52"/>
      <c r="G31" s="50" t="s">
        <v>90</v>
      </c>
      <c r="H31" s="52"/>
      <c r="I31" s="52"/>
      <c r="J31" s="56" t="s">
        <v>102</v>
      </c>
      <c r="K31" s="36">
        <f>REIT_SETIC!K31+'PROJ-CEAD-SETIC'!K31+ESAG!K31+CEART!K31+FAED!K31+CEAD!K31+CEFID!K31+CERES!K31+CEPLAN!K31+CCT!K31+CAV!K31+CEO!K31+CESFI!K31+CEAVI!K31</f>
        <v>0</v>
      </c>
      <c r="L31" s="37">
        <f>(REIT_SETIC!K31-REIT_SETIC!L31)+('PROJ-CEAD-SETIC'!K31-'PROJ-CEAD-SETIC'!L31)+(ESAG!K31-ESAG!L31)+(CEART!K31-CEART!L31)+(FAED!K31-FAED!L31)+(CEAD!K31-CEAD!L31)+(CEFID!K31-CEFID!L31)+(CERES!K31-CERES!L31)+(CEPLAN!K31-CEPLAN!L31)+(CCT!K31-CCT!L31)+(CAV!K31-CAV!L31)+(CEO!K31-CEO!L31)+(CESFI!K31-CESFI!L31)+(CEAVI!K31-CEAVI!L31)</f>
        <v>0</v>
      </c>
      <c r="M31" s="38"/>
      <c r="N31" s="48"/>
      <c r="O31" s="48"/>
    </row>
    <row r="32" spans="1:15" ht="15.75" x14ac:dyDescent="0.25">
      <c r="A32" s="88"/>
      <c r="B32" s="82"/>
      <c r="C32" s="50">
        <v>29</v>
      </c>
      <c r="D32" s="54" t="s">
        <v>78</v>
      </c>
      <c r="E32" s="50" t="s">
        <v>89</v>
      </c>
      <c r="F32" s="52"/>
      <c r="G32" s="50" t="s">
        <v>90</v>
      </c>
      <c r="H32" s="52"/>
      <c r="I32" s="52"/>
      <c r="J32" s="56" t="s">
        <v>102</v>
      </c>
      <c r="K32" s="36">
        <f>REIT_SETIC!K32+'PROJ-CEAD-SETIC'!K32+ESAG!K32+CEART!K32+FAED!K32+CEAD!K32+CEFID!K32+CERES!K32+CEPLAN!K32+CCT!K32+CAV!K32+CEO!K32+CESFI!K32+CEAVI!K32</f>
        <v>0</v>
      </c>
      <c r="L32" s="37">
        <f>(REIT_SETIC!K32-REIT_SETIC!L32)+('PROJ-CEAD-SETIC'!K32-'PROJ-CEAD-SETIC'!L32)+(ESAG!K32-ESAG!L32)+(CEART!K32-CEART!L32)+(FAED!K32-FAED!L32)+(CEAD!K32-CEAD!L32)+(CEFID!K32-CEFID!L32)+(CERES!K32-CERES!L32)+(CEPLAN!K32-CEPLAN!L32)+(CCT!K32-CCT!L32)+(CAV!K32-CAV!L32)+(CEO!K32-CEO!L32)+(CESFI!K32-CESFI!L32)+(CEAVI!K32-CEAVI!L32)</f>
        <v>0</v>
      </c>
      <c r="M32" s="38"/>
      <c r="N32" s="48"/>
      <c r="O32" s="48"/>
    </row>
    <row r="33" spans="1:15" ht="15.75" x14ac:dyDescent="0.25">
      <c r="A33" s="86" t="s">
        <v>106</v>
      </c>
      <c r="B33" s="82">
        <v>11</v>
      </c>
      <c r="C33" s="50">
        <v>30</v>
      </c>
      <c r="D33" s="54" t="s">
        <v>79</v>
      </c>
      <c r="E33" s="50" t="s">
        <v>89</v>
      </c>
      <c r="F33" s="52"/>
      <c r="G33" s="50" t="s">
        <v>90</v>
      </c>
      <c r="H33" s="52"/>
      <c r="I33" s="52"/>
      <c r="J33" s="55">
        <v>7300</v>
      </c>
      <c r="K33" s="36">
        <f>REIT_SETIC!K33+'PROJ-CEAD-SETIC'!K33+ESAG!K33+CEART!K33+FAED!K33+CEAD!K33+CEFID!K33+CERES!K33+CEPLAN!K33+CCT!K33+CAV!K33+CEO!K33+CESFI!K33+CEAVI!K33</f>
        <v>8</v>
      </c>
      <c r="L33" s="37">
        <f>(REIT_SETIC!K33-REIT_SETIC!L33)+('PROJ-CEAD-SETIC'!K33-'PROJ-CEAD-SETIC'!L33)+(ESAG!K33-ESAG!L33)+(CEART!K33-CEART!L33)+(FAED!K33-FAED!L33)+(CEAD!K33-CEAD!L33)+(CEFID!K33-CEFID!L33)+(CERES!K33-CERES!L33)+(CEPLAN!K33-CEPLAN!L33)+(CCT!K33-CCT!L33)+(CAV!K33-CAV!L33)+(CEO!K33-CEO!L33)+(CESFI!K33-CESFI!L33)+(CEAVI!K33-CEAVI!L33)</f>
        <v>6</v>
      </c>
      <c r="M33" s="38">
        <f t="shared" si="3"/>
        <v>2</v>
      </c>
      <c r="N33" s="48">
        <f t="shared" si="4"/>
        <v>58400</v>
      </c>
      <c r="O33" s="48">
        <f t="shared" si="2"/>
        <v>43800</v>
      </c>
    </row>
    <row r="34" spans="1:15" ht="15.75" x14ac:dyDescent="0.25">
      <c r="A34" s="88"/>
      <c r="B34" s="82"/>
      <c r="C34" s="50">
        <v>31</v>
      </c>
      <c r="D34" s="54" t="s">
        <v>80</v>
      </c>
      <c r="E34" s="50" t="s">
        <v>89</v>
      </c>
      <c r="F34" s="52"/>
      <c r="G34" s="50" t="s">
        <v>90</v>
      </c>
      <c r="H34" s="52"/>
      <c r="I34" s="52"/>
      <c r="J34" s="55">
        <v>1825</v>
      </c>
      <c r="K34" s="36">
        <f>REIT_SETIC!K34+'PROJ-CEAD-SETIC'!K34+ESAG!K34+CEART!K34+FAED!K34+CEAD!K34+CEFID!K34+CERES!K34+CEPLAN!K34+CCT!K34+CAV!K34+CEO!K34+CESFI!K34+CEAVI!K34</f>
        <v>8</v>
      </c>
      <c r="L34" s="37">
        <f>(REIT_SETIC!K34-REIT_SETIC!L34)+('PROJ-CEAD-SETIC'!K34-'PROJ-CEAD-SETIC'!L34)+(ESAG!K34-ESAG!L34)+(CEART!K34-CEART!L34)+(FAED!K34-FAED!L34)+(CEAD!K34-CEAD!L34)+(CEFID!K34-CEFID!L34)+(CERES!K34-CERES!L34)+(CEPLAN!K34-CEPLAN!L34)+(CCT!K34-CCT!L34)+(CAV!K34-CAV!L34)+(CEO!K34-CEO!L34)+(CESFI!K34-CESFI!L34)+(CEAVI!K34-CEAVI!L34)</f>
        <v>5</v>
      </c>
      <c r="M34" s="38">
        <f t="shared" si="3"/>
        <v>3</v>
      </c>
      <c r="N34" s="48">
        <f t="shared" si="4"/>
        <v>14600</v>
      </c>
      <c r="O34" s="48">
        <f t="shared" si="2"/>
        <v>9125</v>
      </c>
    </row>
    <row r="35" spans="1:15" ht="15.75" x14ac:dyDescent="0.25">
      <c r="A35" s="86" t="s">
        <v>106</v>
      </c>
      <c r="B35" s="82">
        <v>12</v>
      </c>
      <c r="C35" s="50">
        <v>32</v>
      </c>
      <c r="D35" s="54" t="s">
        <v>81</v>
      </c>
      <c r="E35" s="50" t="s">
        <v>89</v>
      </c>
      <c r="F35" s="52"/>
      <c r="G35" s="50" t="s">
        <v>90</v>
      </c>
      <c r="H35" s="52"/>
      <c r="I35" s="52"/>
      <c r="J35" s="55">
        <v>5923.52</v>
      </c>
      <c r="K35" s="36">
        <f>REIT_SETIC!K35+'PROJ-CEAD-SETIC'!K35+ESAG!K35+CEART!K35+FAED!K35+CEAD!K35+CEFID!K35+CERES!K35+CEPLAN!K35+CCT!K35+CAV!K35+CEO!K35+CESFI!K35+CEAVI!K35</f>
        <v>17</v>
      </c>
      <c r="L35" s="37">
        <f>(REIT_SETIC!K35-REIT_SETIC!L35)+('PROJ-CEAD-SETIC'!K35-'PROJ-CEAD-SETIC'!L35)+(ESAG!K35-ESAG!L35)+(CEART!K35-CEART!L35)+(FAED!K35-FAED!L35)+(CEAD!K35-CEAD!L35)+(CEFID!K35-CEFID!L35)+(CERES!K35-CERES!L35)+(CEPLAN!K35-CEPLAN!L35)+(CCT!K35-CCT!L35)+(CAV!K35-CAV!L35)+(CEO!K35-CEO!L35)+(CESFI!K35-CESFI!L35)+(CEAVI!K35-CEAVI!L35)</f>
        <v>14</v>
      </c>
      <c r="M35" s="38">
        <f t="shared" si="3"/>
        <v>3</v>
      </c>
      <c r="N35" s="48">
        <f t="shared" si="4"/>
        <v>100699.84000000001</v>
      </c>
      <c r="O35" s="48">
        <f t="shared" si="2"/>
        <v>82929.279999999999</v>
      </c>
    </row>
    <row r="36" spans="1:15" ht="15.75" x14ac:dyDescent="0.25">
      <c r="A36" s="88"/>
      <c r="B36" s="82"/>
      <c r="C36" s="50">
        <v>33</v>
      </c>
      <c r="D36" s="54" t="s">
        <v>82</v>
      </c>
      <c r="E36" s="50" t="s">
        <v>89</v>
      </c>
      <c r="F36" s="52"/>
      <c r="G36" s="50" t="s">
        <v>90</v>
      </c>
      <c r="H36" s="52"/>
      <c r="I36" s="52"/>
      <c r="J36" s="55">
        <v>1900</v>
      </c>
      <c r="K36" s="36">
        <f>REIT_SETIC!K36+'PROJ-CEAD-SETIC'!K36+ESAG!K36+CEART!K36+FAED!K36+CEAD!K36+CEFID!K36+CERES!K36+CEPLAN!K36+CCT!K36+CAV!K36+CEO!K36+CESFI!K36+CEAVI!K36</f>
        <v>17</v>
      </c>
      <c r="L36" s="37">
        <f>(REIT_SETIC!K36-REIT_SETIC!L36)+('PROJ-CEAD-SETIC'!K36-'PROJ-CEAD-SETIC'!L36)+(ESAG!K36-ESAG!L36)+(CEART!K36-CEART!L36)+(FAED!K36-FAED!L36)+(CEAD!K36-CEAD!L36)+(CEFID!K36-CEFID!L36)+(CERES!K36-CERES!L36)+(CEPLAN!K36-CEPLAN!L36)+(CCT!K36-CCT!L36)+(CAV!K36-CAV!L36)+(CEO!K36-CEO!L36)+(CESFI!K36-CESFI!L36)+(CEAVI!K36-CEAVI!L36)</f>
        <v>13</v>
      </c>
      <c r="M36" s="38">
        <f t="shared" si="3"/>
        <v>4</v>
      </c>
      <c r="N36" s="48">
        <f t="shared" si="4"/>
        <v>32300</v>
      </c>
      <c r="O36" s="48">
        <f t="shared" si="2"/>
        <v>24700</v>
      </c>
    </row>
    <row r="37" spans="1:15" ht="15.75" x14ac:dyDescent="0.25">
      <c r="A37" s="57"/>
      <c r="B37" s="58"/>
      <c r="C37" s="58"/>
      <c r="D37" s="59"/>
      <c r="E37" s="58"/>
      <c r="F37" s="60"/>
      <c r="G37" s="58"/>
      <c r="H37" s="60"/>
      <c r="I37" s="60"/>
      <c r="J37" s="61"/>
      <c r="K37" s="62"/>
      <c r="L37" s="63"/>
      <c r="M37" s="64"/>
      <c r="N37" s="65">
        <f>SUM(N4:N36)</f>
        <v>2830469.8</v>
      </c>
      <c r="O37" s="65">
        <f>SUM(O4:O36)</f>
        <v>2740101.7399999998</v>
      </c>
    </row>
    <row r="38" spans="1:15" ht="15.75" x14ac:dyDescent="0.25">
      <c r="A38" s="57"/>
      <c r="B38" s="58"/>
      <c r="C38" s="58"/>
      <c r="D38" s="59"/>
      <c r="E38" s="58"/>
      <c r="F38" s="60"/>
      <c r="G38" s="58"/>
      <c r="H38" s="60"/>
      <c r="I38" s="60"/>
      <c r="J38" s="61"/>
      <c r="K38" s="62"/>
      <c r="L38" s="63"/>
      <c r="M38" s="64"/>
      <c r="N38" s="66"/>
      <c r="O38" s="60"/>
    </row>
    <row r="40" spans="1:15" ht="15.75" x14ac:dyDescent="0.25">
      <c r="D40" s="27" t="s">
        <v>99</v>
      </c>
      <c r="K40" s="106" t="s">
        <v>113</v>
      </c>
      <c r="L40" s="107"/>
      <c r="M40" s="107"/>
      <c r="N40" s="107"/>
      <c r="O40" s="108"/>
    </row>
    <row r="41" spans="1:15" ht="30.75" customHeight="1" x14ac:dyDescent="0.25">
      <c r="D41" s="27" t="s">
        <v>100</v>
      </c>
      <c r="K41" s="109" t="s">
        <v>114</v>
      </c>
      <c r="L41" s="110"/>
      <c r="M41" s="110"/>
      <c r="N41" s="110"/>
      <c r="O41" s="111"/>
    </row>
    <row r="42" spans="1:15" ht="15.75" x14ac:dyDescent="0.25">
      <c r="D42" s="27" t="s">
        <v>92</v>
      </c>
      <c r="K42" s="112" t="s">
        <v>115</v>
      </c>
      <c r="L42" s="113"/>
      <c r="M42" s="113"/>
      <c r="N42" s="113"/>
      <c r="O42" s="114"/>
    </row>
    <row r="43" spans="1:15" ht="15.75" x14ac:dyDescent="0.25">
      <c r="D43" s="27" t="s">
        <v>95</v>
      </c>
      <c r="K43" s="97" t="s">
        <v>48</v>
      </c>
      <c r="L43" s="98"/>
      <c r="M43" s="98"/>
      <c r="N43" s="98"/>
      <c r="O43" s="44">
        <f>N37</f>
        <v>2830469.8</v>
      </c>
    </row>
    <row r="44" spans="1:15" ht="15.75" x14ac:dyDescent="0.25">
      <c r="K44" s="99" t="s">
        <v>45</v>
      </c>
      <c r="L44" s="100"/>
      <c r="M44" s="100"/>
      <c r="N44" s="100"/>
      <c r="O44" s="45">
        <f>O37</f>
        <v>2740101.7399999998</v>
      </c>
    </row>
    <row r="45" spans="1:15" ht="15.75" x14ac:dyDescent="0.25">
      <c r="K45" s="99" t="s">
        <v>46</v>
      </c>
      <c r="L45" s="100"/>
      <c r="M45" s="100"/>
      <c r="N45" s="100"/>
      <c r="O45" s="46"/>
    </row>
    <row r="46" spans="1:15" ht="15.75" x14ac:dyDescent="0.25">
      <c r="K46" s="101" t="s">
        <v>47</v>
      </c>
      <c r="L46" s="102"/>
      <c r="M46" s="102"/>
      <c r="N46" s="102"/>
      <c r="O46" s="47">
        <f>O44/O43</f>
        <v>0.96807312340870055</v>
      </c>
    </row>
    <row r="47" spans="1:15" ht="15.75" x14ac:dyDescent="0.25">
      <c r="K47" s="94" t="s">
        <v>161</v>
      </c>
      <c r="L47" s="95"/>
      <c r="M47" s="95"/>
      <c r="N47" s="95"/>
      <c r="O47" s="96"/>
    </row>
  </sheetData>
  <mergeCells count="28">
    <mergeCell ref="K1:O1"/>
    <mergeCell ref="A2:O2"/>
    <mergeCell ref="K40:O40"/>
    <mergeCell ref="K41:O41"/>
    <mergeCell ref="K42:O42"/>
    <mergeCell ref="D1:J1"/>
    <mergeCell ref="A1:C1"/>
    <mergeCell ref="A7:A17"/>
    <mergeCell ref="B7:B17"/>
    <mergeCell ref="A18:A19"/>
    <mergeCell ref="B18:B19"/>
    <mergeCell ref="A20:A24"/>
    <mergeCell ref="B20:B24"/>
    <mergeCell ref="A33:A34"/>
    <mergeCell ref="B33:B34"/>
    <mergeCell ref="A35:A36"/>
    <mergeCell ref="K47:O47"/>
    <mergeCell ref="K43:N43"/>
    <mergeCell ref="K44:N44"/>
    <mergeCell ref="K45:N45"/>
    <mergeCell ref="K46:N46"/>
    <mergeCell ref="B35:B36"/>
    <mergeCell ref="A25:A27"/>
    <mergeCell ref="B25:B27"/>
    <mergeCell ref="A28:A29"/>
    <mergeCell ref="B28:B29"/>
    <mergeCell ref="A31:A32"/>
    <mergeCell ref="B31:B3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zoomScale="80" zoomScaleNormal="80" workbookViewId="0">
      <selection activeCell="I17" sqref="I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41.28515625" style="27" customWidth="1"/>
    <col min="5" max="5" width="17" style="8" bestFit="1" customWidth="1"/>
    <col min="6" max="6" width="16.28515625" style="2" bestFit="1" customWidth="1"/>
    <col min="7" max="7" width="12" style="7" customWidth="1"/>
    <col min="8" max="8" width="15" style="10" bestFit="1" customWidth="1"/>
    <col min="9" max="9" width="12.5703125" style="11" customWidth="1"/>
    <col min="10" max="10" width="17" style="1" bestFit="1" customWidth="1"/>
    <col min="11" max="16384" width="9.7109375" style="1"/>
  </cols>
  <sheetData>
    <row r="1" spans="1:10" x14ac:dyDescent="0.25">
      <c r="A1" s="116" t="s">
        <v>127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36" customHeight="1" x14ac:dyDescent="0.25">
      <c r="A2" s="89" t="s">
        <v>96</v>
      </c>
      <c r="B2" s="89"/>
      <c r="C2" s="89"/>
      <c r="D2" s="89" t="s">
        <v>97</v>
      </c>
      <c r="E2" s="89"/>
      <c r="F2" s="89"/>
      <c r="G2" s="89" t="s">
        <v>98</v>
      </c>
      <c r="H2" s="89"/>
      <c r="I2" s="89"/>
      <c r="J2" s="89"/>
    </row>
    <row r="3" spans="1:10" ht="30" customHeight="1" x14ac:dyDescent="0.25">
      <c r="A3" s="89" t="s">
        <v>116</v>
      </c>
      <c r="B3" s="89"/>
      <c r="C3" s="89"/>
      <c r="D3" s="89"/>
      <c r="E3" s="89"/>
      <c r="F3" s="89"/>
      <c r="G3" s="89"/>
      <c r="H3" s="89"/>
      <c r="I3" s="89"/>
      <c r="J3" s="89"/>
    </row>
    <row r="4" spans="1:10" s="2" customFormat="1" ht="42" customHeight="1" x14ac:dyDescent="0.2">
      <c r="A4" s="29" t="s">
        <v>3</v>
      </c>
      <c r="B4" s="29" t="s">
        <v>1</v>
      </c>
      <c r="C4" s="30" t="s">
        <v>5</v>
      </c>
      <c r="D4" s="30" t="s">
        <v>51</v>
      </c>
      <c r="E4" s="30" t="s">
        <v>7</v>
      </c>
      <c r="F4" s="33" t="s">
        <v>6</v>
      </c>
      <c r="G4" s="34" t="s">
        <v>119</v>
      </c>
      <c r="H4" s="35" t="s">
        <v>120</v>
      </c>
      <c r="I4" s="31" t="s">
        <v>117</v>
      </c>
      <c r="J4" s="42" t="s">
        <v>118</v>
      </c>
    </row>
    <row r="5" spans="1:10" ht="27.75" customHeight="1" x14ac:dyDescent="0.25">
      <c r="A5" s="115" t="s">
        <v>104</v>
      </c>
      <c r="B5" s="82">
        <v>4</v>
      </c>
      <c r="C5" s="67">
        <v>4</v>
      </c>
      <c r="D5" s="53" t="s">
        <v>93</v>
      </c>
      <c r="E5" s="67" t="s">
        <v>90</v>
      </c>
      <c r="F5" s="28">
        <v>1320</v>
      </c>
      <c r="G5" s="36">
        <f>REIT_SETIC!K7+'PROJ-CEAD-SETIC'!K7+ESAG!K7+CEART!K7+FAED!K7+CEAD!K7+CEFID!K7+CERES!K7+CEPLAN!K7+CCT!K7+CAV!K7+CEO!K7+CESFI!K7+CEAVI!K7</f>
        <v>133</v>
      </c>
      <c r="H5" s="69">
        <f>G5*F5</f>
        <v>175560</v>
      </c>
      <c r="I5" s="70">
        <v>10</v>
      </c>
      <c r="J5" s="68">
        <f>I5*F5</f>
        <v>13200</v>
      </c>
    </row>
    <row r="6" spans="1:10" ht="27.75" customHeight="1" x14ac:dyDescent="0.25">
      <c r="A6" s="115"/>
      <c r="B6" s="82"/>
      <c r="C6" s="67">
        <v>5</v>
      </c>
      <c r="D6" s="53" t="s">
        <v>55</v>
      </c>
      <c r="E6" s="67" t="s">
        <v>90</v>
      </c>
      <c r="F6" s="28">
        <v>3250</v>
      </c>
      <c r="G6" s="36">
        <f>REIT_SETIC!K8+'PROJ-CEAD-SETIC'!K8+ESAG!K8+CEART!K8+FAED!K8+CEAD!K8+CEFID!K8+CERES!K8+CEPLAN!K8+CCT!K8+CAV!K8+CEO!K8+CESFI!K8+CEAVI!K8</f>
        <v>121</v>
      </c>
      <c r="H6" s="69">
        <f>G6*F6</f>
        <v>393250</v>
      </c>
      <c r="I6" s="70">
        <v>24</v>
      </c>
      <c r="J6" s="68">
        <f>I6*F6</f>
        <v>78000</v>
      </c>
    </row>
    <row r="7" spans="1:10" ht="21.75" customHeight="1" x14ac:dyDescent="0.25">
      <c r="A7" s="57"/>
      <c r="B7" s="58"/>
      <c r="C7" s="58"/>
      <c r="D7" s="59"/>
      <c r="E7" s="58"/>
      <c r="F7" s="61"/>
      <c r="G7" s="62"/>
      <c r="H7" s="63"/>
      <c r="I7" s="64"/>
      <c r="J7" s="68">
        <f>SUM(J5:J6)</f>
        <v>91200</v>
      </c>
    </row>
    <row r="10" spans="1:10" x14ac:dyDescent="0.25">
      <c r="D10" s="71" t="s">
        <v>121</v>
      </c>
      <c r="E10" s="72">
        <f>H5</f>
        <v>175560</v>
      </c>
    </row>
    <row r="11" spans="1:10" x14ac:dyDescent="0.25">
      <c r="D11" s="71" t="s">
        <v>122</v>
      </c>
      <c r="E11" s="72">
        <f>J5</f>
        <v>13200</v>
      </c>
    </row>
    <row r="12" spans="1:10" x14ac:dyDescent="0.25">
      <c r="D12" s="71" t="s">
        <v>123</v>
      </c>
      <c r="E12" s="73">
        <f>E11/E10</f>
        <v>7.5187969924812026E-2</v>
      </c>
    </row>
    <row r="14" spans="1:10" x14ac:dyDescent="0.25">
      <c r="D14" s="71" t="s">
        <v>124</v>
      </c>
      <c r="E14" s="72">
        <f>H6</f>
        <v>393250</v>
      </c>
    </row>
    <row r="15" spans="1:10" x14ac:dyDescent="0.25">
      <c r="D15" s="71" t="s">
        <v>125</v>
      </c>
      <c r="E15" s="72">
        <f>J6</f>
        <v>78000</v>
      </c>
    </row>
    <row r="16" spans="1:10" x14ac:dyDescent="0.25">
      <c r="D16" s="71" t="s">
        <v>126</v>
      </c>
      <c r="E16" s="73">
        <f>E15/E14</f>
        <v>0.19834710743801653</v>
      </c>
    </row>
  </sheetData>
  <mergeCells count="7">
    <mergeCell ref="A5:A6"/>
    <mergeCell ref="B5:B6"/>
    <mergeCell ref="A1:J1"/>
    <mergeCell ref="A2:C2"/>
    <mergeCell ref="D2:F2"/>
    <mergeCell ref="G2:J2"/>
    <mergeCell ref="A3:J3"/>
  </mergeCells>
  <pageMargins left="0.511811024" right="0.511811024" top="0.78740157499999996" bottom="0.78740157499999996" header="0.31496062000000002" footer="0.31496062000000002"/>
  <pageSetup paperSize="9" scale="8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zoomScale="80" zoomScaleNormal="80" workbookViewId="0">
      <selection activeCell="F18" sqref="F1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41.28515625" style="27" customWidth="1"/>
    <col min="5" max="5" width="17" style="8" bestFit="1" customWidth="1"/>
    <col min="6" max="6" width="16.28515625" style="2" bestFit="1" customWidth="1"/>
    <col min="7" max="7" width="12" style="7" customWidth="1"/>
    <col min="8" max="8" width="15" style="10" bestFit="1" customWidth="1"/>
    <col min="9" max="9" width="12.5703125" style="11" customWidth="1"/>
    <col min="10" max="10" width="17" style="1" bestFit="1" customWidth="1"/>
    <col min="11" max="16384" width="9.7109375" style="1"/>
  </cols>
  <sheetData>
    <row r="1" spans="1:10" x14ac:dyDescent="0.25">
      <c r="A1" s="116" t="s">
        <v>128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36" customHeight="1" x14ac:dyDescent="0.25">
      <c r="A2" s="89" t="s">
        <v>96</v>
      </c>
      <c r="B2" s="89"/>
      <c r="C2" s="89"/>
      <c r="D2" s="89" t="s">
        <v>97</v>
      </c>
      <c r="E2" s="89"/>
      <c r="F2" s="89"/>
      <c r="G2" s="89" t="s">
        <v>98</v>
      </c>
      <c r="H2" s="89"/>
      <c r="I2" s="89"/>
      <c r="J2" s="89"/>
    </row>
    <row r="3" spans="1:10" ht="30" customHeight="1" x14ac:dyDescent="0.25">
      <c r="A3" s="89" t="s">
        <v>116</v>
      </c>
      <c r="B3" s="89"/>
      <c r="C3" s="89"/>
      <c r="D3" s="89"/>
      <c r="E3" s="89"/>
      <c r="F3" s="89"/>
      <c r="G3" s="89"/>
      <c r="H3" s="89"/>
      <c r="I3" s="89"/>
      <c r="J3" s="89"/>
    </row>
    <row r="4" spans="1:10" s="2" customFormat="1" ht="42" customHeight="1" x14ac:dyDescent="0.2">
      <c r="A4" s="29" t="s">
        <v>3</v>
      </c>
      <c r="B4" s="29" t="s">
        <v>1</v>
      </c>
      <c r="C4" s="30" t="s">
        <v>5</v>
      </c>
      <c r="D4" s="30" t="s">
        <v>51</v>
      </c>
      <c r="E4" s="30" t="s">
        <v>7</v>
      </c>
      <c r="F4" s="33" t="s">
        <v>6</v>
      </c>
      <c r="G4" s="34" t="s">
        <v>119</v>
      </c>
      <c r="H4" s="35" t="s">
        <v>120</v>
      </c>
      <c r="I4" s="31" t="s">
        <v>129</v>
      </c>
      <c r="J4" s="42" t="s">
        <v>118</v>
      </c>
    </row>
    <row r="5" spans="1:10" ht="56.25" customHeight="1" x14ac:dyDescent="0.25">
      <c r="A5" s="75" t="s">
        <v>104</v>
      </c>
      <c r="B5" s="74">
        <v>4</v>
      </c>
      <c r="C5" s="74">
        <v>12</v>
      </c>
      <c r="D5" s="53" t="s">
        <v>61</v>
      </c>
      <c r="E5" s="74" t="s">
        <v>90</v>
      </c>
      <c r="F5" s="28">
        <v>2300</v>
      </c>
      <c r="G5" s="36">
        <v>280</v>
      </c>
      <c r="H5" s="69">
        <f>G5*F5</f>
        <v>644000</v>
      </c>
      <c r="I5" s="70">
        <v>10</v>
      </c>
      <c r="J5" s="68">
        <f>I5*F5</f>
        <v>23000</v>
      </c>
    </row>
    <row r="6" spans="1:10" ht="21.75" customHeight="1" x14ac:dyDescent="0.25">
      <c r="A6" s="57"/>
      <c r="B6" s="58"/>
      <c r="C6" s="58"/>
      <c r="D6" s="59"/>
      <c r="E6" s="58"/>
      <c r="F6" s="61"/>
      <c r="G6" s="62"/>
      <c r="H6" s="63"/>
      <c r="I6" s="64"/>
      <c r="J6" s="68">
        <f>SUM(J5:J5)</f>
        <v>23000</v>
      </c>
    </row>
    <row r="9" spans="1:10" x14ac:dyDescent="0.25">
      <c r="D9" s="71" t="s">
        <v>130</v>
      </c>
      <c r="E9" s="72">
        <f>H5</f>
        <v>644000</v>
      </c>
    </row>
    <row r="10" spans="1:10" x14ac:dyDescent="0.25">
      <c r="D10" s="71" t="s">
        <v>131</v>
      </c>
      <c r="E10" s="72">
        <f>J5</f>
        <v>23000</v>
      </c>
    </row>
    <row r="11" spans="1:10" x14ac:dyDescent="0.25">
      <c r="D11" s="71" t="s">
        <v>132</v>
      </c>
      <c r="E11" s="73">
        <f>E10/E9</f>
        <v>3.5714285714285712E-2</v>
      </c>
    </row>
  </sheetData>
  <mergeCells count="5">
    <mergeCell ref="A1:J1"/>
    <mergeCell ref="A2:C2"/>
    <mergeCell ref="D2:F2"/>
    <mergeCell ref="G2:J2"/>
    <mergeCell ref="A3:J3"/>
  </mergeCells>
  <pageMargins left="0.511811024" right="0.511811024" top="0.78740157499999996" bottom="0.78740157499999996" header="0.31496062000000002" footer="0.31496062000000002"/>
  <pageSetup paperSize="9" scale="8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2" customWidth="1"/>
    <col min="2" max="2" width="6.85546875" style="12" customWidth="1"/>
    <col min="3" max="3" width="31" style="12" customWidth="1"/>
    <col min="4" max="4" width="8.5703125" style="12" bestFit="1" customWidth="1"/>
    <col min="5" max="5" width="9.5703125" style="12" customWidth="1"/>
    <col min="6" max="6" width="14.7109375" style="12" customWidth="1"/>
    <col min="7" max="7" width="16" style="12" customWidth="1"/>
    <col min="8" max="8" width="11.140625" style="12" customWidth="1"/>
    <col min="9" max="16384" width="9.140625" style="12"/>
  </cols>
  <sheetData>
    <row r="1" spans="1:8" ht="20.25" customHeight="1" x14ac:dyDescent="0.2">
      <c r="A1" s="118" t="s">
        <v>14</v>
      </c>
      <c r="B1" s="118"/>
      <c r="C1" s="118"/>
      <c r="D1" s="118"/>
      <c r="E1" s="118"/>
      <c r="F1" s="118"/>
      <c r="G1" s="118"/>
      <c r="H1" s="118"/>
    </row>
    <row r="2" spans="1:8" ht="20.25" x14ac:dyDescent="0.2">
      <c r="B2" s="13"/>
    </row>
    <row r="3" spans="1:8" ht="47.25" customHeight="1" x14ac:dyDescent="0.2">
      <c r="A3" s="119" t="s">
        <v>15</v>
      </c>
      <c r="B3" s="119"/>
      <c r="C3" s="119"/>
      <c r="D3" s="119"/>
      <c r="E3" s="119"/>
      <c r="F3" s="119"/>
      <c r="G3" s="119"/>
      <c r="H3" s="119"/>
    </row>
    <row r="4" spans="1:8" ht="35.25" customHeight="1" x14ac:dyDescent="0.2">
      <c r="B4" s="14"/>
    </row>
    <row r="5" spans="1:8" ht="15" customHeight="1" x14ac:dyDescent="0.2">
      <c r="A5" s="120" t="s">
        <v>16</v>
      </c>
      <c r="B5" s="120"/>
      <c r="C5" s="120"/>
      <c r="D5" s="120"/>
      <c r="E5" s="120"/>
      <c r="F5" s="120"/>
      <c r="G5" s="120"/>
      <c r="H5" s="120"/>
    </row>
    <row r="6" spans="1:8" ht="15" customHeight="1" x14ac:dyDescent="0.2">
      <c r="A6" s="120" t="s">
        <v>17</v>
      </c>
      <c r="B6" s="120"/>
      <c r="C6" s="120"/>
      <c r="D6" s="120"/>
      <c r="E6" s="120"/>
      <c r="F6" s="120"/>
      <c r="G6" s="120"/>
      <c r="H6" s="120"/>
    </row>
    <row r="7" spans="1:8" ht="15" customHeight="1" x14ac:dyDescent="0.2">
      <c r="A7" s="120" t="s">
        <v>18</v>
      </c>
      <c r="B7" s="120"/>
      <c r="C7" s="120"/>
      <c r="D7" s="120"/>
      <c r="E7" s="120"/>
      <c r="F7" s="120"/>
      <c r="G7" s="120"/>
      <c r="H7" s="120"/>
    </row>
    <row r="8" spans="1:8" ht="15" customHeight="1" x14ac:dyDescent="0.2">
      <c r="A8" s="120" t="s">
        <v>19</v>
      </c>
      <c r="B8" s="120"/>
      <c r="C8" s="120"/>
      <c r="D8" s="120"/>
      <c r="E8" s="120"/>
      <c r="F8" s="120"/>
      <c r="G8" s="120"/>
      <c r="H8" s="120"/>
    </row>
    <row r="9" spans="1:8" ht="30" customHeight="1" x14ac:dyDescent="0.2">
      <c r="B9" s="15"/>
    </row>
    <row r="10" spans="1:8" ht="105" customHeight="1" x14ac:dyDescent="0.2">
      <c r="A10" s="121" t="s">
        <v>20</v>
      </c>
      <c r="B10" s="121"/>
      <c r="C10" s="121"/>
      <c r="D10" s="121"/>
      <c r="E10" s="121"/>
      <c r="F10" s="121"/>
      <c r="G10" s="121"/>
      <c r="H10" s="121"/>
    </row>
    <row r="11" spans="1:8" ht="15.75" thickBot="1" x14ac:dyDescent="0.25">
      <c r="B11" s="16"/>
    </row>
    <row r="12" spans="1:8" ht="48.75" thickBot="1" x14ac:dyDescent="0.25">
      <c r="A12" s="17" t="s">
        <v>11</v>
      </c>
      <c r="B12" s="17" t="s">
        <v>9</v>
      </c>
      <c r="C12" s="18" t="s">
        <v>21</v>
      </c>
      <c r="D12" s="18" t="s">
        <v>10</v>
      </c>
      <c r="E12" s="18" t="s">
        <v>22</v>
      </c>
      <c r="F12" s="18" t="s">
        <v>23</v>
      </c>
      <c r="G12" s="18" t="s">
        <v>24</v>
      </c>
      <c r="H12" s="18" t="s">
        <v>25</v>
      </c>
    </row>
    <row r="13" spans="1:8" ht="15.75" thickBot="1" x14ac:dyDescent="0.25">
      <c r="A13" s="19"/>
      <c r="B13" s="19"/>
      <c r="C13" s="20"/>
      <c r="D13" s="20"/>
      <c r="E13" s="20"/>
      <c r="F13" s="20"/>
      <c r="G13" s="20"/>
      <c r="H13" s="20"/>
    </row>
    <row r="14" spans="1:8" ht="15.75" thickBot="1" x14ac:dyDescent="0.25">
      <c r="A14" s="19"/>
      <c r="B14" s="19"/>
      <c r="C14" s="20"/>
      <c r="D14" s="20"/>
      <c r="E14" s="20"/>
      <c r="F14" s="20"/>
      <c r="G14" s="20"/>
      <c r="H14" s="20"/>
    </row>
    <row r="15" spans="1:8" ht="15.75" thickBot="1" x14ac:dyDescent="0.25">
      <c r="A15" s="19"/>
      <c r="B15" s="19"/>
      <c r="C15" s="20"/>
      <c r="D15" s="20"/>
      <c r="E15" s="20"/>
      <c r="F15" s="20"/>
      <c r="G15" s="20"/>
      <c r="H15" s="20"/>
    </row>
    <row r="16" spans="1:8" ht="15.75" thickBot="1" x14ac:dyDescent="0.25">
      <c r="A16" s="19"/>
      <c r="B16" s="19"/>
      <c r="C16" s="20"/>
      <c r="D16" s="20"/>
      <c r="E16" s="20"/>
      <c r="F16" s="20"/>
      <c r="G16" s="20"/>
      <c r="H16" s="20"/>
    </row>
    <row r="17" spans="1:8" ht="15.75" thickBot="1" x14ac:dyDescent="0.25">
      <c r="A17" s="21"/>
      <c r="B17" s="21"/>
      <c r="C17" s="22"/>
      <c r="D17" s="22"/>
      <c r="E17" s="22"/>
      <c r="F17" s="22"/>
      <c r="G17" s="22"/>
      <c r="H17" s="22"/>
    </row>
    <row r="18" spans="1:8" ht="42" customHeight="1" x14ac:dyDescent="0.2">
      <c r="B18" s="23"/>
      <c r="C18" s="24"/>
      <c r="D18" s="24"/>
      <c r="E18" s="24"/>
      <c r="F18" s="24"/>
      <c r="G18" s="24"/>
      <c r="H18" s="24"/>
    </row>
    <row r="19" spans="1:8" ht="15" customHeight="1" x14ac:dyDescent="0.2">
      <c r="A19" s="122" t="s">
        <v>26</v>
      </c>
      <c r="B19" s="122"/>
      <c r="C19" s="122"/>
      <c r="D19" s="122"/>
      <c r="E19" s="122"/>
      <c r="F19" s="122"/>
      <c r="G19" s="122"/>
      <c r="H19" s="122"/>
    </row>
    <row r="20" spans="1:8" ht="14.25" x14ac:dyDescent="0.2">
      <c r="A20" s="123" t="s">
        <v>27</v>
      </c>
      <c r="B20" s="123"/>
      <c r="C20" s="123"/>
      <c r="D20" s="123"/>
      <c r="E20" s="123"/>
      <c r="F20" s="123"/>
      <c r="G20" s="123"/>
      <c r="H20" s="123"/>
    </row>
    <row r="21" spans="1:8" ht="15" x14ac:dyDescent="0.2">
      <c r="B21" s="16"/>
    </row>
    <row r="22" spans="1:8" ht="15" x14ac:dyDescent="0.2">
      <c r="B22" s="16"/>
    </row>
    <row r="23" spans="1:8" ht="15" x14ac:dyDescent="0.2">
      <c r="B23" s="16"/>
    </row>
    <row r="24" spans="1:8" ht="15" customHeight="1" x14ac:dyDescent="0.2">
      <c r="A24" s="124" t="s">
        <v>28</v>
      </c>
      <c r="B24" s="124"/>
      <c r="C24" s="124"/>
      <c r="D24" s="124"/>
      <c r="E24" s="124"/>
      <c r="F24" s="124"/>
      <c r="G24" s="124"/>
      <c r="H24" s="124"/>
    </row>
    <row r="25" spans="1:8" ht="15" customHeight="1" x14ac:dyDescent="0.2">
      <c r="A25" s="124" t="s">
        <v>29</v>
      </c>
      <c r="B25" s="124"/>
      <c r="C25" s="124"/>
      <c r="D25" s="124"/>
      <c r="E25" s="124"/>
      <c r="F25" s="124"/>
      <c r="G25" s="124"/>
      <c r="H25" s="124"/>
    </row>
    <row r="26" spans="1:8" ht="15" customHeight="1" x14ac:dyDescent="0.2">
      <c r="A26" s="117" t="s">
        <v>30</v>
      </c>
      <c r="B26" s="117"/>
      <c r="C26" s="117"/>
      <c r="D26" s="117"/>
      <c r="E26" s="117"/>
      <c r="F26" s="117"/>
      <c r="G26" s="117"/>
      <c r="H26" s="11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REIT_SETIC</vt:lpstr>
      <vt:lpstr>PROJ-CEAD-SETIC</vt:lpstr>
      <vt:lpstr>ESAG</vt:lpstr>
      <vt:lpstr>CEART</vt:lpstr>
      <vt:lpstr>FAED</vt:lpstr>
      <vt:lpstr>CEAD</vt:lpstr>
      <vt:lpstr>CEFID</vt:lpstr>
      <vt:lpstr>CERES</vt:lpstr>
      <vt:lpstr>CEPLAN</vt:lpstr>
      <vt:lpstr>CCT</vt:lpstr>
      <vt:lpstr>CAV</vt:lpstr>
      <vt:lpstr>CEO</vt:lpstr>
      <vt:lpstr>CESFI</vt:lpstr>
      <vt:lpstr>CEAVI</vt:lpstr>
      <vt:lpstr>GESTOR</vt:lpstr>
      <vt:lpstr>1º Aditivo</vt:lpstr>
      <vt:lpstr>2º Aditivo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2015-07-21T20:24:33Z</cp:lastPrinted>
  <dcterms:created xsi:type="dcterms:W3CDTF">2010-06-19T20:43:11Z</dcterms:created>
  <dcterms:modified xsi:type="dcterms:W3CDTF">2016-02-24T17:21:41Z</dcterms:modified>
</cp:coreProperties>
</file>