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906-2014 - UDESC - Eventos - Vig 15.09.15\"/>
    </mc:Choice>
  </mc:AlternateContent>
  <bookViews>
    <workbookView xWindow="0" yWindow="0" windowWidth="19200" windowHeight="11595" tabRatio="711" activeTab="2"/>
  </bookViews>
  <sheets>
    <sheet name="Reitoria_PROEX" sheetId="75" r:id="rId1"/>
    <sheet name="ANPED" sheetId="102" r:id="rId2"/>
    <sheet name="GESTOR" sheetId="100" r:id="rId3"/>
    <sheet name="Aditivo ARP" sheetId="101" r:id="rId4"/>
    <sheet name="Modelo Anexo II IN 002_2014" sheetId="77" r:id="rId5"/>
  </sheets>
  <definedNames>
    <definedName name="diasuteis" localSheetId="3">#REF!</definedName>
    <definedName name="diasuteis" localSheetId="1">#REF!</definedName>
    <definedName name="diasuteis" localSheetId="2">#REF!</definedName>
    <definedName name="diasuteis" localSheetId="0">#REF!</definedName>
    <definedName name="diasuteis">#REF!</definedName>
    <definedName name="Ferias" localSheetId="3">#REF!</definedName>
    <definedName name="Ferias" localSheetId="1">#REF!</definedName>
    <definedName name="Ferias" localSheetId="2">#REF!</definedName>
    <definedName name="Ferias">#REF!</definedName>
    <definedName name="RD" localSheetId="3">OFFSET(#REF!,(MATCH(SMALL(#REF!,ROW()-10),#REF!,0)-1),0)</definedName>
    <definedName name="RD" localSheetId="1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N31" i="100" l="1"/>
  <c r="N28" i="100"/>
  <c r="N29" i="100"/>
  <c r="M23" i="100"/>
  <c r="N23" i="100"/>
  <c r="M5" i="100"/>
  <c r="N5" i="100"/>
  <c r="M6" i="100"/>
  <c r="N6" i="100"/>
  <c r="M7" i="100"/>
  <c r="N7" i="100"/>
  <c r="M8" i="100"/>
  <c r="N8" i="100"/>
  <c r="M9" i="100"/>
  <c r="N9" i="100"/>
  <c r="M10" i="100"/>
  <c r="N10" i="100"/>
  <c r="M11" i="100"/>
  <c r="N11" i="100"/>
  <c r="M12" i="100"/>
  <c r="N12" i="100"/>
  <c r="M13" i="100"/>
  <c r="N13" i="100"/>
  <c r="M14" i="100"/>
  <c r="N14" i="100"/>
  <c r="M15" i="100"/>
  <c r="N15" i="100"/>
  <c r="M16" i="100"/>
  <c r="N16" i="100"/>
  <c r="M17" i="100"/>
  <c r="N17" i="100"/>
  <c r="M18" i="100"/>
  <c r="N18" i="100"/>
  <c r="M19" i="100"/>
  <c r="N19" i="100"/>
  <c r="M20" i="100"/>
  <c r="N20" i="100"/>
  <c r="M21" i="100"/>
  <c r="N21" i="100"/>
  <c r="M22" i="100"/>
  <c r="N22" i="100"/>
  <c r="N4" i="100"/>
  <c r="M4" i="100"/>
  <c r="K5" i="100"/>
  <c r="K6" i="100"/>
  <c r="K7" i="100"/>
  <c r="K8" i="100"/>
  <c r="K9" i="100"/>
  <c r="K10" i="100"/>
  <c r="K11" i="100"/>
  <c r="K12" i="100"/>
  <c r="K13" i="100"/>
  <c r="K14" i="100"/>
  <c r="K15" i="100"/>
  <c r="K16" i="100"/>
  <c r="K17" i="100"/>
  <c r="K18" i="100"/>
  <c r="K4" i="100"/>
  <c r="J5" i="100"/>
  <c r="J6" i="100"/>
  <c r="J7" i="100"/>
  <c r="J8" i="100"/>
  <c r="J9" i="100"/>
  <c r="J10" i="100"/>
  <c r="J11" i="100"/>
  <c r="J12" i="100"/>
  <c r="J13" i="100"/>
  <c r="J14" i="100"/>
  <c r="J15" i="100"/>
  <c r="J16" i="100"/>
  <c r="J17" i="100"/>
  <c r="J18" i="100"/>
  <c r="J4" i="100"/>
  <c r="K18" i="102"/>
  <c r="L18" i="102" s="1"/>
  <c r="K17" i="102"/>
  <c r="L17" i="102" s="1"/>
  <c r="K16" i="102"/>
  <c r="L16" i="102" s="1"/>
  <c r="K15" i="102"/>
  <c r="L15" i="102" s="1"/>
  <c r="K14" i="102"/>
  <c r="L14" i="102" s="1"/>
  <c r="K13" i="102"/>
  <c r="L13" i="102" s="1"/>
  <c r="K12" i="102"/>
  <c r="L12" i="102" s="1"/>
  <c r="K11" i="102"/>
  <c r="L11" i="102" s="1"/>
  <c r="K10" i="102"/>
  <c r="L10" i="102" s="1"/>
  <c r="K9" i="102"/>
  <c r="L9" i="102" s="1"/>
  <c r="K8" i="102"/>
  <c r="L8" i="102" s="1"/>
  <c r="K7" i="102"/>
  <c r="L7" i="102" s="1"/>
  <c r="K6" i="102"/>
  <c r="L6" i="102" s="1"/>
  <c r="K5" i="102"/>
  <c r="L5" i="102" s="1"/>
  <c r="K4" i="102"/>
  <c r="L4" i="102" s="1"/>
  <c r="J4" i="75"/>
  <c r="N9" i="101" l="1"/>
  <c r="N4" i="101"/>
  <c r="L5" i="101"/>
  <c r="L6" i="101"/>
  <c r="L7" i="101"/>
  <c r="L8" i="101"/>
  <c r="L9" i="101"/>
  <c r="M9" i="101" s="1"/>
  <c r="L11" i="101"/>
  <c r="L13" i="101"/>
  <c r="L4" i="101"/>
  <c r="M4" i="101" s="1"/>
  <c r="J18" i="101"/>
  <c r="J4" i="101"/>
  <c r="I5" i="101"/>
  <c r="I6" i="101"/>
  <c r="I7" i="101"/>
  <c r="I8" i="101"/>
  <c r="I9" i="101"/>
  <c r="I10" i="101"/>
  <c r="J9" i="101" s="1"/>
  <c r="I11" i="101"/>
  <c r="I12" i="101"/>
  <c r="I13" i="101"/>
  <c r="I14" i="101"/>
  <c r="I15" i="101"/>
  <c r="I16" i="101"/>
  <c r="J16" i="101" s="1"/>
  <c r="I17" i="101"/>
  <c r="J17" i="101" s="1"/>
  <c r="I18" i="101"/>
  <c r="I4" i="101"/>
  <c r="K11" i="75" l="1"/>
  <c r="L11" i="100" s="1"/>
  <c r="K12" i="75"/>
  <c r="L12" i="100" s="1"/>
  <c r="K13" i="75"/>
  <c r="L13" i="100" s="1"/>
  <c r="K14" i="75"/>
  <c r="L14" i="100" s="1"/>
  <c r="K15" i="75"/>
  <c r="L15" i="100" s="1"/>
  <c r="K16" i="75"/>
  <c r="L16" i="100" s="1"/>
  <c r="K17" i="75"/>
  <c r="L17" i="100" s="1"/>
  <c r="K18" i="75"/>
  <c r="L18" i="100" s="1"/>
  <c r="L18" i="75" l="1"/>
  <c r="L16" i="75"/>
  <c r="L14" i="75"/>
  <c r="L12" i="75"/>
  <c r="L17" i="75"/>
  <c r="L15" i="75"/>
  <c r="L13" i="75"/>
  <c r="L11" i="75"/>
  <c r="K10" i="75"/>
  <c r="L10" i="100" s="1"/>
  <c r="L10" i="75" l="1"/>
  <c r="K9" i="75"/>
  <c r="L9" i="100" s="1"/>
  <c r="K8" i="75"/>
  <c r="L8" i="100" s="1"/>
  <c r="K7" i="75"/>
  <c r="L7" i="100" s="1"/>
  <c r="K6" i="75"/>
  <c r="L6" i="100" s="1"/>
  <c r="K5" i="75"/>
  <c r="L5" i="100" s="1"/>
  <c r="L6" i="75" l="1"/>
  <c r="L8" i="75"/>
  <c r="L5" i="75"/>
  <c r="L7" i="75"/>
  <c r="L9" i="75"/>
  <c r="K4" i="75"/>
  <c r="L4" i="100" s="1"/>
  <c r="L4" i="75" l="1"/>
</calcChain>
</file>

<file path=xl/comments1.xml><?xml version="1.0" encoding="utf-8"?>
<comments xmlns="http://schemas.openxmlformats.org/spreadsheetml/2006/main">
  <authors>
    <author>Gabriela Monteiro</author>
  </authors>
  <commentList>
    <comment ref="J4" authorId="0" shapeId="0">
      <text>
        <r>
          <rPr>
            <b/>
            <sz val="9"/>
            <color indexed="81"/>
            <rFont val="Segoe UI"/>
            <family val="2"/>
          </rPr>
          <t>Gabriela Monteiro:
Quantitativos relativos ao 1º Aditivo</t>
        </r>
      </text>
    </comment>
  </commentList>
</comments>
</file>

<file path=xl/sharedStrings.xml><?xml version="1.0" encoding="utf-8"?>
<sst xmlns="http://schemas.openxmlformats.org/spreadsheetml/2006/main" count="400" uniqueCount="87">
  <si>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</si>
  <si>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</si>
  <si>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</si>
  <si>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</si>
  <si>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</si>
  <si>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</si>
  <si>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</si>
  <si>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</si>
  <si>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</si>
  <si>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</si>
  <si>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</si>
  <si>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</si>
  <si>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</si>
  <si>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</si>
  <si>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</si>
  <si>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</si>
  <si>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</si>
  <si>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</si>
  <si>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</si>
  <si>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</si>
  <si>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</si>
  <si>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</si>
  <si>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</si>
  <si>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</si>
  <si>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</si>
  <si>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</si>
  <si>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</si>
  <si>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</si>
  <si>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</si>
  <si>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</si>
  <si>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</si>
  <si>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</si>
  <si>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</si>
  <si>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DETALHAMENTO</t>
  </si>
  <si>
    <t>SALDO</t>
  </si>
  <si>
    <t>PROCESSO: 906/2014</t>
  </si>
  <si>
    <t>VIGÊNCIA DA ATA: 16/09/2014 até 15/09/2015</t>
  </si>
  <si>
    <t>LOCAÇÃO DE SOM PARA ABERTURA DE EVENTOS E SOLENIDADES:</t>
  </si>
  <si>
    <t>LOCAÇÃO DE ESTRUTURA DE FIXAÇÃO DE LUZ E SOM:</t>
  </si>
  <si>
    <t>LOCAÇÃO DE EQUIPAMENTO DE ILUMINAÇÃO:</t>
  </si>
  <si>
    <t>SERVIÇOS DE PALCO SIMPLES:</t>
  </si>
  <si>
    <t>RÁDIO PARQUE COM 45 CAIXAS</t>
  </si>
  <si>
    <t>LOCAÇÃO DE SOM BÁSICO PARA APRESENTAÇÕES MUSICAIS:</t>
  </si>
  <si>
    <t>LOCAÇÃO DE SOM INTERMEDIÁRIO PARA APRESENTAÇÕES MUSICAIS:</t>
  </si>
  <si>
    <t>LOCAÇÃO DE PALCO COM COBERTURA (10,00 X 8,00 X 1,90 metros):</t>
  </si>
  <si>
    <t>LOCAÇÃO DE PALCO SEM COBERTURA (8,00 X 6,00 X 1,10 METROS):</t>
  </si>
  <si>
    <t>EQUIPAMENTO DE ILUMINAÇÃO BASICA PARA APRESENTAÇÃO MUSICAL:</t>
  </si>
  <si>
    <t>CAMARIM</t>
  </si>
  <si>
    <t>PALCO TEATRO</t>
  </si>
  <si>
    <t>SEGURANÇA E LIMPEZA</t>
  </si>
  <si>
    <t>CADEIRAS</t>
  </si>
  <si>
    <t>SERVIÇO DE EXPOSIÇÃO DE TELA E FOTOS</t>
  </si>
  <si>
    <t>TELÃO E SERVIÇO DE FILMAGEM</t>
  </si>
  <si>
    <t>SERVIÇO DE PROJEÇÃO DE AUDIOVISUAL</t>
  </si>
  <si>
    <t>PROJEÇÃO COM PAINEL DE LED 10 mm (DIMENSÕES 6,00 x 4,00 metros)</t>
  </si>
  <si>
    <t>Renato Henrique EPP</t>
  </si>
  <si>
    <t>Infrutífero</t>
  </si>
  <si>
    <t>OBJETO: CONTRATAÇÃO DE EMPRESA ESPECIALIZADA EM PRESTAÇÃO DE SERVIÇOS DE SONORIZAÇÃO, ILUMINAÇÃO E INFRAESTRUTURA PARA EVENTOS.</t>
  </si>
  <si>
    <t>Lind Guimar Machado ME - Audio Mix</t>
  </si>
  <si>
    <t>MESTRE DE CERIMÔNIA</t>
  </si>
  <si>
    <t>serviço</t>
  </si>
  <si>
    <t>CSEE - Centro de Solução em Eventos Eireli - ME</t>
  </si>
  <si>
    <t>peça</t>
  </si>
  <si>
    <t>33.90.39.23</t>
  </si>
  <si>
    <t>Cfme. Memorial</t>
  </si>
  <si>
    <t>CENTRO PARTICIPANTE: Reitoria/PROEX</t>
  </si>
  <si>
    <t>Total LICITADO</t>
  </si>
  <si>
    <t>Total por Lote</t>
  </si>
  <si>
    <t>Qtde                 1º Aditivo</t>
  </si>
  <si>
    <t>Total                     1º Aditivo</t>
  </si>
  <si>
    <t>%                        1º Aditivo</t>
  </si>
  <si>
    <t xml:space="preserve"> AF/OS nº  anped sul1655/2014 Qtde. DT</t>
  </si>
  <si>
    <t xml:space="preserve"> AF/OS nº  1539/2014 Qtde. DT</t>
  </si>
  <si>
    <t xml:space="preserve"> AF/OS nº  1538/2014 Qtde. DT</t>
  </si>
  <si>
    <t>Qtde Registrada + Aditivos</t>
  </si>
  <si>
    <t>Quantidade Utilizada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</si>
  <si>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</si>
  <si>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</si>
  <si>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</si>
  <si>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</si>
  <si>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</si>
  <si>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</si>
  <si>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</si>
  <si>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CENTRO PARTICIPANTE: ANPED</t>
  </si>
  <si>
    <t>Pregão 0906/2014/UDESC - SRP</t>
  </si>
  <si>
    <t>CONTRATAÇÃO DE EMPRESA ESPECIALIZADA EM PRESTAÇÃO DE SERVIÇOS DE SONORIZAÇÃO, ILUMINAÇÃO E INFRAESTRUTURA PARA EVENTOS.</t>
  </si>
  <si>
    <t>Vigência  16/09/2014 até 15/09/2015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</si>
</sst>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&quot;R$&quot;\ #,##0.00"/>
    <numFmt numFmtId="172" formatCode="_-[$R$-416]\ * #,##0.00_-;\-[$R$-416]\ * #,##0.00_-;_-[$R$-416]\ 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0000"/>
      <name val="Arial"/>
      <family val="2"/>
    </font>
    <font>
      <b/>
      <sz val="9"/>
      <color indexed="81"/>
      <name val="Segoe U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4" tint="0.79998168889431442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Fill="1" applyAlignment="1">
      <alignment horizontal="left" vertical="center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 applyAlignment="1">
      <alignment horizontal="left" vertical="center" wrapText="1"/>
    </xf>
    <xf numFmtId="44" fontId="5" fillId="2" borderId="1" xfId="3" applyNumberFormat="1" applyFont="1" applyFill="1" applyBorder="1" applyAlignment="1" applyProtection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166" fontId="5" fillId="2" borderId="1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 applyProtection="1">
      <alignment horizontal="left" vertical="center" wrapText="1"/>
      <protection locked="0"/>
    </xf>
    <xf numFmtId="0" fontId="4" fillId="0" borderId="0" xfId="1" applyFont="1" applyFill="1" applyAlignment="1">
      <alignment horizontal="left" vertical="center"/>
    </xf>
    <xf numFmtId="0" fontId="16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4" fontId="15" fillId="0" borderId="1" xfId="0" applyNumberFormat="1" applyFont="1" applyBorder="1" applyAlignment="1">
      <alignment horizontal="left" vertical="center"/>
    </xf>
    <xf numFmtId="3" fontId="4" fillId="4" borderId="1" xfId="1" applyNumberFormat="1" applyFont="1" applyFill="1" applyBorder="1" applyAlignment="1" applyProtection="1">
      <alignment horizontal="left" vertical="center"/>
      <protection locked="0"/>
    </xf>
    <xf numFmtId="0" fontId="5" fillId="0" borderId="0" xfId="1" applyNumberFormat="1" applyFont="1" applyFill="1" applyAlignment="1">
      <alignment horizontal="left" vertical="center"/>
    </xf>
    <xf numFmtId="4" fontId="5" fillId="0" borderId="0" xfId="1" applyNumberFormat="1" applyFont="1" applyFill="1" applyAlignment="1">
      <alignment horizontal="left" vertical="center"/>
    </xf>
    <xf numFmtId="44" fontId="4" fillId="0" borderId="0" xfId="1" applyNumberFormat="1" applyFont="1" applyFill="1" applyAlignment="1">
      <alignment horizontal="left" vertical="center"/>
    </xf>
    <xf numFmtId="0" fontId="4" fillId="0" borderId="0" xfId="1" applyFont="1" applyFill="1" applyAlignment="1" applyProtection="1">
      <alignment horizontal="left" vertical="center"/>
      <protection locked="0"/>
    </xf>
    <xf numFmtId="166" fontId="5" fillId="0" borderId="0" xfId="0" applyNumberFormat="1" applyFont="1" applyFill="1" applyAlignment="1">
      <alignment horizontal="left" vertical="center" wrapText="1"/>
    </xf>
    <xf numFmtId="3" fontId="4" fillId="0" borderId="0" xfId="1" applyNumberFormat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6" fillId="9" borderId="1" xfId="0" applyNumberFormat="1" applyFont="1" applyFill="1" applyBorder="1" applyAlignment="1">
      <alignment horizontal="left" vertical="center"/>
    </xf>
    <xf numFmtId="0" fontId="15" fillId="9" borderId="1" xfId="0" applyFont="1" applyFill="1" applyBorder="1" applyAlignment="1">
      <alignment horizontal="left" vertical="center" wrapText="1"/>
    </xf>
    <xf numFmtId="0" fontId="4" fillId="9" borderId="1" xfId="1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 wrapText="1"/>
    </xf>
    <xf numFmtId="44" fontId="15" fillId="9" borderId="1" xfId="0" applyNumberFormat="1" applyFont="1" applyFill="1" applyBorder="1" applyAlignment="1">
      <alignment horizontal="left" vertical="center"/>
    </xf>
    <xf numFmtId="0" fontId="11" fillId="9" borderId="1" xfId="0" applyFont="1" applyFill="1" applyBorder="1" applyAlignment="1">
      <alignment horizontal="left" vertical="center" wrapText="1"/>
    </xf>
    <xf numFmtId="166" fontId="5" fillId="9" borderId="1" xfId="0" applyNumberFormat="1" applyFont="1" applyFill="1" applyBorder="1" applyAlignment="1">
      <alignment horizontal="left" vertical="center" wrapText="1"/>
    </xf>
    <xf numFmtId="3" fontId="5" fillId="10" borderId="1" xfId="1" applyNumberFormat="1" applyFont="1" applyFill="1" applyBorder="1" applyAlignment="1" applyProtection="1">
      <alignment horizontal="left" vertical="center"/>
      <protection locked="0"/>
    </xf>
    <xf numFmtId="3" fontId="4" fillId="11" borderId="1" xfId="1" applyNumberFormat="1" applyFont="1" applyFill="1" applyBorder="1" applyAlignment="1" applyProtection="1">
      <alignment horizontal="left" vertical="center"/>
      <protection locked="0"/>
    </xf>
    <xf numFmtId="3" fontId="5" fillId="12" borderId="1" xfId="1" applyNumberFormat="1" applyFont="1" applyFill="1" applyBorder="1" applyAlignment="1" applyProtection="1">
      <alignment horizontal="center" vertical="center"/>
      <protection locked="0"/>
    </xf>
    <xf numFmtId="0" fontId="16" fillId="13" borderId="1" xfId="0" applyNumberFormat="1" applyFont="1" applyFill="1" applyBorder="1" applyAlignment="1">
      <alignment horizontal="left" vertical="center"/>
    </xf>
    <xf numFmtId="0" fontId="15" fillId="13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 wrapText="1"/>
    </xf>
    <xf numFmtId="44" fontId="15" fillId="13" borderId="1" xfId="0" applyNumberFormat="1" applyFont="1" applyFill="1" applyBorder="1" applyAlignment="1">
      <alignment horizontal="left" vertical="center"/>
    </xf>
    <xf numFmtId="0" fontId="11" fillId="13" borderId="1" xfId="0" applyFont="1" applyFill="1" applyBorder="1" applyAlignment="1">
      <alignment horizontal="center" vertical="center" wrapText="1"/>
    </xf>
    <xf numFmtId="166" fontId="5" fillId="2" borderId="9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67" fontId="5" fillId="2" borderId="9" xfId="1" applyNumberFormat="1" applyFont="1" applyFill="1" applyBorder="1" applyAlignment="1" applyProtection="1">
      <alignment horizontal="left" vertical="center" wrapText="1"/>
      <protection locked="0"/>
    </xf>
    <xf numFmtId="167" fontId="5" fillId="9" borderId="1" xfId="0" applyNumberFormat="1" applyFont="1" applyFill="1" applyBorder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167" fontId="5" fillId="2" borderId="1" xfId="1" applyNumberFormat="1" applyFont="1" applyFill="1" applyBorder="1" applyAlignment="1">
      <alignment horizontal="left" vertical="center" wrapText="1"/>
    </xf>
    <xf numFmtId="167" fontId="4" fillId="13" borderId="1" xfId="0" applyNumberFormat="1" applyFont="1" applyFill="1" applyBorder="1" applyAlignment="1">
      <alignment horizontal="center" vertical="center" wrapText="1"/>
    </xf>
    <xf numFmtId="167" fontId="4" fillId="14" borderId="1" xfId="1" applyNumberFormat="1" applyFont="1" applyFill="1" applyBorder="1" applyAlignment="1" applyProtection="1">
      <alignment horizontal="center" vertical="center"/>
      <protection locked="0"/>
    </xf>
    <xf numFmtId="166" fontId="4" fillId="13" borderId="1" xfId="0" applyNumberFormat="1" applyFont="1" applyFill="1" applyBorder="1" applyAlignment="1">
      <alignment horizontal="center" vertical="center" wrapText="1"/>
    </xf>
    <xf numFmtId="2" fontId="5" fillId="2" borderId="9" xfId="1" applyNumberFormat="1" applyFont="1" applyFill="1" applyBorder="1" applyAlignment="1" applyProtection="1">
      <alignment horizontal="left" vertical="center" wrapText="1"/>
      <protection locked="0"/>
    </xf>
    <xf numFmtId="2" fontId="5" fillId="14" borderId="1" xfId="1" applyNumberFormat="1" applyFont="1" applyFill="1" applyBorder="1" applyAlignment="1" applyProtection="1">
      <alignment horizontal="center" vertical="center"/>
      <protection locked="0"/>
    </xf>
    <xf numFmtId="2" fontId="5" fillId="10" borderId="1" xfId="1" applyNumberFormat="1" applyFont="1" applyFill="1" applyBorder="1" applyAlignment="1" applyProtection="1">
      <alignment horizontal="left" vertical="center"/>
      <protection locked="0"/>
    </xf>
    <xf numFmtId="2" fontId="4" fillId="0" borderId="0" xfId="1" applyNumberFormat="1" applyFont="1" applyAlignment="1" applyProtection="1">
      <alignment horizontal="left" vertical="center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7" borderId="6" xfId="0" applyNumberFormat="1" applyFont="1" applyFill="1" applyBorder="1" applyAlignment="1">
      <alignment horizontal="left" vertical="center" wrapText="1"/>
    </xf>
    <xf numFmtId="0" fontId="5" fillId="7" borderId="7" xfId="0" applyNumberFormat="1" applyFont="1" applyFill="1" applyBorder="1" applyAlignment="1">
      <alignment horizontal="left" vertical="center" wrapText="1"/>
    </xf>
    <xf numFmtId="0" fontId="5" fillId="7" borderId="8" xfId="0" applyNumberFormat="1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3" fontId="5" fillId="6" borderId="1" xfId="1" applyNumberFormat="1" applyFont="1" applyFill="1" applyBorder="1" applyAlignment="1" applyProtection="1">
      <alignment horizontal="left" vertical="center" wrapText="1"/>
      <protection locked="0"/>
    </xf>
    <xf numFmtId="0" fontId="16" fillId="9" borderId="9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167" fontId="4" fillId="13" borderId="9" xfId="0" applyNumberFormat="1" applyFont="1" applyFill="1" applyBorder="1" applyAlignment="1">
      <alignment horizontal="center" vertical="center" wrapText="1"/>
    </xf>
    <xf numFmtId="167" fontId="4" fillId="13" borderId="11" xfId="0" applyNumberFormat="1" applyFont="1" applyFill="1" applyBorder="1" applyAlignment="1">
      <alignment horizontal="center" vertical="center" wrapText="1"/>
    </xf>
    <xf numFmtId="167" fontId="4" fillId="13" borderId="10" xfId="0" applyNumberFormat="1" applyFont="1" applyFill="1" applyBorder="1" applyAlignment="1">
      <alignment horizontal="center" vertical="center" wrapText="1"/>
    </xf>
    <xf numFmtId="2" fontId="5" fillId="14" borderId="9" xfId="1" applyNumberFormat="1" applyFont="1" applyFill="1" applyBorder="1" applyAlignment="1" applyProtection="1">
      <alignment horizontal="center" vertical="center"/>
      <protection locked="0"/>
    </xf>
    <xf numFmtId="2" fontId="5" fillId="14" borderId="11" xfId="1" applyNumberFormat="1" applyFont="1" applyFill="1" applyBorder="1" applyAlignment="1" applyProtection="1">
      <alignment horizontal="center" vertical="center"/>
      <protection locked="0"/>
    </xf>
    <xf numFmtId="2" fontId="5" fillId="14" borderId="10" xfId="1" applyNumberFormat="1" applyFont="1" applyFill="1" applyBorder="1" applyAlignment="1" applyProtection="1">
      <alignment horizontal="center" vertical="center"/>
      <protection locked="0"/>
    </xf>
    <xf numFmtId="166" fontId="4" fillId="13" borderId="1" xfId="0" applyNumberFormat="1" applyFont="1" applyFill="1" applyBorder="1" applyAlignment="1">
      <alignment horizontal="center" vertical="center" wrapText="1"/>
    </xf>
    <xf numFmtId="167" fontId="4" fillId="14" borderId="9" xfId="1" applyNumberFormat="1" applyFont="1" applyFill="1" applyBorder="1" applyAlignment="1" applyProtection="1">
      <alignment horizontal="center" vertical="center"/>
      <protection locked="0"/>
    </xf>
    <xf numFmtId="167" fontId="4" fillId="14" borderId="11" xfId="1" applyNumberFormat="1" applyFont="1" applyFill="1" applyBorder="1" applyAlignment="1" applyProtection="1">
      <alignment horizontal="center" vertical="center"/>
      <protection locked="0"/>
    </xf>
    <xf numFmtId="167" fontId="4" fillId="14" borderId="10" xfId="1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3" fontId="5" fillId="10" borderId="1" xfId="1" applyNumberFormat="1" applyFont="1" applyFill="1" applyBorder="1" applyAlignment="1" applyProtection="1">
      <alignment horizontal="center" vertical="center"/>
      <protection locked="0"/>
    </xf>
    <xf numFmtId="166" fontId="5" fillId="9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166" fontId="5" fillId="2" borderId="1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 applyProtection="1">
      <alignment horizontal="left" vertical="center" wrapText="1"/>
      <protection locked="0"/>
    </xf>
    <xf numFmtId="0" fontId="4" fillId="0" borderId="0" xfId="1" applyFont="1" applyFill="1" applyAlignment="1">
      <alignment horizontal="left" vertical="center"/>
    </xf>
    <xf numFmtId="3" fontId="4" fillId="4" borderId="1" xfId="1" applyNumberFormat="1" applyFont="1" applyFill="1" applyBorder="1" applyAlignment="1" applyProtection="1">
      <alignment horizontal="left" vertical="center"/>
      <protection locked="0"/>
    </xf>
    <xf numFmtId="0" fontId="5" fillId="0" borderId="0" xfId="1" applyNumberFormat="1" applyFont="1" applyFill="1" applyAlignment="1">
      <alignment horizontal="left" vertical="center"/>
    </xf>
    <xf numFmtId="4" fontId="5" fillId="0" borderId="0" xfId="1" applyNumberFormat="1" applyFont="1" applyFill="1" applyAlignment="1">
      <alignment horizontal="left" vertical="center"/>
    </xf>
    <xf numFmtId="0" fontId="4" fillId="0" borderId="0" xfId="1" applyFont="1" applyFill="1" applyAlignment="1" applyProtection="1">
      <alignment horizontal="left" vertical="center"/>
      <protection locked="0"/>
    </xf>
    <xf numFmtId="3" fontId="4" fillId="0" borderId="0" xfId="1" applyNumberFormat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0" xfId="1" applyFont="1" applyBorder="1" applyAlignment="1">
      <alignment horizontal="left" vertical="center"/>
    </xf>
    <xf numFmtId="0" fontId="4" fillId="9" borderId="1" xfId="1" applyFont="1" applyFill="1" applyBorder="1" applyAlignment="1">
      <alignment horizontal="left" vertical="center"/>
    </xf>
    <xf numFmtId="3" fontId="4" fillId="11" borderId="1" xfId="1" applyNumberFormat="1" applyFont="1" applyFill="1" applyBorder="1" applyAlignment="1" applyProtection="1">
      <alignment horizontal="left" vertical="center"/>
      <protection locked="0"/>
    </xf>
    <xf numFmtId="14" fontId="5" fillId="2" borderId="1" xfId="1" applyNumberFormat="1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44" fontId="4" fillId="15" borderId="1" xfId="1" applyNumberFormat="1" applyFont="1" applyFill="1" applyBorder="1" applyAlignment="1">
      <alignment horizontal="left" vertical="center"/>
    </xf>
    <xf numFmtId="44" fontId="21" fillId="15" borderId="1" xfId="1" applyNumberFormat="1" applyFont="1" applyFill="1" applyBorder="1" applyAlignment="1">
      <alignment horizontal="left" vertical="center"/>
    </xf>
    <xf numFmtId="0" fontId="20" fillId="16" borderId="13" xfId="1" applyFont="1" applyFill="1" applyBorder="1" applyAlignment="1">
      <alignment horizontal="left" vertical="center" wrapText="1"/>
    </xf>
    <xf numFmtId="0" fontId="20" fillId="16" borderId="14" xfId="1" applyFont="1" applyFill="1" applyBorder="1" applyAlignment="1">
      <alignment horizontal="left" vertical="center" wrapText="1"/>
    </xf>
    <xf numFmtId="0" fontId="20" fillId="16" borderId="15" xfId="1" applyFont="1" applyFill="1" applyBorder="1" applyAlignment="1">
      <alignment horizontal="left" vertical="center" wrapText="1"/>
    </xf>
    <xf numFmtId="0" fontId="20" fillId="16" borderId="12" xfId="1" applyFont="1" applyFill="1" applyBorder="1" applyAlignment="1">
      <alignment horizontal="left" vertical="center" wrapText="1"/>
    </xf>
    <xf numFmtId="0" fontId="20" fillId="16" borderId="0" xfId="1" applyFont="1" applyFill="1" applyBorder="1" applyAlignment="1">
      <alignment horizontal="left" vertical="center" wrapText="1"/>
    </xf>
    <xf numFmtId="0" fontId="20" fillId="16" borderId="16" xfId="1" applyFont="1" applyFill="1" applyBorder="1" applyAlignment="1">
      <alignment horizontal="left" vertical="center" wrapText="1"/>
    </xf>
    <xf numFmtId="0" fontId="20" fillId="16" borderId="17" xfId="1" applyFont="1" applyFill="1" applyBorder="1" applyAlignment="1">
      <alignment horizontal="left" vertical="center" wrapText="1"/>
    </xf>
    <xf numFmtId="0" fontId="20" fillId="16" borderId="18" xfId="1" applyFont="1" applyFill="1" applyBorder="1" applyAlignment="1">
      <alignment horizontal="left" vertical="center" wrapText="1"/>
    </xf>
    <xf numFmtId="0" fontId="20" fillId="16" borderId="19" xfId="1" applyFont="1" applyFill="1" applyBorder="1" applyAlignment="1">
      <alignment horizontal="left" vertical="center" wrapText="1"/>
    </xf>
    <xf numFmtId="0" fontId="20" fillId="16" borderId="13" xfId="1" applyFont="1" applyFill="1" applyBorder="1" applyAlignment="1" applyProtection="1">
      <alignment horizontal="left"/>
      <protection locked="0"/>
    </xf>
    <xf numFmtId="0" fontId="20" fillId="16" borderId="14" xfId="1" applyFont="1" applyFill="1" applyBorder="1" applyAlignment="1" applyProtection="1">
      <alignment horizontal="left"/>
      <protection locked="0"/>
    </xf>
    <xf numFmtId="172" fontId="20" fillId="16" borderId="9" xfId="1" applyNumberFormat="1" applyFont="1" applyFill="1" applyBorder="1" applyAlignment="1" applyProtection="1">
      <alignment horizontal="right"/>
      <protection locked="0"/>
    </xf>
    <xf numFmtId="0" fontId="20" fillId="16" borderId="12" xfId="1" applyFont="1" applyFill="1" applyBorder="1" applyAlignment="1" applyProtection="1">
      <alignment horizontal="left"/>
      <protection locked="0"/>
    </xf>
    <xf numFmtId="0" fontId="20" fillId="16" borderId="0" xfId="1" applyFont="1" applyFill="1" applyBorder="1" applyAlignment="1" applyProtection="1">
      <alignment horizontal="left"/>
      <protection locked="0"/>
    </xf>
    <xf numFmtId="172" fontId="20" fillId="16" borderId="11" xfId="1" applyNumberFormat="1" applyFont="1" applyFill="1" applyBorder="1" applyAlignment="1" applyProtection="1">
      <alignment horizontal="right"/>
      <protection locked="0"/>
    </xf>
    <xf numFmtId="9" fontId="20" fillId="16" borderId="11" xfId="1" applyNumberFormat="1" applyFont="1" applyFill="1" applyBorder="1" applyAlignment="1">
      <alignment horizontal="right"/>
    </xf>
    <xf numFmtId="0" fontId="20" fillId="16" borderId="17" xfId="1" applyFont="1" applyFill="1" applyBorder="1" applyAlignment="1" applyProtection="1">
      <alignment horizontal="left"/>
      <protection locked="0"/>
    </xf>
    <xf numFmtId="0" fontId="20" fillId="16" borderId="18" xfId="1" applyFont="1" applyFill="1" applyBorder="1" applyAlignment="1" applyProtection="1">
      <alignment horizontal="left"/>
      <protection locked="0"/>
    </xf>
    <xf numFmtId="9" fontId="20" fillId="16" borderId="10" xfId="6" applyFont="1" applyFill="1" applyBorder="1" applyAlignment="1" applyProtection="1">
      <alignment horizontal="right"/>
      <protection locked="0"/>
    </xf>
    <xf numFmtId="0" fontId="20" fillId="16" borderId="6" xfId="1" applyFont="1" applyFill="1" applyBorder="1" applyAlignment="1" applyProtection="1">
      <alignment horizontal="left"/>
      <protection locked="0"/>
    </xf>
    <xf numFmtId="0" fontId="20" fillId="16" borderId="7" xfId="1" applyFont="1" applyFill="1" applyBorder="1" applyAlignment="1" applyProtection="1">
      <alignment horizontal="left"/>
      <protection locked="0"/>
    </xf>
    <xf numFmtId="0" fontId="20" fillId="16" borderId="8" xfId="1" applyFont="1" applyFill="1" applyBorder="1" applyAlignment="1" applyProtection="1">
      <alignment horizontal="left"/>
      <protection locked="0"/>
    </xf>
  </cellXfs>
  <cellStyles count="7">
    <cellStyle name="Normal" xfId="0" builtinId="0"/>
    <cellStyle name="Normal 2" xfId="1"/>
    <cellStyle name="Porcentagem 2" xfId="6"/>
    <cellStyle name="Separador de milhares 2" xfId="2"/>
    <cellStyle name="Separador de milhares 2 2" xfId="5"/>
    <cellStyle name="Separador de milhares 3" xfId="3"/>
    <cellStyle name="Título 5" xfId="4"/>
  </cellStyles>
  <dxfs count="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W22"/>
  <sheetViews>
    <sheetView topLeftCell="E1" zoomScale="90" zoomScaleNormal="90" workbookViewId="0">
      <selection activeCell="J4" sqref="J4"/>
    </sheetView>
  </sheetViews>
  <sheetFormatPr defaultColWidth="9.7109375" defaultRowHeight="15" x14ac:dyDescent="0.2"/>
  <cols>
    <col min="1" max="1" width="14" style="1" customWidth="1"/>
    <col min="2" max="2" width="5.42578125" style="2" bestFit="1" customWidth="1"/>
    <col min="3" max="3" width="8.42578125" style="39" bestFit="1" customWidth="1"/>
    <col min="4" max="4" width="60.140625" style="16" customWidth="1"/>
    <col min="5" max="5" width="16.28515625" style="16" customWidth="1"/>
    <col min="6" max="6" width="9.28515625" style="40" bestFit="1" customWidth="1"/>
    <col min="7" max="7" width="16.140625" style="32" customWidth="1"/>
    <col min="8" max="8" width="7.85546875" style="32" customWidth="1"/>
    <col min="9" max="9" width="13.28515625" style="41" customWidth="1"/>
    <col min="10" max="10" width="9.42578125" style="42" customWidth="1"/>
    <col min="11" max="11" width="13.28515625" style="43" customWidth="1"/>
    <col min="12" max="12" width="12.5703125" style="44" customWidth="1"/>
    <col min="13" max="14" width="12" style="45" customWidth="1"/>
    <col min="15" max="15" width="10.5703125" style="45" bestFit="1" customWidth="1"/>
    <col min="16" max="17" width="10.5703125" style="46" bestFit="1" customWidth="1"/>
    <col min="18" max="20" width="10.5703125" style="22" bestFit="1" customWidth="1"/>
    <col min="21" max="21" width="10.5703125" style="47" bestFit="1" customWidth="1"/>
    <col min="22" max="23" width="10.5703125" style="22" bestFit="1" customWidth="1"/>
    <col min="24" max="16384" width="9.7109375" style="22"/>
  </cols>
  <sheetData>
    <row r="1" spans="1:23" ht="33" customHeight="1" x14ac:dyDescent="0.2">
      <c r="A1" s="77" t="s">
        <v>35</v>
      </c>
      <c r="B1" s="77"/>
      <c r="C1" s="77"/>
      <c r="D1" s="78" t="s">
        <v>57</v>
      </c>
      <c r="E1" s="79"/>
      <c r="F1" s="79"/>
      <c r="G1" s="79"/>
      <c r="H1" s="80"/>
      <c r="I1" s="77" t="s">
        <v>36</v>
      </c>
      <c r="J1" s="77"/>
      <c r="K1" s="77"/>
      <c r="L1" s="77"/>
      <c r="M1" s="84" t="s">
        <v>72</v>
      </c>
      <c r="N1" s="84" t="s">
        <v>73</v>
      </c>
      <c r="O1" s="84" t="s">
        <v>32</v>
      </c>
      <c r="P1" s="84" t="s">
        <v>32</v>
      </c>
      <c r="Q1" s="84" t="s">
        <v>32</v>
      </c>
      <c r="R1" s="84" t="s">
        <v>32</v>
      </c>
      <c r="S1" s="84" t="s">
        <v>32</v>
      </c>
      <c r="T1" s="84" t="s">
        <v>32</v>
      </c>
      <c r="U1" s="84" t="s">
        <v>32</v>
      </c>
      <c r="V1" s="84" t="s">
        <v>32</v>
      </c>
      <c r="W1" s="84" t="s">
        <v>32</v>
      </c>
    </row>
    <row r="2" spans="1:23" ht="30" customHeight="1" x14ac:dyDescent="0.2">
      <c r="A2" s="77" t="s">
        <v>65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23" s="32" customFormat="1" ht="33" customHeight="1" x14ac:dyDescent="0.2">
      <c r="A3" s="19" t="s">
        <v>3</v>
      </c>
      <c r="B3" s="19" t="s">
        <v>1</v>
      </c>
      <c r="C3" s="23" t="s">
        <v>5</v>
      </c>
      <c r="D3" s="24" t="s">
        <v>7</v>
      </c>
      <c r="E3" s="25" t="s">
        <v>33</v>
      </c>
      <c r="F3" s="24" t="s">
        <v>8</v>
      </c>
      <c r="G3" s="26" t="s">
        <v>4</v>
      </c>
      <c r="H3" s="27" t="s">
        <v>13</v>
      </c>
      <c r="I3" s="28" t="s">
        <v>6</v>
      </c>
      <c r="J3" s="29" t="s">
        <v>14</v>
      </c>
      <c r="K3" s="30" t="s">
        <v>0</v>
      </c>
      <c r="L3" s="26" t="s">
        <v>9</v>
      </c>
      <c r="M3" s="136">
        <v>41950</v>
      </c>
      <c r="N3" s="136">
        <v>41950</v>
      </c>
      <c r="O3" s="31" t="s">
        <v>2</v>
      </c>
      <c r="P3" s="31" t="s">
        <v>2</v>
      </c>
      <c r="Q3" s="31" t="s">
        <v>2</v>
      </c>
      <c r="R3" s="31" t="s">
        <v>2</v>
      </c>
      <c r="S3" s="31" t="s">
        <v>2</v>
      </c>
      <c r="T3" s="31" t="s">
        <v>2</v>
      </c>
      <c r="U3" s="31" t="s">
        <v>2</v>
      </c>
      <c r="V3" s="31" t="s">
        <v>2</v>
      </c>
      <c r="W3" s="31" t="s">
        <v>2</v>
      </c>
    </row>
    <row r="4" spans="1:23" ht="15.75" customHeight="1" x14ac:dyDescent="0.2">
      <c r="A4" s="88" t="s">
        <v>55</v>
      </c>
      <c r="B4" s="81">
        <v>1</v>
      </c>
      <c r="C4" s="33">
        <v>1</v>
      </c>
      <c r="D4" s="34" t="s">
        <v>37</v>
      </c>
      <c r="E4" s="35" t="s">
        <v>63</v>
      </c>
      <c r="F4" s="36" t="s">
        <v>60</v>
      </c>
      <c r="G4" s="36" t="s">
        <v>64</v>
      </c>
      <c r="H4" s="36">
        <v>20</v>
      </c>
      <c r="I4" s="37">
        <v>1069</v>
      </c>
      <c r="J4" s="17">
        <f>6</f>
        <v>6</v>
      </c>
      <c r="K4" s="18">
        <f>J4-(SUM(M4:W4))</f>
        <v>6</v>
      </c>
      <c r="L4" s="115" t="str">
        <f>IF(K4&lt;0,"ATENÇÃO","OK")</f>
        <v>OK</v>
      </c>
      <c r="M4" s="127">
        <v>0</v>
      </c>
      <c r="N4" s="127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  <c r="W4" s="38">
        <v>0</v>
      </c>
    </row>
    <row r="5" spans="1:23" x14ac:dyDescent="0.2">
      <c r="A5" s="89"/>
      <c r="B5" s="82"/>
      <c r="C5" s="33">
        <v>2</v>
      </c>
      <c r="D5" s="34" t="s">
        <v>38</v>
      </c>
      <c r="E5" s="35" t="s">
        <v>63</v>
      </c>
      <c r="F5" s="36" t="s">
        <v>60</v>
      </c>
      <c r="G5" s="36" t="s">
        <v>64</v>
      </c>
      <c r="H5" s="36">
        <v>20</v>
      </c>
      <c r="I5" s="37">
        <v>1106</v>
      </c>
      <c r="J5" s="17">
        <v>17</v>
      </c>
      <c r="K5" s="18">
        <f>J5-(SUM(M5:W5))</f>
        <v>17</v>
      </c>
      <c r="L5" s="115" t="str">
        <f t="shared" ref="L5:L9" si="0">IF(K5&lt;0,"ATENÇÃO","OK")</f>
        <v>OK</v>
      </c>
      <c r="M5" s="127">
        <v>0</v>
      </c>
      <c r="N5" s="127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</row>
    <row r="6" spans="1:23" x14ac:dyDescent="0.2">
      <c r="A6" s="89"/>
      <c r="B6" s="82"/>
      <c r="C6" s="33">
        <v>3</v>
      </c>
      <c r="D6" s="34" t="s">
        <v>39</v>
      </c>
      <c r="E6" s="35" t="s">
        <v>63</v>
      </c>
      <c r="F6" s="36" t="s">
        <v>60</v>
      </c>
      <c r="G6" s="36" t="s">
        <v>64</v>
      </c>
      <c r="H6" s="36">
        <v>20</v>
      </c>
      <c r="I6" s="37">
        <v>1602</v>
      </c>
      <c r="J6" s="17">
        <v>17</v>
      </c>
      <c r="K6" s="18">
        <f>J6-(SUM(M6:W6))</f>
        <v>17</v>
      </c>
      <c r="L6" s="115" t="str">
        <f t="shared" si="0"/>
        <v>OK</v>
      </c>
      <c r="M6" s="127">
        <v>0</v>
      </c>
      <c r="N6" s="127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</row>
    <row r="7" spans="1:23" x14ac:dyDescent="0.2">
      <c r="A7" s="89"/>
      <c r="B7" s="82"/>
      <c r="C7" s="33">
        <v>4</v>
      </c>
      <c r="D7" s="34" t="s">
        <v>40</v>
      </c>
      <c r="E7" s="35" t="s">
        <v>63</v>
      </c>
      <c r="F7" s="36" t="s">
        <v>60</v>
      </c>
      <c r="G7" s="36" t="s">
        <v>64</v>
      </c>
      <c r="H7" s="36">
        <v>20</v>
      </c>
      <c r="I7" s="37">
        <v>2289</v>
      </c>
      <c r="J7" s="17">
        <v>4</v>
      </c>
      <c r="K7" s="18">
        <f>J7-(SUM(M7:W7))</f>
        <v>4</v>
      </c>
      <c r="L7" s="115" t="str">
        <f t="shared" si="0"/>
        <v>OK</v>
      </c>
      <c r="M7" s="127">
        <v>0</v>
      </c>
      <c r="N7" s="127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</row>
    <row r="8" spans="1:23" x14ac:dyDescent="0.2">
      <c r="A8" s="90"/>
      <c r="B8" s="83"/>
      <c r="C8" s="33">
        <v>5</v>
      </c>
      <c r="D8" s="34" t="s">
        <v>41</v>
      </c>
      <c r="E8" s="35" t="s">
        <v>63</v>
      </c>
      <c r="F8" s="36" t="s">
        <v>60</v>
      </c>
      <c r="G8" s="36" t="s">
        <v>64</v>
      </c>
      <c r="H8" s="36">
        <v>20</v>
      </c>
      <c r="I8" s="37">
        <v>4197</v>
      </c>
      <c r="J8" s="17">
        <v>2</v>
      </c>
      <c r="K8" s="18">
        <f>J8-(SUM(M8:W8))</f>
        <v>2</v>
      </c>
      <c r="L8" s="115" t="str">
        <f t="shared" si="0"/>
        <v>OK</v>
      </c>
      <c r="M8" s="127">
        <v>0</v>
      </c>
      <c r="N8" s="127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</row>
    <row r="9" spans="1:23" x14ac:dyDescent="0.2">
      <c r="A9" s="88" t="s">
        <v>55</v>
      </c>
      <c r="B9" s="81">
        <v>2</v>
      </c>
      <c r="C9" s="33">
        <v>6</v>
      </c>
      <c r="D9" s="34" t="s">
        <v>42</v>
      </c>
      <c r="E9" s="35" t="s">
        <v>63</v>
      </c>
      <c r="F9" s="36" t="s">
        <v>60</v>
      </c>
      <c r="G9" s="36" t="s">
        <v>64</v>
      </c>
      <c r="H9" s="36">
        <v>20</v>
      </c>
      <c r="I9" s="37">
        <v>1589</v>
      </c>
      <c r="J9" s="17">
        <v>10</v>
      </c>
      <c r="K9" s="18">
        <f>J9-(SUM(M9:W9))</f>
        <v>10</v>
      </c>
      <c r="L9" s="115" t="str">
        <f t="shared" si="0"/>
        <v>OK</v>
      </c>
      <c r="M9" s="127">
        <v>0</v>
      </c>
      <c r="N9" s="127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</row>
    <row r="10" spans="1:23" x14ac:dyDescent="0.2">
      <c r="A10" s="89"/>
      <c r="B10" s="82"/>
      <c r="C10" s="33">
        <v>7</v>
      </c>
      <c r="D10" s="34" t="s">
        <v>43</v>
      </c>
      <c r="E10" s="35" t="s">
        <v>63</v>
      </c>
      <c r="F10" s="36" t="s">
        <v>60</v>
      </c>
      <c r="G10" s="36" t="s">
        <v>64</v>
      </c>
      <c r="H10" s="36">
        <v>20</v>
      </c>
      <c r="I10" s="37">
        <v>2191</v>
      </c>
      <c r="J10" s="17">
        <v>7</v>
      </c>
      <c r="K10" s="18">
        <f>J10-(SUM(M10:W10))</f>
        <v>7</v>
      </c>
      <c r="L10" s="115" t="str">
        <f t="shared" ref="L10" si="1">IF(K10&lt;0,"ATENÇÃO","OK")</f>
        <v>OK</v>
      </c>
      <c r="M10" s="127">
        <v>0</v>
      </c>
      <c r="N10" s="127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</row>
    <row r="11" spans="1:23" x14ac:dyDescent="0.2">
      <c r="A11" s="89"/>
      <c r="B11" s="82"/>
      <c r="C11" s="33">
        <v>8</v>
      </c>
      <c r="D11" s="34" t="s">
        <v>44</v>
      </c>
      <c r="E11" s="35" t="s">
        <v>63</v>
      </c>
      <c r="F11" s="36" t="s">
        <v>60</v>
      </c>
      <c r="G11" s="36" t="s">
        <v>64</v>
      </c>
      <c r="H11" s="36">
        <v>20</v>
      </c>
      <c r="I11" s="37">
        <v>2689</v>
      </c>
      <c r="J11" s="17">
        <v>5</v>
      </c>
      <c r="K11" s="18">
        <f>J11-(SUM(M11:W11))</f>
        <v>5</v>
      </c>
      <c r="L11" s="115" t="str">
        <f t="shared" ref="L11:L18" si="2">IF(K11&lt;0,"ATENÇÃO","OK")</f>
        <v>OK</v>
      </c>
      <c r="M11" s="127">
        <v>0</v>
      </c>
      <c r="N11" s="127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</row>
    <row r="12" spans="1:23" x14ac:dyDescent="0.2">
      <c r="A12" s="89"/>
      <c r="B12" s="82"/>
      <c r="C12" s="33">
        <v>9</v>
      </c>
      <c r="D12" s="34" t="s">
        <v>45</v>
      </c>
      <c r="E12" s="35" t="s">
        <v>63</v>
      </c>
      <c r="F12" s="36" t="s">
        <v>60</v>
      </c>
      <c r="G12" s="36" t="s">
        <v>64</v>
      </c>
      <c r="H12" s="36">
        <v>20</v>
      </c>
      <c r="I12" s="37">
        <v>1089</v>
      </c>
      <c r="J12" s="17">
        <v>6</v>
      </c>
      <c r="K12" s="18">
        <f>J12-(SUM(M12:W12))</f>
        <v>6</v>
      </c>
      <c r="L12" s="115" t="str">
        <f t="shared" si="2"/>
        <v>OK</v>
      </c>
      <c r="M12" s="127">
        <v>0</v>
      </c>
      <c r="N12" s="127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</row>
    <row r="13" spans="1:23" x14ac:dyDescent="0.2">
      <c r="A13" s="89"/>
      <c r="B13" s="82"/>
      <c r="C13" s="33">
        <v>10</v>
      </c>
      <c r="D13" s="34" t="s">
        <v>46</v>
      </c>
      <c r="E13" s="35" t="s">
        <v>63</v>
      </c>
      <c r="F13" s="36" t="s">
        <v>60</v>
      </c>
      <c r="G13" s="36" t="s">
        <v>64</v>
      </c>
      <c r="H13" s="36">
        <v>20</v>
      </c>
      <c r="I13" s="37">
        <v>1891</v>
      </c>
      <c r="J13" s="17">
        <v>12</v>
      </c>
      <c r="K13" s="18">
        <f>J13-(SUM(M13:W13))</f>
        <v>12</v>
      </c>
      <c r="L13" s="115" t="str">
        <f t="shared" si="2"/>
        <v>OK</v>
      </c>
      <c r="M13" s="127">
        <v>0</v>
      </c>
      <c r="N13" s="127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</row>
    <row r="14" spans="1:23" x14ac:dyDescent="0.2">
      <c r="A14" s="89"/>
      <c r="B14" s="82"/>
      <c r="C14" s="33">
        <v>11</v>
      </c>
      <c r="D14" s="34" t="s">
        <v>47</v>
      </c>
      <c r="E14" s="35" t="s">
        <v>63</v>
      </c>
      <c r="F14" s="36" t="s">
        <v>60</v>
      </c>
      <c r="G14" s="36" t="s">
        <v>64</v>
      </c>
      <c r="H14" s="36">
        <v>20</v>
      </c>
      <c r="I14" s="37">
        <v>3192</v>
      </c>
      <c r="J14" s="17">
        <v>6</v>
      </c>
      <c r="K14" s="18">
        <f>J14-(SUM(M14:W14))</f>
        <v>6</v>
      </c>
      <c r="L14" s="115" t="str">
        <f t="shared" si="2"/>
        <v>OK</v>
      </c>
      <c r="M14" s="127">
        <v>0</v>
      </c>
      <c r="N14" s="127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</row>
    <row r="15" spans="1:23" x14ac:dyDescent="0.2">
      <c r="A15" s="90"/>
      <c r="B15" s="83"/>
      <c r="C15" s="33">
        <v>12</v>
      </c>
      <c r="D15" s="34" t="s">
        <v>48</v>
      </c>
      <c r="E15" s="35" t="s">
        <v>63</v>
      </c>
      <c r="F15" s="36" t="s">
        <v>60</v>
      </c>
      <c r="G15" s="36" t="s">
        <v>64</v>
      </c>
      <c r="H15" s="36">
        <v>20</v>
      </c>
      <c r="I15" s="37">
        <v>6590</v>
      </c>
      <c r="J15" s="17">
        <v>5</v>
      </c>
      <c r="K15" s="18">
        <f>J15-(SUM(M15:W15))</f>
        <v>5</v>
      </c>
      <c r="L15" s="115" t="str">
        <f t="shared" si="2"/>
        <v>OK</v>
      </c>
      <c r="M15" s="127">
        <v>0</v>
      </c>
      <c r="N15" s="127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</row>
    <row r="16" spans="1:23" ht="38.25" x14ac:dyDescent="0.2">
      <c r="A16" s="21" t="s">
        <v>58</v>
      </c>
      <c r="B16" s="20">
        <v>3</v>
      </c>
      <c r="C16" s="33">
        <v>13</v>
      </c>
      <c r="D16" s="34" t="s">
        <v>59</v>
      </c>
      <c r="E16" s="35" t="s">
        <v>63</v>
      </c>
      <c r="F16" s="36" t="s">
        <v>60</v>
      </c>
      <c r="G16" s="36" t="s">
        <v>64</v>
      </c>
      <c r="H16" s="36">
        <v>20</v>
      </c>
      <c r="I16" s="37">
        <v>1048</v>
      </c>
      <c r="J16" s="17">
        <v>6</v>
      </c>
      <c r="K16" s="18">
        <f>J16-(SUM(M16:W16))</f>
        <v>3</v>
      </c>
      <c r="L16" s="115" t="str">
        <f t="shared" si="2"/>
        <v>OK</v>
      </c>
      <c r="M16" s="127">
        <v>3</v>
      </c>
      <c r="N16" s="127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</row>
    <row r="17" spans="1:23" ht="51" x14ac:dyDescent="0.2">
      <c r="A17" s="21" t="s">
        <v>61</v>
      </c>
      <c r="B17" s="20">
        <v>4</v>
      </c>
      <c r="C17" s="33">
        <v>14</v>
      </c>
      <c r="D17" s="34" t="s">
        <v>49</v>
      </c>
      <c r="E17" s="35" t="s">
        <v>63</v>
      </c>
      <c r="F17" s="36" t="s">
        <v>60</v>
      </c>
      <c r="G17" s="36" t="s">
        <v>64</v>
      </c>
      <c r="H17" s="36">
        <v>20</v>
      </c>
      <c r="I17" s="37">
        <v>2790.83</v>
      </c>
      <c r="J17" s="17">
        <v>12</v>
      </c>
      <c r="K17" s="18">
        <f>J17-(SUM(M17:W17))</f>
        <v>9</v>
      </c>
      <c r="L17" s="115" t="str">
        <f t="shared" si="2"/>
        <v>OK</v>
      </c>
      <c r="M17" s="127">
        <v>0</v>
      </c>
      <c r="N17" s="127">
        <v>3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</row>
    <row r="18" spans="1:23" ht="51" x14ac:dyDescent="0.2">
      <c r="A18" s="21" t="s">
        <v>61</v>
      </c>
      <c r="B18" s="20">
        <v>5</v>
      </c>
      <c r="C18" s="33">
        <v>15</v>
      </c>
      <c r="D18" s="34" t="s">
        <v>50</v>
      </c>
      <c r="E18" s="35" t="s">
        <v>63</v>
      </c>
      <c r="F18" s="36" t="s">
        <v>62</v>
      </c>
      <c r="G18" s="36" t="s">
        <v>64</v>
      </c>
      <c r="H18" s="36">
        <v>20</v>
      </c>
      <c r="I18" s="37">
        <v>3.09</v>
      </c>
      <c r="J18" s="17">
        <v>2000</v>
      </c>
      <c r="K18" s="18">
        <f>J18-(SUM(M18:W18))</f>
        <v>1970</v>
      </c>
      <c r="L18" s="115" t="str">
        <f t="shared" si="2"/>
        <v>OK</v>
      </c>
      <c r="M18" s="127">
        <v>0</v>
      </c>
      <c r="N18" s="127">
        <v>30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</row>
    <row r="19" spans="1:23" x14ac:dyDescent="0.2">
      <c r="A19" s="91" t="s">
        <v>56</v>
      </c>
      <c r="B19" s="85">
        <v>6</v>
      </c>
      <c r="C19" s="48">
        <v>16</v>
      </c>
      <c r="D19" s="49" t="s">
        <v>51</v>
      </c>
      <c r="E19" s="50"/>
      <c r="F19" s="51"/>
      <c r="G19" s="51"/>
      <c r="H19" s="51"/>
      <c r="I19" s="52"/>
      <c r="J19" s="114"/>
      <c r="K19" s="113"/>
      <c r="L19" s="112"/>
      <c r="M19" s="135">
        <v>0</v>
      </c>
      <c r="N19" s="135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6">
        <v>0</v>
      </c>
      <c r="U19" s="56">
        <v>0</v>
      </c>
      <c r="V19" s="56">
        <v>0</v>
      </c>
      <c r="W19" s="56">
        <v>0</v>
      </c>
    </row>
    <row r="20" spans="1:23" x14ac:dyDescent="0.2">
      <c r="A20" s="92"/>
      <c r="B20" s="86"/>
      <c r="C20" s="48">
        <v>17</v>
      </c>
      <c r="D20" s="49" t="s">
        <v>52</v>
      </c>
      <c r="E20" s="50"/>
      <c r="F20" s="51"/>
      <c r="G20" s="51"/>
      <c r="H20" s="51"/>
      <c r="I20" s="52"/>
      <c r="J20" s="114"/>
      <c r="K20" s="113"/>
      <c r="L20" s="112"/>
      <c r="M20" s="135">
        <v>0</v>
      </c>
      <c r="N20" s="135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0</v>
      </c>
      <c r="W20" s="56">
        <v>0</v>
      </c>
    </row>
    <row r="21" spans="1:23" x14ac:dyDescent="0.2">
      <c r="A21" s="92"/>
      <c r="B21" s="86"/>
      <c r="C21" s="48">
        <v>18</v>
      </c>
      <c r="D21" s="49" t="s">
        <v>53</v>
      </c>
      <c r="E21" s="50"/>
      <c r="F21" s="51"/>
      <c r="G21" s="51"/>
      <c r="H21" s="51"/>
      <c r="I21" s="52"/>
      <c r="J21" s="114"/>
      <c r="K21" s="113"/>
      <c r="L21" s="112"/>
      <c r="M21" s="135">
        <v>0</v>
      </c>
      <c r="N21" s="135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56">
        <v>0</v>
      </c>
      <c r="V21" s="56">
        <v>0</v>
      </c>
      <c r="W21" s="56">
        <v>0</v>
      </c>
    </row>
    <row r="22" spans="1:23" x14ac:dyDescent="0.2">
      <c r="A22" s="93"/>
      <c r="B22" s="87"/>
      <c r="C22" s="48">
        <v>19</v>
      </c>
      <c r="D22" s="49" t="s">
        <v>54</v>
      </c>
      <c r="E22" s="50"/>
      <c r="F22" s="51"/>
      <c r="G22" s="51"/>
      <c r="H22" s="51"/>
      <c r="I22" s="52"/>
      <c r="J22" s="114"/>
      <c r="K22" s="113"/>
      <c r="L22" s="112"/>
      <c r="M22" s="135">
        <v>0</v>
      </c>
      <c r="N22" s="135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6">
        <v>0</v>
      </c>
      <c r="W22" s="56">
        <v>0</v>
      </c>
    </row>
  </sheetData>
  <mergeCells count="21">
    <mergeCell ref="B19:B22"/>
    <mergeCell ref="A4:A8"/>
    <mergeCell ref="A9:A15"/>
    <mergeCell ref="A19:A22"/>
    <mergeCell ref="A1:C1"/>
    <mergeCell ref="W1:W2"/>
    <mergeCell ref="Q1:Q2"/>
    <mergeCell ref="R1:R2"/>
    <mergeCell ref="S1:S2"/>
    <mergeCell ref="T1:T2"/>
    <mergeCell ref="U1:U2"/>
    <mergeCell ref="O1:O2"/>
    <mergeCell ref="P1:P2"/>
    <mergeCell ref="V1:V2"/>
    <mergeCell ref="N1:N2"/>
    <mergeCell ref="M1:M2"/>
    <mergeCell ref="I1:L1"/>
    <mergeCell ref="D1:H1"/>
    <mergeCell ref="A2:L2"/>
    <mergeCell ref="B4:B8"/>
    <mergeCell ref="B9:B15"/>
  </mergeCells>
  <phoneticPr fontId="0" type="noConversion"/>
  <conditionalFormatting sqref="M4:W22">
    <cfRule type="cellIs" dxfId="5" priority="37" stopIfTrue="1" operator="greaterThan">
      <formula>0</formula>
    </cfRule>
    <cfRule type="cellIs" dxfId="4" priority="38" stopIfTrue="1" operator="greaterThan">
      <formula>0</formula>
    </cfRule>
    <cfRule type="cellIs" dxfId="3" priority="3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2"/>
  <sheetViews>
    <sheetView zoomScale="90" zoomScaleNormal="90" workbookViewId="0">
      <selection activeCell="D17" sqref="D17"/>
    </sheetView>
  </sheetViews>
  <sheetFormatPr defaultColWidth="9.7109375" defaultRowHeight="15" x14ac:dyDescent="0.2"/>
  <cols>
    <col min="1" max="1" width="14" style="116" customWidth="1"/>
    <col min="2" max="2" width="5.42578125" style="117" bestFit="1" customWidth="1"/>
    <col min="3" max="3" width="8.42578125" style="128" bestFit="1" customWidth="1"/>
    <col min="4" max="4" width="60.140625" style="118" customWidth="1"/>
    <col min="5" max="5" width="16.28515625" style="118" customWidth="1"/>
    <col min="6" max="6" width="9.28515625" style="129" bestFit="1" customWidth="1"/>
    <col min="7" max="7" width="16.140625" style="126" customWidth="1"/>
    <col min="8" max="8" width="7.85546875" style="126" customWidth="1"/>
    <col min="9" max="9" width="13.28515625" style="41" customWidth="1"/>
    <col min="10" max="10" width="9.42578125" style="130" customWidth="1"/>
    <col min="11" max="11" width="13.28515625" style="43" customWidth="1"/>
    <col min="12" max="12" width="12.5703125" style="131" customWidth="1"/>
    <col min="13" max="13" width="11.85546875" style="132" bestFit="1" customWidth="1"/>
    <col min="14" max="14" width="10.5703125" style="132" bestFit="1" customWidth="1"/>
    <col min="15" max="16" width="10.5703125" style="133" bestFit="1" customWidth="1"/>
    <col min="17" max="19" width="10.5703125" style="120" bestFit="1" customWidth="1"/>
    <col min="20" max="20" width="10.5703125" style="47" bestFit="1" customWidth="1"/>
    <col min="21" max="22" width="10.5703125" style="120" bestFit="1" customWidth="1"/>
    <col min="23" max="16384" width="9.7109375" style="120"/>
  </cols>
  <sheetData>
    <row r="1" spans="1:22" ht="33" customHeight="1" x14ac:dyDescent="0.2">
      <c r="A1" s="77" t="s">
        <v>35</v>
      </c>
      <c r="B1" s="77"/>
      <c r="C1" s="77"/>
      <c r="D1" s="78" t="s">
        <v>57</v>
      </c>
      <c r="E1" s="79"/>
      <c r="F1" s="79"/>
      <c r="G1" s="79"/>
      <c r="H1" s="80"/>
      <c r="I1" s="77" t="s">
        <v>36</v>
      </c>
      <c r="J1" s="77"/>
      <c r="K1" s="77"/>
      <c r="L1" s="77"/>
      <c r="M1" s="84" t="s">
        <v>71</v>
      </c>
      <c r="N1" s="84" t="s">
        <v>32</v>
      </c>
      <c r="O1" s="84" t="s">
        <v>32</v>
      </c>
      <c r="P1" s="84" t="s">
        <v>32</v>
      </c>
      <c r="Q1" s="84" t="s">
        <v>32</v>
      </c>
      <c r="R1" s="84" t="s">
        <v>32</v>
      </c>
      <c r="S1" s="84" t="s">
        <v>32</v>
      </c>
      <c r="T1" s="84" t="s">
        <v>32</v>
      </c>
      <c r="U1" s="84" t="s">
        <v>32</v>
      </c>
      <c r="V1" s="84" t="s">
        <v>32</v>
      </c>
    </row>
    <row r="2" spans="1:22" ht="30" customHeight="1" x14ac:dyDescent="0.2">
      <c r="A2" s="77" t="s">
        <v>83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s="126" customFormat="1" ht="33" customHeight="1" x14ac:dyDescent="0.2">
      <c r="A3" s="119" t="s">
        <v>3</v>
      </c>
      <c r="B3" s="119" t="s">
        <v>1</v>
      </c>
      <c r="C3" s="23" t="s">
        <v>5</v>
      </c>
      <c r="D3" s="24" t="s">
        <v>7</v>
      </c>
      <c r="E3" s="25" t="s">
        <v>33</v>
      </c>
      <c r="F3" s="24" t="s">
        <v>8</v>
      </c>
      <c r="G3" s="121" t="s">
        <v>4</v>
      </c>
      <c r="H3" s="122" t="s">
        <v>13</v>
      </c>
      <c r="I3" s="28" t="s">
        <v>6</v>
      </c>
      <c r="J3" s="123" t="s">
        <v>14</v>
      </c>
      <c r="K3" s="124" t="s">
        <v>0</v>
      </c>
      <c r="L3" s="121" t="s">
        <v>9</v>
      </c>
      <c r="M3" s="136">
        <v>41935</v>
      </c>
      <c r="N3" s="125" t="s">
        <v>2</v>
      </c>
      <c r="O3" s="125" t="s">
        <v>2</v>
      </c>
      <c r="P3" s="125" t="s">
        <v>2</v>
      </c>
      <c r="Q3" s="125" t="s">
        <v>2</v>
      </c>
      <c r="R3" s="125" t="s">
        <v>2</v>
      </c>
      <c r="S3" s="125" t="s">
        <v>2</v>
      </c>
      <c r="T3" s="125" t="s">
        <v>2</v>
      </c>
      <c r="U3" s="125" t="s">
        <v>2</v>
      </c>
      <c r="V3" s="125" t="s">
        <v>2</v>
      </c>
    </row>
    <row r="4" spans="1:22" ht="15.75" customHeight="1" x14ac:dyDescent="0.2">
      <c r="A4" s="88" t="s">
        <v>55</v>
      </c>
      <c r="B4" s="81">
        <v>1</v>
      </c>
      <c r="C4" s="33">
        <v>1</v>
      </c>
      <c r="D4" s="34" t="s">
        <v>37</v>
      </c>
      <c r="E4" s="35" t="s">
        <v>63</v>
      </c>
      <c r="F4" s="36" t="s">
        <v>60</v>
      </c>
      <c r="G4" s="36" t="s">
        <v>64</v>
      </c>
      <c r="H4" s="36">
        <v>20</v>
      </c>
      <c r="I4" s="37">
        <v>1069</v>
      </c>
      <c r="J4" s="17">
        <v>5</v>
      </c>
      <c r="K4" s="18">
        <f>J4-(SUM(M4:V4))</f>
        <v>0</v>
      </c>
      <c r="L4" s="115" t="str">
        <f>IF(K4&lt;0,"ATENÇÃO","OK")</f>
        <v>OK</v>
      </c>
      <c r="M4" s="127">
        <v>5</v>
      </c>
      <c r="N4" s="127">
        <v>0</v>
      </c>
      <c r="O4" s="127">
        <v>0</v>
      </c>
      <c r="P4" s="127">
        <v>0</v>
      </c>
      <c r="Q4" s="127">
        <v>0</v>
      </c>
      <c r="R4" s="127">
        <v>0</v>
      </c>
      <c r="S4" s="127">
        <v>0</v>
      </c>
      <c r="T4" s="127">
        <v>0</v>
      </c>
      <c r="U4" s="127">
        <v>0</v>
      </c>
      <c r="V4" s="127">
        <v>0</v>
      </c>
    </row>
    <row r="5" spans="1:22" x14ac:dyDescent="0.2">
      <c r="A5" s="89"/>
      <c r="B5" s="82"/>
      <c r="C5" s="33">
        <v>2</v>
      </c>
      <c r="D5" s="34" t="s">
        <v>38</v>
      </c>
      <c r="E5" s="35" t="s">
        <v>63</v>
      </c>
      <c r="F5" s="36" t="s">
        <v>60</v>
      </c>
      <c r="G5" s="36" t="s">
        <v>64</v>
      </c>
      <c r="H5" s="36">
        <v>20</v>
      </c>
      <c r="I5" s="37">
        <v>1106</v>
      </c>
      <c r="J5" s="17">
        <v>2</v>
      </c>
      <c r="K5" s="18">
        <f>J5-(SUM(M5:V5))</f>
        <v>0</v>
      </c>
      <c r="L5" s="115" t="str">
        <f t="shared" ref="L5:L18" si="0">IF(K5&lt;0,"ATENÇÃO","OK")</f>
        <v>OK</v>
      </c>
      <c r="M5" s="127">
        <v>2</v>
      </c>
      <c r="N5" s="127">
        <v>0</v>
      </c>
      <c r="O5" s="127">
        <v>0</v>
      </c>
      <c r="P5" s="127">
        <v>0</v>
      </c>
      <c r="Q5" s="127">
        <v>0</v>
      </c>
      <c r="R5" s="127">
        <v>0</v>
      </c>
      <c r="S5" s="127">
        <v>0</v>
      </c>
      <c r="T5" s="127">
        <v>0</v>
      </c>
      <c r="U5" s="127">
        <v>0</v>
      </c>
      <c r="V5" s="127">
        <v>0</v>
      </c>
    </row>
    <row r="6" spans="1:22" x14ac:dyDescent="0.2">
      <c r="A6" s="89"/>
      <c r="B6" s="82"/>
      <c r="C6" s="33">
        <v>3</v>
      </c>
      <c r="D6" s="34" t="s">
        <v>39</v>
      </c>
      <c r="E6" s="35" t="s">
        <v>63</v>
      </c>
      <c r="F6" s="36" t="s">
        <v>60</v>
      </c>
      <c r="G6" s="36" t="s">
        <v>64</v>
      </c>
      <c r="H6" s="36">
        <v>20</v>
      </c>
      <c r="I6" s="37">
        <v>1602</v>
      </c>
      <c r="J6" s="17">
        <v>2</v>
      </c>
      <c r="K6" s="18">
        <f>J6-(SUM(M6:V6))</f>
        <v>0</v>
      </c>
      <c r="L6" s="115" t="str">
        <f t="shared" si="0"/>
        <v>OK</v>
      </c>
      <c r="M6" s="127">
        <v>2</v>
      </c>
      <c r="N6" s="127">
        <v>0</v>
      </c>
      <c r="O6" s="127">
        <v>0</v>
      </c>
      <c r="P6" s="127">
        <v>0</v>
      </c>
      <c r="Q6" s="127">
        <v>0</v>
      </c>
      <c r="R6" s="127">
        <v>0</v>
      </c>
      <c r="S6" s="127">
        <v>0</v>
      </c>
      <c r="T6" s="127">
        <v>0</v>
      </c>
      <c r="U6" s="127">
        <v>0</v>
      </c>
      <c r="V6" s="127">
        <v>0</v>
      </c>
    </row>
    <row r="7" spans="1:22" x14ac:dyDescent="0.2">
      <c r="A7" s="89"/>
      <c r="B7" s="82"/>
      <c r="C7" s="33">
        <v>4</v>
      </c>
      <c r="D7" s="34" t="s">
        <v>40</v>
      </c>
      <c r="E7" s="35" t="s">
        <v>63</v>
      </c>
      <c r="F7" s="36" t="s">
        <v>60</v>
      </c>
      <c r="G7" s="36" t="s">
        <v>64</v>
      </c>
      <c r="H7" s="36">
        <v>20</v>
      </c>
      <c r="I7" s="37">
        <v>2289</v>
      </c>
      <c r="J7" s="17">
        <v>1</v>
      </c>
      <c r="K7" s="18">
        <f>J7-(SUM(M7:V7))</f>
        <v>0</v>
      </c>
      <c r="L7" s="115" t="str">
        <f t="shared" si="0"/>
        <v>OK</v>
      </c>
      <c r="M7" s="127">
        <v>1</v>
      </c>
      <c r="N7" s="127">
        <v>0</v>
      </c>
      <c r="O7" s="127">
        <v>0</v>
      </c>
      <c r="P7" s="127">
        <v>0</v>
      </c>
      <c r="Q7" s="127">
        <v>0</v>
      </c>
      <c r="R7" s="127">
        <v>0</v>
      </c>
      <c r="S7" s="127">
        <v>0</v>
      </c>
      <c r="T7" s="127">
        <v>0</v>
      </c>
      <c r="U7" s="127">
        <v>0</v>
      </c>
      <c r="V7" s="127">
        <v>0</v>
      </c>
    </row>
    <row r="8" spans="1:22" x14ac:dyDescent="0.2">
      <c r="A8" s="90"/>
      <c r="B8" s="83"/>
      <c r="C8" s="33">
        <v>5</v>
      </c>
      <c r="D8" s="34" t="s">
        <v>41</v>
      </c>
      <c r="E8" s="35" t="s">
        <v>63</v>
      </c>
      <c r="F8" s="36" t="s">
        <v>60</v>
      </c>
      <c r="G8" s="36" t="s">
        <v>64</v>
      </c>
      <c r="H8" s="36">
        <v>20</v>
      </c>
      <c r="I8" s="37">
        <v>4197</v>
      </c>
      <c r="J8" s="17">
        <v>1</v>
      </c>
      <c r="K8" s="18">
        <f>J8-(SUM(M8:V8))</f>
        <v>0</v>
      </c>
      <c r="L8" s="115" t="str">
        <f t="shared" si="0"/>
        <v>OK</v>
      </c>
      <c r="M8" s="127">
        <v>1</v>
      </c>
      <c r="N8" s="127">
        <v>0</v>
      </c>
      <c r="O8" s="127">
        <v>0</v>
      </c>
      <c r="P8" s="127">
        <v>0</v>
      </c>
      <c r="Q8" s="127">
        <v>0</v>
      </c>
      <c r="R8" s="127">
        <v>0</v>
      </c>
      <c r="S8" s="127">
        <v>0</v>
      </c>
      <c r="T8" s="127">
        <v>0</v>
      </c>
      <c r="U8" s="127">
        <v>0</v>
      </c>
      <c r="V8" s="127">
        <v>0</v>
      </c>
    </row>
    <row r="9" spans="1:22" x14ac:dyDescent="0.2">
      <c r="A9" s="88" t="s">
        <v>55</v>
      </c>
      <c r="B9" s="81">
        <v>2</v>
      </c>
      <c r="C9" s="33">
        <v>6</v>
      </c>
      <c r="D9" s="34" t="s">
        <v>42</v>
      </c>
      <c r="E9" s="35" t="s">
        <v>63</v>
      </c>
      <c r="F9" s="36" t="s">
        <v>60</v>
      </c>
      <c r="G9" s="36" t="s">
        <v>64</v>
      </c>
      <c r="H9" s="36">
        <v>20</v>
      </c>
      <c r="I9" s="37">
        <v>1589</v>
      </c>
      <c r="J9" s="17">
        <v>3</v>
      </c>
      <c r="K9" s="18">
        <f>J9-(SUM(M9:V9))</f>
        <v>0</v>
      </c>
      <c r="L9" s="115" t="str">
        <f t="shared" si="0"/>
        <v>OK</v>
      </c>
      <c r="M9" s="127">
        <v>3</v>
      </c>
      <c r="N9" s="127">
        <v>0</v>
      </c>
      <c r="O9" s="127">
        <v>0</v>
      </c>
      <c r="P9" s="127">
        <v>0</v>
      </c>
      <c r="Q9" s="127">
        <v>0</v>
      </c>
      <c r="R9" s="127">
        <v>0</v>
      </c>
      <c r="S9" s="127">
        <v>0</v>
      </c>
      <c r="T9" s="127">
        <v>0</v>
      </c>
      <c r="U9" s="127">
        <v>0</v>
      </c>
      <c r="V9" s="127">
        <v>0</v>
      </c>
    </row>
    <row r="10" spans="1:22" x14ac:dyDescent="0.2">
      <c r="A10" s="89"/>
      <c r="B10" s="82"/>
      <c r="C10" s="33">
        <v>7</v>
      </c>
      <c r="D10" s="34" t="s">
        <v>43</v>
      </c>
      <c r="E10" s="35" t="s">
        <v>63</v>
      </c>
      <c r="F10" s="36" t="s">
        <v>60</v>
      </c>
      <c r="G10" s="36" t="s">
        <v>64</v>
      </c>
      <c r="H10" s="36">
        <v>20</v>
      </c>
      <c r="I10" s="37">
        <v>2191</v>
      </c>
      <c r="J10" s="17"/>
      <c r="K10" s="18">
        <f>J10-(SUM(M10:V10))</f>
        <v>0</v>
      </c>
      <c r="L10" s="115" t="str">
        <f t="shared" si="0"/>
        <v>OK</v>
      </c>
      <c r="M10" s="127"/>
      <c r="N10" s="127">
        <v>0</v>
      </c>
      <c r="O10" s="127">
        <v>0</v>
      </c>
      <c r="P10" s="127">
        <v>0</v>
      </c>
      <c r="Q10" s="127">
        <v>0</v>
      </c>
      <c r="R10" s="127">
        <v>0</v>
      </c>
      <c r="S10" s="127">
        <v>0</v>
      </c>
      <c r="T10" s="127">
        <v>0</v>
      </c>
      <c r="U10" s="127">
        <v>0</v>
      </c>
      <c r="V10" s="127">
        <v>0</v>
      </c>
    </row>
    <row r="11" spans="1:22" x14ac:dyDescent="0.2">
      <c r="A11" s="89"/>
      <c r="B11" s="82"/>
      <c r="C11" s="33">
        <v>8</v>
      </c>
      <c r="D11" s="34" t="s">
        <v>44</v>
      </c>
      <c r="E11" s="35" t="s">
        <v>63</v>
      </c>
      <c r="F11" s="36" t="s">
        <v>60</v>
      </c>
      <c r="G11" s="36" t="s">
        <v>64</v>
      </c>
      <c r="H11" s="36">
        <v>20</v>
      </c>
      <c r="I11" s="37">
        <v>2689</v>
      </c>
      <c r="J11" s="17">
        <v>1</v>
      </c>
      <c r="K11" s="18">
        <f>J11-(SUM(M11:V11))</f>
        <v>0</v>
      </c>
      <c r="L11" s="115" t="str">
        <f t="shared" si="0"/>
        <v>OK</v>
      </c>
      <c r="M11" s="127">
        <v>1</v>
      </c>
      <c r="N11" s="127">
        <v>0</v>
      </c>
      <c r="O11" s="127">
        <v>0</v>
      </c>
      <c r="P11" s="127">
        <v>0</v>
      </c>
      <c r="Q11" s="127">
        <v>0</v>
      </c>
      <c r="R11" s="127">
        <v>0</v>
      </c>
      <c r="S11" s="127">
        <v>0</v>
      </c>
      <c r="T11" s="127">
        <v>0</v>
      </c>
      <c r="U11" s="127">
        <v>0</v>
      </c>
      <c r="V11" s="127">
        <v>0</v>
      </c>
    </row>
    <row r="12" spans="1:22" x14ac:dyDescent="0.2">
      <c r="A12" s="89"/>
      <c r="B12" s="82"/>
      <c r="C12" s="33">
        <v>9</v>
      </c>
      <c r="D12" s="34" t="s">
        <v>45</v>
      </c>
      <c r="E12" s="35" t="s">
        <v>63</v>
      </c>
      <c r="F12" s="36" t="s">
        <v>60</v>
      </c>
      <c r="G12" s="36" t="s">
        <v>64</v>
      </c>
      <c r="H12" s="36">
        <v>20</v>
      </c>
      <c r="I12" s="37">
        <v>1089</v>
      </c>
      <c r="J12" s="17"/>
      <c r="K12" s="18">
        <f>J12-(SUM(M12:V12))</f>
        <v>0</v>
      </c>
      <c r="L12" s="115" t="str">
        <f t="shared" si="0"/>
        <v>OK</v>
      </c>
      <c r="M12" s="127">
        <v>0</v>
      </c>
      <c r="N12" s="127">
        <v>0</v>
      </c>
      <c r="O12" s="127">
        <v>0</v>
      </c>
      <c r="P12" s="127">
        <v>0</v>
      </c>
      <c r="Q12" s="127">
        <v>0</v>
      </c>
      <c r="R12" s="127">
        <v>0</v>
      </c>
      <c r="S12" s="127">
        <v>0</v>
      </c>
      <c r="T12" s="127">
        <v>0</v>
      </c>
      <c r="U12" s="127">
        <v>0</v>
      </c>
      <c r="V12" s="127">
        <v>0</v>
      </c>
    </row>
    <row r="13" spans="1:22" x14ac:dyDescent="0.2">
      <c r="A13" s="89"/>
      <c r="B13" s="82"/>
      <c r="C13" s="33">
        <v>10</v>
      </c>
      <c r="D13" s="34" t="s">
        <v>46</v>
      </c>
      <c r="E13" s="35" t="s">
        <v>63</v>
      </c>
      <c r="F13" s="36" t="s">
        <v>60</v>
      </c>
      <c r="G13" s="36" t="s">
        <v>64</v>
      </c>
      <c r="H13" s="36">
        <v>20</v>
      </c>
      <c r="I13" s="37">
        <v>1891</v>
      </c>
      <c r="J13" s="17">
        <v>3</v>
      </c>
      <c r="K13" s="18">
        <f>J13-(SUM(M13:V13))</f>
        <v>0</v>
      </c>
      <c r="L13" s="115" t="str">
        <f t="shared" si="0"/>
        <v>OK</v>
      </c>
      <c r="M13" s="127">
        <v>3</v>
      </c>
      <c r="N13" s="127">
        <v>0</v>
      </c>
      <c r="O13" s="127">
        <v>0</v>
      </c>
      <c r="P13" s="127">
        <v>0</v>
      </c>
      <c r="Q13" s="127">
        <v>0</v>
      </c>
      <c r="R13" s="127">
        <v>0</v>
      </c>
      <c r="S13" s="127">
        <v>0</v>
      </c>
      <c r="T13" s="127">
        <v>0</v>
      </c>
      <c r="U13" s="127">
        <v>0</v>
      </c>
      <c r="V13" s="127">
        <v>0</v>
      </c>
    </row>
    <row r="14" spans="1:22" x14ac:dyDescent="0.2">
      <c r="A14" s="89"/>
      <c r="B14" s="82"/>
      <c r="C14" s="33">
        <v>11</v>
      </c>
      <c r="D14" s="34" t="s">
        <v>47</v>
      </c>
      <c r="E14" s="35" t="s">
        <v>63</v>
      </c>
      <c r="F14" s="36" t="s">
        <v>60</v>
      </c>
      <c r="G14" s="36" t="s">
        <v>64</v>
      </c>
      <c r="H14" s="36">
        <v>20</v>
      </c>
      <c r="I14" s="37">
        <v>3192</v>
      </c>
      <c r="J14" s="17"/>
      <c r="K14" s="18">
        <f>J14-(SUM(M14:V14))</f>
        <v>0</v>
      </c>
      <c r="L14" s="115" t="str">
        <f t="shared" si="0"/>
        <v>OK</v>
      </c>
      <c r="M14" s="127">
        <v>0</v>
      </c>
      <c r="N14" s="127">
        <v>0</v>
      </c>
      <c r="O14" s="127">
        <v>0</v>
      </c>
      <c r="P14" s="127">
        <v>0</v>
      </c>
      <c r="Q14" s="127">
        <v>0</v>
      </c>
      <c r="R14" s="127">
        <v>0</v>
      </c>
      <c r="S14" s="127">
        <v>0</v>
      </c>
      <c r="T14" s="127">
        <v>0</v>
      </c>
      <c r="U14" s="127">
        <v>0</v>
      </c>
      <c r="V14" s="127">
        <v>0</v>
      </c>
    </row>
    <row r="15" spans="1:22" x14ac:dyDescent="0.2">
      <c r="A15" s="90"/>
      <c r="B15" s="83"/>
      <c r="C15" s="33">
        <v>12</v>
      </c>
      <c r="D15" s="34" t="s">
        <v>48</v>
      </c>
      <c r="E15" s="35" t="s">
        <v>63</v>
      </c>
      <c r="F15" s="36" t="s">
        <v>60</v>
      </c>
      <c r="G15" s="36" t="s">
        <v>64</v>
      </c>
      <c r="H15" s="36">
        <v>20</v>
      </c>
      <c r="I15" s="37">
        <v>6590</v>
      </c>
      <c r="J15" s="17"/>
      <c r="K15" s="18">
        <f>J15-(SUM(M15:V15))</f>
        <v>0</v>
      </c>
      <c r="L15" s="115" t="str">
        <f t="shared" si="0"/>
        <v>OK</v>
      </c>
      <c r="M15" s="127">
        <v>0</v>
      </c>
      <c r="N15" s="127">
        <v>0</v>
      </c>
      <c r="O15" s="127">
        <v>0</v>
      </c>
      <c r="P15" s="127">
        <v>0</v>
      </c>
      <c r="Q15" s="127">
        <v>0</v>
      </c>
      <c r="R15" s="127">
        <v>0</v>
      </c>
      <c r="S15" s="127">
        <v>0</v>
      </c>
      <c r="T15" s="127">
        <v>0</v>
      </c>
      <c r="U15" s="127">
        <v>0</v>
      </c>
      <c r="V15" s="127">
        <v>0</v>
      </c>
    </row>
    <row r="16" spans="1:22" ht="38.25" x14ac:dyDescent="0.2">
      <c r="A16" s="21" t="s">
        <v>58</v>
      </c>
      <c r="B16" s="20">
        <v>3</v>
      </c>
      <c r="C16" s="33">
        <v>13</v>
      </c>
      <c r="D16" s="34" t="s">
        <v>59</v>
      </c>
      <c r="E16" s="35" t="s">
        <v>63</v>
      </c>
      <c r="F16" s="36" t="s">
        <v>60</v>
      </c>
      <c r="G16" s="36" t="s">
        <v>64</v>
      </c>
      <c r="H16" s="36">
        <v>20</v>
      </c>
      <c r="I16" s="37">
        <v>1048</v>
      </c>
      <c r="J16" s="17"/>
      <c r="K16" s="18">
        <f>J16-(SUM(M16:V16))</f>
        <v>0</v>
      </c>
      <c r="L16" s="115" t="str">
        <f t="shared" si="0"/>
        <v>OK</v>
      </c>
      <c r="M16" s="127">
        <v>0</v>
      </c>
      <c r="N16" s="127">
        <v>0</v>
      </c>
      <c r="O16" s="127">
        <v>0</v>
      </c>
      <c r="P16" s="127">
        <v>0</v>
      </c>
      <c r="Q16" s="127">
        <v>0</v>
      </c>
      <c r="R16" s="127">
        <v>0</v>
      </c>
      <c r="S16" s="127">
        <v>0</v>
      </c>
      <c r="T16" s="127">
        <v>0</v>
      </c>
      <c r="U16" s="127">
        <v>0</v>
      </c>
      <c r="V16" s="127">
        <v>0</v>
      </c>
    </row>
    <row r="17" spans="1:22" ht="51" x14ac:dyDescent="0.2">
      <c r="A17" s="21" t="s">
        <v>61</v>
      </c>
      <c r="B17" s="20">
        <v>4</v>
      </c>
      <c r="C17" s="33">
        <v>14</v>
      </c>
      <c r="D17" s="34" t="s">
        <v>49</v>
      </c>
      <c r="E17" s="35" t="s">
        <v>63</v>
      </c>
      <c r="F17" s="36" t="s">
        <v>60</v>
      </c>
      <c r="G17" s="36" t="s">
        <v>64</v>
      </c>
      <c r="H17" s="36">
        <v>20</v>
      </c>
      <c r="I17" s="37">
        <v>2790.83</v>
      </c>
      <c r="J17" s="17"/>
      <c r="K17" s="18">
        <f>J17-(SUM(M17:V17))</f>
        <v>0</v>
      </c>
      <c r="L17" s="115" t="str">
        <f t="shared" si="0"/>
        <v>OK</v>
      </c>
      <c r="M17" s="127">
        <v>0</v>
      </c>
      <c r="N17" s="127">
        <v>0</v>
      </c>
      <c r="O17" s="127">
        <v>0</v>
      </c>
      <c r="P17" s="127">
        <v>0</v>
      </c>
      <c r="Q17" s="127">
        <v>0</v>
      </c>
      <c r="R17" s="127">
        <v>0</v>
      </c>
      <c r="S17" s="127">
        <v>0</v>
      </c>
      <c r="T17" s="127">
        <v>0</v>
      </c>
      <c r="U17" s="127">
        <v>0</v>
      </c>
      <c r="V17" s="127">
        <v>0</v>
      </c>
    </row>
    <row r="18" spans="1:22" ht="51" x14ac:dyDescent="0.2">
      <c r="A18" s="21" t="s">
        <v>61</v>
      </c>
      <c r="B18" s="20">
        <v>5</v>
      </c>
      <c r="C18" s="33">
        <v>15</v>
      </c>
      <c r="D18" s="34" t="s">
        <v>50</v>
      </c>
      <c r="E18" s="35" t="s">
        <v>63</v>
      </c>
      <c r="F18" s="36" t="s">
        <v>62</v>
      </c>
      <c r="G18" s="36" t="s">
        <v>64</v>
      </c>
      <c r="H18" s="36">
        <v>20</v>
      </c>
      <c r="I18" s="37">
        <v>3.09</v>
      </c>
      <c r="J18" s="17"/>
      <c r="K18" s="18">
        <f>J18-(SUM(M18:V18))</f>
        <v>0</v>
      </c>
      <c r="L18" s="115" t="str">
        <f t="shared" si="0"/>
        <v>OK</v>
      </c>
      <c r="M18" s="127">
        <v>0</v>
      </c>
      <c r="N18" s="127">
        <v>0</v>
      </c>
      <c r="O18" s="127">
        <v>0</v>
      </c>
      <c r="P18" s="127">
        <v>0</v>
      </c>
      <c r="Q18" s="127">
        <v>0</v>
      </c>
      <c r="R18" s="127">
        <v>0</v>
      </c>
      <c r="S18" s="127">
        <v>0</v>
      </c>
      <c r="T18" s="127">
        <v>0</v>
      </c>
      <c r="U18" s="127">
        <v>0</v>
      </c>
      <c r="V18" s="127">
        <v>0</v>
      </c>
    </row>
    <row r="19" spans="1:22" x14ac:dyDescent="0.2">
      <c r="A19" s="91" t="s">
        <v>56</v>
      </c>
      <c r="B19" s="85">
        <v>6</v>
      </c>
      <c r="C19" s="48">
        <v>16</v>
      </c>
      <c r="D19" s="49" t="s">
        <v>51</v>
      </c>
      <c r="E19" s="134"/>
      <c r="F19" s="51"/>
      <c r="G19" s="51"/>
      <c r="H19" s="51"/>
      <c r="I19" s="52"/>
      <c r="J19" s="114"/>
      <c r="K19" s="113"/>
      <c r="L19" s="112"/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  <c r="S19" s="135">
        <v>0</v>
      </c>
      <c r="T19" s="135">
        <v>0</v>
      </c>
      <c r="U19" s="135">
        <v>0</v>
      </c>
      <c r="V19" s="135">
        <v>0</v>
      </c>
    </row>
    <row r="20" spans="1:22" x14ac:dyDescent="0.2">
      <c r="A20" s="92"/>
      <c r="B20" s="86"/>
      <c r="C20" s="48">
        <v>17</v>
      </c>
      <c r="D20" s="49" t="s">
        <v>52</v>
      </c>
      <c r="E20" s="134"/>
      <c r="F20" s="51"/>
      <c r="G20" s="51"/>
      <c r="H20" s="51"/>
      <c r="I20" s="52"/>
      <c r="J20" s="114"/>
      <c r="K20" s="113"/>
      <c r="L20" s="112"/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  <c r="S20" s="135">
        <v>0</v>
      </c>
      <c r="T20" s="135">
        <v>0</v>
      </c>
      <c r="U20" s="135">
        <v>0</v>
      </c>
      <c r="V20" s="135">
        <v>0</v>
      </c>
    </row>
    <row r="21" spans="1:22" x14ac:dyDescent="0.2">
      <c r="A21" s="92"/>
      <c r="B21" s="86"/>
      <c r="C21" s="48">
        <v>18</v>
      </c>
      <c r="D21" s="49" t="s">
        <v>53</v>
      </c>
      <c r="E21" s="134"/>
      <c r="F21" s="51"/>
      <c r="G21" s="51"/>
      <c r="H21" s="51"/>
      <c r="I21" s="52"/>
      <c r="J21" s="114"/>
      <c r="K21" s="113"/>
      <c r="L21" s="112"/>
      <c r="M21" s="135">
        <v>0</v>
      </c>
      <c r="N21" s="135">
        <v>0</v>
      </c>
      <c r="O21" s="135">
        <v>0</v>
      </c>
      <c r="P21" s="135">
        <v>0</v>
      </c>
      <c r="Q21" s="135">
        <v>0</v>
      </c>
      <c r="R21" s="135">
        <v>0</v>
      </c>
      <c r="S21" s="135">
        <v>0</v>
      </c>
      <c r="T21" s="135">
        <v>0</v>
      </c>
      <c r="U21" s="135">
        <v>0</v>
      </c>
      <c r="V21" s="135">
        <v>0</v>
      </c>
    </row>
    <row r="22" spans="1:22" x14ac:dyDescent="0.2">
      <c r="A22" s="93"/>
      <c r="B22" s="87"/>
      <c r="C22" s="48">
        <v>19</v>
      </c>
      <c r="D22" s="49" t="s">
        <v>54</v>
      </c>
      <c r="E22" s="134"/>
      <c r="F22" s="51"/>
      <c r="G22" s="51"/>
      <c r="H22" s="51"/>
      <c r="I22" s="52"/>
      <c r="J22" s="114"/>
      <c r="K22" s="113"/>
      <c r="L22" s="112"/>
      <c r="M22" s="135">
        <v>0</v>
      </c>
      <c r="N22" s="135">
        <v>0</v>
      </c>
      <c r="O22" s="135">
        <v>0</v>
      </c>
      <c r="P22" s="135">
        <v>0</v>
      </c>
      <c r="Q22" s="135">
        <v>0</v>
      </c>
      <c r="R22" s="135">
        <v>0</v>
      </c>
      <c r="S22" s="135">
        <v>0</v>
      </c>
      <c r="T22" s="135">
        <v>0</v>
      </c>
      <c r="U22" s="135">
        <v>0</v>
      </c>
      <c r="V22" s="135">
        <v>0</v>
      </c>
    </row>
  </sheetData>
  <mergeCells count="20">
    <mergeCell ref="A9:A15"/>
    <mergeCell ref="B9:B15"/>
    <mergeCell ref="A19:A22"/>
    <mergeCell ref="B19:B22"/>
    <mergeCell ref="T1:T2"/>
    <mergeCell ref="U1:U2"/>
    <mergeCell ref="V1:V2"/>
    <mergeCell ref="A2:L2"/>
    <mergeCell ref="A4:A8"/>
    <mergeCell ref="B4:B8"/>
    <mergeCell ref="N1:N2"/>
    <mergeCell ref="O1:O2"/>
    <mergeCell ref="P1:P2"/>
    <mergeCell ref="Q1:Q2"/>
    <mergeCell ref="R1:R2"/>
    <mergeCell ref="S1:S2"/>
    <mergeCell ref="A1:C1"/>
    <mergeCell ref="D1:H1"/>
    <mergeCell ref="I1:L1"/>
    <mergeCell ref="M1:M2"/>
  </mergeCells>
  <conditionalFormatting sqref="M4:V22">
    <cfRule type="cellIs" dxfId="2" priority="4" stopIfTrue="1" operator="greaterThan">
      <formula>0</formula>
    </cfRule>
    <cfRule type="cellIs" dxfId="1" priority="5" stopIfTrue="1" operator="greaterThan">
      <formula>0</formula>
    </cfRule>
    <cfRule type="cellIs" dxfId="0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abSelected="1" zoomScale="80" zoomScaleNormal="80" workbookViewId="0">
      <selection activeCell="D29" sqref="D29"/>
    </sheetView>
  </sheetViews>
  <sheetFormatPr defaultColWidth="9.7109375" defaultRowHeight="15" x14ac:dyDescent="0.2"/>
  <cols>
    <col min="1" max="1" width="14" style="1" customWidth="1"/>
    <col min="2" max="2" width="5.42578125" style="2" bestFit="1" customWidth="1"/>
    <col min="3" max="3" width="8.42578125" style="39" bestFit="1" customWidth="1"/>
    <col min="4" max="4" width="60.140625" style="16" customWidth="1"/>
    <col min="5" max="5" width="16.28515625" style="16" customWidth="1"/>
    <col min="6" max="6" width="12.28515625" style="40" customWidth="1"/>
    <col min="7" max="7" width="16.140625" style="32" customWidth="1"/>
    <col min="8" max="8" width="7.85546875" style="32" customWidth="1"/>
    <col min="9" max="9" width="15" style="41" customWidth="1"/>
    <col min="10" max="10" width="13" style="42" customWidth="1"/>
    <col min="11" max="11" width="13.28515625" style="43" customWidth="1"/>
    <col min="12" max="12" width="12.5703125" style="44" customWidth="1"/>
    <col min="13" max="13" width="16.7109375" style="22" customWidth="1"/>
    <col min="14" max="14" width="17.140625" style="22" customWidth="1"/>
    <col min="15" max="16384" width="9.7109375" style="22"/>
  </cols>
  <sheetData>
    <row r="1" spans="1:14" ht="33" customHeight="1" x14ac:dyDescent="0.2">
      <c r="A1" s="77" t="s">
        <v>35</v>
      </c>
      <c r="B1" s="77"/>
      <c r="C1" s="77"/>
      <c r="D1" s="78" t="s">
        <v>57</v>
      </c>
      <c r="E1" s="79"/>
      <c r="F1" s="79"/>
      <c r="G1" s="79"/>
      <c r="H1" s="80"/>
      <c r="I1" s="77" t="s">
        <v>36</v>
      </c>
      <c r="J1" s="77"/>
      <c r="K1" s="77"/>
      <c r="L1" s="77"/>
      <c r="M1" s="77"/>
      <c r="N1" s="77"/>
    </row>
    <row r="2" spans="1:14" ht="30" customHeight="1" x14ac:dyDescent="0.2">
      <c r="A2" s="77" t="s">
        <v>65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s="32" customFormat="1" ht="45" x14ac:dyDescent="0.2">
      <c r="A3" s="19" t="s">
        <v>3</v>
      </c>
      <c r="B3" s="19" t="s">
        <v>1</v>
      </c>
      <c r="C3" s="23" t="s">
        <v>5</v>
      </c>
      <c r="D3" s="24" t="s">
        <v>7</v>
      </c>
      <c r="E3" s="25" t="s">
        <v>33</v>
      </c>
      <c r="F3" s="24" t="s">
        <v>8</v>
      </c>
      <c r="G3" s="26" t="s">
        <v>4</v>
      </c>
      <c r="H3" s="27" t="s">
        <v>13</v>
      </c>
      <c r="I3" s="28" t="s">
        <v>6</v>
      </c>
      <c r="J3" s="137" t="s">
        <v>74</v>
      </c>
      <c r="K3" s="138" t="s">
        <v>75</v>
      </c>
      <c r="L3" s="139" t="s">
        <v>34</v>
      </c>
      <c r="M3" s="139" t="s">
        <v>76</v>
      </c>
      <c r="N3" s="140" t="s">
        <v>77</v>
      </c>
    </row>
    <row r="4" spans="1:14" x14ac:dyDescent="0.2">
      <c r="A4" s="88" t="s">
        <v>55</v>
      </c>
      <c r="B4" s="81">
        <v>1</v>
      </c>
      <c r="C4" s="33">
        <v>1</v>
      </c>
      <c r="D4" s="34" t="s">
        <v>37</v>
      </c>
      <c r="E4" s="35" t="s">
        <v>63</v>
      </c>
      <c r="F4" s="36" t="s">
        <v>60</v>
      </c>
      <c r="G4" s="36" t="s">
        <v>64</v>
      </c>
      <c r="H4" s="36">
        <v>20</v>
      </c>
      <c r="I4" s="37">
        <v>1069</v>
      </c>
      <c r="J4" s="17">
        <f>Reitoria_PROEX!J4+ANPED!J4</f>
        <v>11</v>
      </c>
      <c r="K4" s="18">
        <f>(Reitoria_PROEX!J4-Reitoria_PROEX!K4)+(ANPED!J4-ANPED!K4)</f>
        <v>5</v>
      </c>
      <c r="L4" s="57">
        <f>J4-K4</f>
        <v>6</v>
      </c>
      <c r="M4" s="141">
        <f>I4*J4</f>
        <v>11759</v>
      </c>
      <c r="N4" s="141">
        <f>I4*K4</f>
        <v>5345</v>
      </c>
    </row>
    <row r="5" spans="1:14" x14ac:dyDescent="0.2">
      <c r="A5" s="89"/>
      <c r="B5" s="82"/>
      <c r="C5" s="33">
        <v>2</v>
      </c>
      <c r="D5" s="34" t="s">
        <v>38</v>
      </c>
      <c r="E5" s="35" t="s">
        <v>63</v>
      </c>
      <c r="F5" s="36" t="s">
        <v>60</v>
      </c>
      <c r="G5" s="36" t="s">
        <v>64</v>
      </c>
      <c r="H5" s="36">
        <v>20</v>
      </c>
      <c r="I5" s="37">
        <v>1106</v>
      </c>
      <c r="J5" s="17">
        <f>Reitoria_PROEX!J5+ANPED!J5</f>
        <v>19</v>
      </c>
      <c r="K5" s="18">
        <f>(Reitoria_PROEX!J5-Reitoria_PROEX!K5)+(ANPED!J5-ANPED!K5)</f>
        <v>2</v>
      </c>
      <c r="L5" s="57">
        <f t="shared" ref="L5:L18" si="0">J5-K5</f>
        <v>17</v>
      </c>
      <c r="M5" s="141">
        <f t="shared" ref="M5:M22" si="1">I5*J5</f>
        <v>21014</v>
      </c>
      <c r="N5" s="141">
        <f t="shared" ref="N5:N22" si="2">I5*K5</f>
        <v>2212</v>
      </c>
    </row>
    <row r="6" spans="1:14" x14ac:dyDescent="0.2">
      <c r="A6" s="89"/>
      <c r="B6" s="82"/>
      <c r="C6" s="33">
        <v>3</v>
      </c>
      <c r="D6" s="34" t="s">
        <v>39</v>
      </c>
      <c r="E6" s="35" t="s">
        <v>63</v>
      </c>
      <c r="F6" s="36" t="s">
        <v>60</v>
      </c>
      <c r="G6" s="36" t="s">
        <v>64</v>
      </c>
      <c r="H6" s="36">
        <v>20</v>
      </c>
      <c r="I6" s="37">
        <v>1602</v>
      </c>
      <c r="J6" s="17">
        <f>Reitoria_PROEX!J6+ANPED!J6</f>
        <v>19</v>
      </c>
      <c r="K6" s="18">
        <f>(Reitoria_PROEX!J6-Reitoria_PROEX!K6)+(ANPED!J6-ANPED!K6)</f>
        <v>2</v>
      </c>
      <c r="L6" s="57">
        <f t="shared" si="0"/>
        <v>17</v>
      </c>
      <c r="M6" s="141">
        <f t="shared" si="1"/>
        <v>30438</v>
      </c>
      <c r="N6" s="141">
        <f t="shared" si="2"/>
        <v>3204</v>
      </c>
    </row>
    <row r="7" spans="1:14" x14ac:dyDescent="0.2">
      <c r="A7" s="89"/>
      <c r="B7" s="82"/>
      <c r="C7" s="33">
        <v>4</v>
      </c>
      <c r="D7" s="34" t="s">
        <v>40</v>
      </c>
      <c r="E7" s="35" t="s">
        <v>63</v>
      </c>
      <c r="F7" s="36" t="s">
        <v>60</v>
      </c>
      <c r="G7" s="36" t="s">
        <v>64</v>
      </c>
      <c r="H7" s="36">
        <v>20</v>
      </c>
      <c r="I7" s="37">
        <v>2289</v>
      </c>
      <c r="J7" s="17">
        <f>Reitoria_PROEX!J7+ANPED!J7</f>
        <v>5</v>
      </c>
      <c r="K7" s="18">
        <f>(Reitoria_PROEX!J7-Reitoria_PROEX!K7)+(ANPED!J7-ANPED!K7)</f>
        <v>1</v>
      </c>
      <c r="L7" s="57">
        <f t="shared" si="0"/>
        <v>4</v>
      </c>
      <c r="M7" s="141">
        <f t="shared" si="1"/>
        <v>11445</v>
      </c>
      <c r="N7" s="141">
        <f t="shared" si="2"/>
        <v>2289</v>
      </c>
    </row>
    <row r="8" spans="1:14" x14ac:dyDescent="0.2">
      <c r="A8" s="90"/>
      <c r="B8" s="83"/>
      <c r="C8" s="33">
        <v>5</v>
      </c>
      <c r="D8" s="34" t="s">
        <v>41</v>
      </c>
      <c r="E8" s="35" t="s">
        <v>63</v>
      </c>
      <c r="F8" s="36" t="s">
        <v>60</v>
      </c>
      <c r="G8" s="36" t="s">
        <v>64</v>
      </c>
      <c r="H8" s="36">
        <v>20</v>
      </c>
      <c r="I8" s="37">
        <v>4197</v>
      </c>
      <c r="J8" s="17">
        <f>Reitoria_PROEX!J8+ANPED!J8</f>
        <v>3</v>
      </c>
      <c r="K8" s="18">
        <f>(Reitoria_PROEX!J8-Reitoria_PROEX!K8)+(ANPED!J8-ANPED!K8)</f>
        <v>1</v>
      </c>
      <c r="L8" s="57">
        <f t="shared" si="0"/>
        <v>2</v>
      </c>
      <c r="M8" s="141">
        <f t="shared" si="1"/>
        <v>12591</v>
      </c>
      <c r="N8" s="141">
        <f t="shared" si="2"/>
        <v>4197</v>
      </c>
    </row>
    <row r="9" spans="1:14" x14ac:dyDescent="0.2">
      <c r="A9" s="88" t="s">
        <v>55</v>
      </c>
      <c r="B9" s="81">
        <v>2</v>
      </c>
      <c r="C9" s="33">
        <v>6</v>
      </c>
      <c r="D9" s="34" t="s">
        <v>42</v>
      </c>
      <c r="E9" s="35" t="s">
        <v>63</v>
      </c>
      <c r="F9" s="36" t="s">
        <v>60</v>
      </c>
      <c r="G9" s="36" t="s">
        <v>64</v>
      </c>
      <c r="H9" s="36">
        <v>20</v>
      </c>
      <c r="I9" s="37">
        <v>1589</v>
      </c>
      <c r="J9" s="17">
        <f>Reitoria_PROEX!J9+ANPED!J9</f>
        <v>13</v>
      </c>
      <c r="K9" s="18">
        <f>(Reitoria_PROEX!J9-Reitoria_PROEX!K9)+(ANPED!J9-ANPED!K9)</f>
        <v>3</v>
      </c>
      <c r="L9" s="57">
        <f t="shared" si="0"/>
        <v>10</v>
      </c>
      <c r="M9" s="141">
        <f t="shared" si="1"/>
        <v>20657</v>
      </c>
      <c r="N9" s="141">
        <f t="shared" si="2"/>
        <v>4767</v>
      </c>
    </row>
    <row r="10" spans="1:14" x14ac:dyDescent="0.2">
      <c r="A10" s="89"/>
      <c r="B10" s="82"/>
      <c r="C10" s="33">
        <v>7</v>
      </c>
      <c r="D10" s="34" t="s">
        <v>43</v>
      </c>
      <c r="E10" s="35" t="s">
        <v>63</v>
      </c>
      <c r="F10" s="36" t="s">
        <v>60</v>
      </c>
      <c r="G10" s="36" t="s">
        <v>64</v>
      </c>
      <c r="H10" s="36">
        <v>20</v>
      </c>
      <c r="I10" s="37">
        <v>2191</v>
      </c>
      <c r="J10" s="17">
        <f>Reitoria_PROEX!J10+ANPED!J10</f>
        <v>7</v>
      </c>
      <c r="K10" s="18">
        <f>(Reitoria_PROEX!J10-Reitoria_PROEX!K10)+(ANPED!J10-ANPED!K10)</f>
        <v>0</v>
      </c>
      <c r="L10" s="57">
        <f t="shared" si="0"/>
        <v>7</v>
      </c>
      <c r="M10" s="141">
        <f t="shared" si="1"/>
        <v>15337</v>
      </c>
      <c r="N10" s="141">
        <f t="shared" si="2"/>
        <v>0</v>
      </c>
    </row>
    <row r="11" spans="1:14" x14ac:dyDescent="0.2">
      <c r="A11" s="89"/>
      <c r="B11" s="82"/>
      <c r="C11" s="33">
        <v>8</v>
      </c>
      <c r="D11" s="34" t="s">
        <v>44</v>
      </c>
      <c r="E11" s="35" t="s">
        <v>63</v>
      </c>
      <c r="F11" s="36" t="s">
        <v>60</v>
      </c>
      <c r="G11" s="36" t="s">
        <v>64</v>
      </c>
      <c r="H11" s="36">
        <v>20</v>
      </c>
      <c r="I11" s="37">
        <v>2689</v>
      </c>
      <c r="J11" s="17">
        <f>Reitoria_PROEX!J11+ANPED!J11</f>
        <v>6</v>
      </c>
      <c r="K11" s="18">
        <f>(Reitoria_PROEX!J11-Reitoria_PROEX!K11)+(ANPED!J11-ANPED!K11)</f>
        <v>1</v>
      </c>
      <c r="L11" s="57">
        <f t="shared" si="0"/>
        <v>5</v>
      </c>
      <c r="M11" s="141">
        <f t="shared" si="1"/>
        <v>16134</v>
      </c>
      <c r="N11" s="141">
        <f t="shared" si="2"/>
        <v>2689</v>
      </c>
    </row>
    <row r="12" spans="1:14" x14ac:dyDescent="0.2">
      <c r="A12" s="89"/>
      <c r="B12" s="82"/>
      <c r="C12" s="33">
        <v>9</v>
      </c>
      <c r="D12" s="34" t="s">
        <v>45</v>
      </c>
      <c r="E12" s="35" t="s">
        <v>63</v>
      </c>
      <c r="F12" s="36" t="s">
        <v>60</v>
      </c>
      <c r="G12" s="36" t="s">
        <v>64</v>
      </c>
      <c r="H12" s="36">
        <v>20</v>
      </c>
      <c r="I12" s="37">
        <v>1089</v>
      </c>
      <c r="J12" s="17">
        <f>Reitoria_PROEX!J12+ANPED!J12</f>
        <v>6</v>
      </c>
      <c r="K12" s="18">
        <f>(Reitoria_PROEX!J12-Reitoria_PROEX!K12)+(ANPED!J12-ANPED!K12)</f>
        <v>0</v>
      </c>
      <c r="L12" s="57">
        <f t="shared" si="0"/>
        <v>6</v>
      </c>
      <c r="M12" s="141">
        <f t="shared" si="1"/>
        <v>6534</v>
      </c>
      <c r="N12" s="141">
        <f t="shared" si="2"/>
        <v>0</v>
      </c>
    </row>
    <row r="13" spans="1:14" ht="39" customHeight="1" x14ac:dyDescent="0.2">
      <c r="A13" s="89"/>
      <c r="B13" s="82"/>
      <c r="C13" s="33">
        <v>10</v>
      </c>
      <c r="D13" s="34" t="s">
        <v>46</v>
      </c>
      <c r="E13" s="35" t="s">
        <v>63</v>
      </c>
      <c r="F13" s="36" t="s">
        <v>60</v>
      </c>
      <c r="G13" s="36" t="s">
        <v>64</v>
      </c>
      <c r="H13" s="36">
        <v>20</v>
      </c>
      <c r="I13" s="37">
        <v>1891</v>
      </c>
      <c r="J13" s="17">
        <f>Reitoria_PROEX!J13+ANPED!J13</f>
        <v>15</v>
      </c>
      <c r="K13" s="18">
        <f>(Reitoria_PROEX!J13-Reitoria_PROEX!K13)+(ANPED!J13-ANPED!K13)</f>
        <v>3</v>
      </c>
      <c r="L13" s="57">
        <f t="shared" si="0"/>
        <v>12</v>
      </c>
      <c r="M13" s="141">
        <f t="shared" si="1"/>
        <v>28365</v>
      </c>
      <c r="N13" s="141">
        <f t="shared" si="2"/>
        <v>5673</v>
      </c>
    </row>
    <row r="14" spans="1:14" x14ac:dyDescent="0.2">
      <c r="A14" s="89"/>
      <c r="B14" s="82"/>
      <c r="C14" s="33">
        <v>11</v>
      </c>
      <c r="D14" s="34" t="s">
        <v>47</v>
      </c>
      <c r="E14" s="35" t="s">
        <v>63</v>
      </c>
      <c r="F14" s="36" t="s">
        <v>60</v>
      </c>
      <c r="G14" s="36" t="s">
        <v>64</v>
      </c>
      <c r="H14" s="36">
        <v>20</v>
      </c>
      <c r="I14" s="37">
        <v>3192</v>
      </c>
      <c r="J14" s="17">
        <f>Reitoria_PROEX!J14+ANPED!J14</f>
        <v>6</v>
      </c>
      <c r="K14" s="18">
        <f>(Reitoria_PROEX!J14-Reitoria_PROEX!K14)+(ANPED!J14-ANPED!K14)</f>
        <v>0</v>
      </c>
      <c r="L14" s="57">
        <f t="shared" si="0"/>
        <v>6</v>
      </c>
      <c r="M14" s="141">
        <f t="shared" si="1"/>
        <v>19152</v>
      </c>
      <c r="N14" s="141">
        <f t="shared" si="2"/>
        <v>0</v>
      </c>
    </row>
    <row r="15" spans="1:14" x14ac:dyDescent="0.2">
      <c r="A15" s="90"/>
      <c r="B15" s="83"/>
      <c r="C15" s="33">
        <v>12</v>
      </c>
      <c r="D15" s="34" t="s">
        <v>48</v>
      </c>
      <c r="E15" s="35" t="s">
        <v>63</v>
      </c>
      <c r="F15" s="36" t="s">
        <v>60</v>
      </c>
      <c r="G15" s="36" t="s">
        <v>64</v>
      </c>
      <c r="H15" s="36">
        <v>20</v>
      </c>
      <c r="I15" s="37">
        <v>6590</v>
      </c>
      <c r="J15" s="17">
        <f>Reitoria_PROEX!J15+ANPED!J15</f>
        <v>5</v>
      </c>
      <c r="K15" s="18">
        <f>(Reitoria_PROEX!J15-Reitoria_PROEX!K15)+(ANPED!J15-ANPED!K15)</f>
        <v>0</v>
      </c>
      <c r="L15" s="57">
        <f t="shared" si="0"/>
        <v>5</v>
      </c>
      <c r="M15" s="141">
        <f t="shared" si="1"/>
        <v>32950</v>
      </c>
      <c r="N15" s="141">
        <f t="shared" si="2"/>
        <v>0</v>
      </c>
    </row>
    <row r="16" spans="1:14" ht="38.25" x14ac:dyDescent="0.2">
      <c r="A16" s="21" t="s">
        <v>58</v>
      </c>
      <c r="B16" s="20">
        <v>3</v>
      </c>
      <c r="C16" s="33">
        <v>13</v>
      </c>
      <c r="D16" s="34" t="s">
        <v>59</v>
      </c>
      <c r="E16" s="35" t="s">
        <v>63</v>
      </c>
      <c r="F16" s="36" t="s">
        <v>60</v>
      </c>
      <c r="G16" s="36" t="s">
        <v>64</v>
      </c>
      <c r="H16" s="36">
        <v>20</v>
      </c>
      <c r="I16" s="37">
        <v>1233.33</v>
      </c>
      <c r="J16" s="17">
        <f>Reitoria_PROEX!J16+ANPED!J16</f>
        <v>6</v>
      </c>
      <c r="K16" s="18">
        <f>(Reitoria_PROEX!J16-Reitoria_PROEX!K16)+(ANPED!J16-ANPED!K16)</f>
        <v>3</v>
      </c>
      <c r="L16" s="57">
        <f t="shared" si="0"/>
        <v>3</v>
      </c>
      <c r="M16" s="141">
        <f t="shared" si="1"/>
        <v>7399.98</v>
      </c>
      <c r="N16" s="141">
        <f t="shared" si="2"/>
        <v>3699.99</v>
      </c>
    </row>
    <row r="17" spans="1:14" ht="51" x14ac:dyDescent="0.2">
      <c r="A17" s="21" t="s">
        <v>61</v>
      </c>
      <c r="B17" s="20">
        <v>4</v>
      </c>
      <c r="C17" s="33">
        <v>14</v>
      </c>
      <c r="D17" s="34" t="s">
        <v>49</v>
      </c>
      <c r="E17" s="35" t="s">
        <v>63</v>
      </c>
      <c r="F17" s="36" t="s">
        <v>60</v>
      </c>
      <c r="G17" s="36" t="s">
        <v>64</v>
      </c>
      <c r="H17" s="36">
        <v>20</v>
      </c>
      <c r="I17" s="37">
        <v>2790.83</v>
      </c>
      <c r="J17" s="17">
        <f>Reitoria_PROEX!J17+ANPED!J17</f>
        <v>12</v>
      </c>
      <c r="K17" s="18">
        <f>(Reitoria_PROEX!J17-Reitoria_PROEX!K17)+(ANPED!J17-ANPED!K17)</f>
        <v>3</v>
      </c>
      <c r="L17" s="57">
        <f t="shared" si="0"/>
        <v>9</v>
      </c>
      <c r="M17" s="141">
        <f t="shared" si="1"/>
        <v>33489.96</v>
      </c>
      <c r="N17" s="141">
        <f t="shared" si="2"/>
        <v>8372.49</v>
      </c>
    </row>
    <row r="18" spans="1:14" ht="51" x14ac:dyDescent="0.2">
      <c r="A18" s="21" t="s">
        <v>61</v>
      </c>
      <c r="B18" s="20">
        <v>5</v>
      </c>
      <c r="C18" s="33">
        <v>15</v>
      </c>
      <c r="D18" s="34" t="s">
        <v>50</v>
      </c>
      <c r="E18" s="35" t="s">
        <v>63</v>
      </c>
      <c r="F18" s="36" t="s">
        <v>62</v>
      </c>
      <c r="G18" s="36" t="s">
        <v>64</v>
      </c>
      <c r="H18" s="36">
        <v>20</v>
      </c>
      <c r="I18" s="37">
        <v>3.09</v>
      </c>
      <c r="J18" s="17">
        <f>Reitoria_PROEX!J18+ANPED!J18</f>
        <v>2000</v>
      </c>
      <c r="K18" s="18">
        <f>(Reitoria_PROEX!J18-Reitoria_PROEX!K18)+(ANPED!J18-ANPED!K18)</f>
        <v>30</v>
      </c>
      <c r="L18" s="57">
        <f t="shared" si="0"/>
        <v>1970</v>
      </c>
      <c r="M18" s="141">
        <f t="shared" si="1"/>
        <v>6180</v>
      </c>
      <c r="N18" s="141">
        <f t="shared" si="2"/>
        <v>92.699999999999989</v>
      </c>
    </row>
    <row r="19" spans="1:14" x14ac:dyDescent="0.2">
      <c r="A19" s="91" t="s">
        <v>56</v>
      </c>
      <c r="B19" s="85">
        <v>6</v>
      </c>
      <c r="C19" s="48">
        <v>16</v>
      </c>
      <c r="D19" s="49" t="s">
        <v>51</v>
      </c>
      <c r="E19" s="50"/>
      <c r="F19" s="51"/>
      <c r="G19" s="51"/>
      <c r="H19" s="51"/>
      <c r="I19" s="52"/>
      <c r="J19" s="53"/>
      <c r="K19" s="54"/>
      <c r="L19" s="55"/>
      <c r="M19" s="141">
        <f t="shared" si="1"/>
        <v>0</v>
      </c>
      <c r="N19" s="141">
        <f t="shared" si="2"/>
        <v>0</v>
      </c>
    </row>
    <row r="20" spans="1:14" x14ac:dyDescent="0.2">
      <c r="A20" s="92"/>
      <c r="B20" s="86"/>
      <c r="C20" s="48">
        <v>17</v>
      </c>
      <c r="D20" s="49" t="s">
        <v>52</v>
      </c>
      <c r="E20" s="50"/>
      <c r="F20" s="51"/>
      <c r="G20" s="51"/>
      <c r="H20" s="51"/>
      <c r="I20" s="52"/>
      <c r="J20" s="53"/>
      <c r="K20" s="54"/>
      <c r="L20" s="55"/>
      <c r="M20" s="141">
        <f t="shared" si="1"/>
        <v>0</v>
      </c>
      <c r="N20" s="141">
        <f t="shared" si="2"/>
        <v>0</v>
      </c>
    </row>
    <row r="21" spans="1:14" x14ac:dyDescent="0.2">
      <c r="A21" s="92"/>
      <c r="B21" s="86"/>
      <c r="C21" s="48">
        <v>18</v>
      </c>
      <c r="D21" s="49" t="s">
        <v>53</v>
      </c>
      <c r="E21" s="50"/>
      <c r="F21" s="51"/>
      <c r="G21" s="51"/>
      <c r="H21" s="51"/>
      <c r="I21" s="52"/>
      <c r="J21" s="53"/>
      <c r="K21" s="54"/>
      <c r="L21" s="55"/>
      <c r="M21" s="141">
        <f t="shared" si="1"/>
        <v>0</v>
      </c>
      <c r="N21" s="141">
        <f t="shared" si="2"/>
        <v>0</v>
      </c>
    </row>
    <row r="22" spans="1:14" x14ac:dyDescent="0.2">
      <c r="A22" s="93"/>
      <c r="B22" s="87"/>
      <c r="C22" s="48">
        <v>19</v>
      </c>
      <c r="D22" s="49" t="s">
        <v>54</v>
      </c>
      <c r="E22" s="50"/>
      <c r="F22" s="51"/>
      <c r="G22" s="51"/>
      <c r="H22" s="51"/>
      <c r="I22" s="52"/>
      <c r="J22" s="53"/>
      <c r="K22" s="54"/>
      <c r="L22" s="55"/>
      <c r="M22" s="141">
        <f t="shared" si="1"/>
        <v>0</v>
      </c>
      <c r="N22" s="141">
        <f t="shared" si="2"/>
        <v>0</v>
      </c>
    </row>
    <row r="23" spans="1:14" ht="15.75" x14ac:dyDescent="0.2">
      <c r="M23" s="142">
        <f>SUM(M4:M22)</f>
        <v>273445.94</v>
      </c>
      <c r="N23" s="142">
        <f>SUM(N4:N22)</f>
        <v>42541.179999999993</v>
      </c>
    </row>
    <row r="25" spans="1:14" ht="15.75" x14ac:dyDescent="0.2">
      <c r="J25" s="143" t="s">
        <v>84</v>
      </c>
      <c r="K25" s="144"/>
      <c r="L25" s="144"/>
      <c r="M25" s="144"/>
      <c r="N25" s="145"/>
    </row>
    <row r="26" spans="1:14" ht="31.5" customHeight="1" x14ac:dyDescent="0.2">
      <c r="J26" s="146" t="s">
        <v>85</v>
      </c>
      <c r="K26" s="147"/>
      <c r="L26" s="147"/>
      <c r="M26" s="147"/>
      <c r="N26" s="148"/>
    </row>
    <row r="27" spans="1:14" ht="15.75" x14ac:dyDescent="0.2">
      <c r="J27" s="149" t="s">
        <v>86</v>
      </c>
      <c r="K27" s="150"/>
      <c r="L27" s="150"/>
      <c r="M27" s="150"/>
      <c r="N27" s="151"/>
    </row>
    <row r="28" spans="1:14" ht="15.75" x14ac:dyDescent="0.25">
      <c r="J28" s="152" t="s">
        <v>78</v>
      </c>
      <c r="K28" s="153"/>
      <c r="L28" s="153"/>
      <c r="M28" s="153"/>
      <c r="N28" s="154">
        <f>M23</f>
        <v>273445.94</v>
      </c>
    </row>
    <row r="29" spans="1:14" ht="15.75" x14ac:dyDescent="0.25">
      <c r="J29" s="155" t="s">
        <v>79</v>
      </c>
      <c r="K29" s="156"/>
      <c r="L29" s="156"/>
      <c r="M29" s="156"/>
      <c r="N29" s="157">
        <f>N23</f>
        <v>42541.179999999993</v>
      </c>
    </row>
    <row r="30" spans="1:14" ht="15.75" x14ac:dyDescent="0.25">
      <c r="J30" s="155" t="s">
        <v>80</v>
      </c>
      <c r="K30" s="156"/>
      <c r="L30" s="156"/>
      <c r="M30" s="156"/>
      <c r="N30" s="158">
        <v>0</v>
      </c>
    </row>
    <row r="31" spans="1:14" ht="15.75" x14ac:dyDescent="0.25">
      <c r="J31" s="159" t="s">
        <v>81</v>
      </c>
      <c r="K31" s="160"/>
      <c r="L31" s="160"/>
      <c r="M31" s="160"/>
      <c r="N31" s="161">
        <f>N29/N28</f>
        <v>0.15557437056845677</v>
      </c>
    </row>
    <row r="32" spans="1:14" ht="15.75" x14ac:dyDescent="0.25">
      <c r="J32" s="162" t="s">
        <v>82</v>
      </c>
      <c r="K32" s="163"/>
      <c r="L32" s="163"/>
      <c r="M32" s="163"/>
      <c r="N32" s="164"/>
    </row>
    <row r="127" ht="15" customHeight="1" x14ac:dyDescent="0.2"/>
    <row r="147" ht="60" customHeight="1" x14ac:dyDescent="0.2"/>
    <row r="154" ht="45" customHeight="1" x14ac:dyDescent="0.2"/>
    <row r="162" ht="45" customHeight="1" x14ac:dyDescent="0.2"/>
    <row r="166" ht="15" customHeight="1" x14ac:dyDescent="0.2"/>
  </sheetData>
  <mergeCells count="18">
    <mergeCell ref="J30:M30"/>
    <mergeCell ref="J31:M31"/>
    <mergeCell ref="J32:N32"/>
    <mergeCell ref="J25:N25"/>
    <mergeCell ref="J26:N26"/>
    <mergeCell ref="J27:N27"/>
    <mergeCell ref="J28:M28"/>
    <mergeCell ref="J29:M29"/>
    <mergeCell ref="A19:A22"/>
    <mergeCell ref="B19:B22"/>
    <mergeCell ref="A1:C1"/>
    <mergeCell ref="D1:H1"/>
    <mergeCell ref="A4:A8"/>
    <mergeCell ref="B4:B8"/>
    <mergeCell ref="A9:A15"/>
    <mergeCell ref="B9:B15"/>
    <mergeCell ref="I1:N1"/>
    <mergeCell ref="A2:N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6"/>
  <sheetViews>
    <sheetView zoomScale="80" zoomScaleNormal="80" workbookViewId="0">
      <selection activeCell="D32" sqref="D32"/>
    </sheetView>
  </sheetViews>
  <sheetFormatPr defaultColWidth="9.7109375" defaultRowHeight="15" x14ac:dyDescent="0.2"/>
  <cols>
    <col min="1" max="1" width="14" style="1" customWidth="1"/>
    <col min="2" max="2" width="5.42578125" style="2" bestFit="1" customWidth="1"/>
    <col min="3" max="3" width="8.42578125" style="39" bestFit="1" customWidth="1"/>
    <col min="4" max="4" width="60.140625" style="16" customWidth="1"/>
    <col min="5" max="5" width="16.28515625" style="16" customWidth="1"/>
    <col min="6" max="6" width="12.28515625" style="40" customWidth="1"/>
    <col min="7" max="7" width="15" style="41" customWidth="1"/>
    <col min="8" max="8" width="9.42578125" style="42" customWidth="1"/>
    <col min="9" max="9" width="13.28515625" style="68" customWidth="1"/>
    <col min="10" max="12" width="13.28515625" style="43" customWidth="1"/>
    <col min="13" max="13" width="13.28515625" style="68" customWidth="1"/>
    <col min="14" max="14" width="12.5703125" style="76" customWidth="1"/>
    <col min="15" max="16384" width="9.7109375" style="22"/>
  </cols>
  <sheetData>
    <row r="1" spans="1:14" ht="33" customHeight="1" x14ac:dyDescent="0.2">
      <c r="A1" s="77" t="s">
        <v>35</v>
      </c>
      <c r="B1" s="77"/>
      <c r="C1" s="77"/>
      <c r="D1" s="78" t="s">
        <v>57</v>
      </c>
      <c r="E1" s="79"/>
      <c r="F1" s="79"/>
      <c r="G1" s="77" t="s">
        <v>36</v>
      </c>
      <c r="H1" s="77"/>
      <c r="I1" s="77"/>
      <c r="J1" s="77"/>
      <c r="K1" s="77"/>
      <c r="L1" s="77"/>
      <c r="M1" s="77"/>
      <c r="N1" s="77"/>
    </row>
    <row r="2" spans="1:14" ht="30" customHeight="1" x14ac:dyDescent="0.2">
      <c r="A2" s="77" t="s">
        <v>65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s="32" customFormat="1" ht="30" x14ac:dyDescent="0.2">
      <c r="A3" s="19" t="s">
        <v>3</v>
      </c>
      <c r="B3" s="19" t="s">
        <v>1</v>
      </c>
      <c r="C3" s="23" t="s">
        <v>5</v>
      </c>
      <c r="D3" s="24" t="s">
        <v>7</v>
      </c>
      <c r="E3" s="25" t="s">
        <v>33</v>
      </c>
      <c r="F3" s="24" t="s">
        <v>8</v>
      </c>
      <c r="G3" s="28" t="s">
        <v>6</v>
      </c>
      <c r="H3" s="29" t="s">
        <v>14</v>
      </c>
      <c r="I3" s="69" t="s">
        <v>66</v>
      </c>
      <c r="J3" s="64" t="s">
        <v>67</v>
      </c>
      <c r="K3" s="64" t="s">
        <v>68</v>
      </c>
      <c r="L3" s="66" t="s">
        <v>69</v>
      </c>
      <c r="M3" s="66" t="s">
        <v>67</v>
      </c>
      <c r="N3" s="73" t="s">
        <v>70</v>
      </c>
    </row>
    <row r="4" spans="1:14" x14ac:dyDescent="0.2">
      <c r="A4" s="88" t="s">
        <v>55</v>
      </c>
      <c r="B4" s="81">
        <v>1</v>
      </c>
      <c r="C4" s="58">
        <v>1</v>
      </c>
      <c r="D4" s="59" t="s">
        <v>37</v>
      </c>
      <c r="E4" s="60" t="s">
        <v>63</v>
      </c>
      <c r="F4" s="61" t="s">
        <v>60</v>
      </c>
      <c r="G4" s="62">
        <v>1069</v>
      </c>
      <c r="H4" s="63">
        <v>6</v>
      </c>
      <c r="I4" s="70">
        <f>H4*G4</f>
        <v>6414</v>
      </c>
      <c r="J4" s="100">
        <f>SUM(I4:I8)</f>
        <v>70000</v>
      </c>
      <c r="K4" s="65">
        <v>5</v>
      </c>
      <c r="L4" s="71">
        <f>K4*G4</f>
        <v>5345</v>
      </c>
      <c r="M4" s="101">
        <f>SUM(L4:L8)</f>
        <v>17247</v>
      </c>
      <c r="N4" s="97">
        <f>(M4*100)/J4</f>
        <v>24.638571428571428</v>
      </c>
    </row>
    <row r="5" spans="1:14" x14ac:dyDescent="0.2">
      <c r="A5" s="89"/>
      <c r="B5" s="82"/>
      <c r="C5" s="58">
        <v>2</v>
      </c>
      <c r="D5" s="59" t="s">
        <v>38</v>
      </c>
      <c r="E5" s="60" t="s">
        <v>63</v>
      </c>
      <c r="F5" s="61" t="s">
        <v>60</v>
      </c>
      <c r="G5" s="62">
        <v>1106</v>
      </c>
      <c r="H5" s="63">
        <v>17</v>
      </c>
      <c r="I5" s="70">
        <f t="shared" ref="I5:I18" si="0">H5*G5</f>
        <v>18802</v>
      </c>
      <c r="J5" s="100"/>
      <c r="K5" s="65">
        <v>2</v>
      </c>
      <c r="L5" s="71">
        <f t="shared" ref="L5:L13" si="1">K5*G5</f>
        <v>2212</v>
      </c>
      <c r="M5" s="102"/>
      <c r="N5" s="98"/>
    </row>
    <row r="6" spans="1:14" x14ac:dyDescent="0.2">
      <c r="A6" s="89"/>
      <c r="B6" s="82"/>
      <c r="C6" s="58">
        <v>3</v>
      </c>
      <c r="D6" s="59" t="s">
        <v>39</v>
      </c>
      <c r="E6" s="60" t="s">
        <v>63</v>
      </c>
      <c r="F6" s="61" t="s">
        <v>60</v>
      </c>
      <c r="G6" s="62">
        <v>1602</v>
      </c>
      <c r="H6" s="63">
        <v>17</v>
      </c>
      <c r="I6" s="70">
        <f t="shared" si="0"/>
        <v>27234</v>
      </c>
      <c r="J6" s="100"/>
      <c r="K6" s="65">
        <v>2</v>
      </c>
      <c r="L6" s="71">
        <f t="shared" si="1"/>
        <v>3204</v>
      </c>
      <c r="M6" s="102"/>
      <c r="N6" s="98"/>
    </row>
    <row r="7" spans="1:14" x14ac:dyDescent="0.2">
      <c r="A7" s="89"/>
      <c r="B7" s="82"/>
      <c r="C7" s="58">
        <v>4</v>
      </c>
      <c r="D7" s="59" t="s">
        <v>40</v>
      </c>
      <c r="E7" s="60" t="s">
        <v>63</v>
      </c>
      <c r="F7" s="61" t="s">
        <v>60</v>
      </c>
      <c r="G7" s="62">
        <v>2289</v>
      </c>
      <c r="H7" s="63">
        <v>4</v>
      </c>
      <c r="I7" s="70">
        <f t="shared" si="0"/>
        <v>9156</v>
      </c>
      <c r="J7" s="100"/>
      <c r="K7" s="65">
        <v>1</v>
      </c>
      <c r="L7" s="71">
        <f t="shared" si="1"/>
        <v>2289</v>
      </c>
      <c r="M7" s="102"/>
      <c r="N7" s="98"/>
    </row>
    <row r="8" spans="1:14" x14ac:dyDescent="0.2">
      <c r="A8" s="90"/>
      <c r="B8" s="83"/>
      <c r="C8" s="58">
        <v>5</v>
      </c>
      <c r="D8" s="59" t="s">
        <v>41</v>
      </c>
      <c r="E8" s="60" t="s">
        <v>63</v>
      </c>
      <c r="F8" s="61" t="s">
        <v>60</v>
      </c>
      <c r="G8" s="62">
        <v>4197</v>
      </c>
      <c r="H8" s="63">
        <v>2</v>
      </c>
      <c r="I8" s="70">
        <f t="shared" si="0"/>
        <v>8394</v>
      </c>
      <c r="J8" s="100"/>
      <c r="K8" s="65">
        <v>1</v>
      </c>
      <c r="L8" s="71">
        <f t="shared" si="1"/>
        <v>4197</v>
      </c>
      <c r="M8" s="103"/>
      <c r="N8" s="99"/>
    </row>
    <row r="9" spans="1:14" x14ac:dyDescent="0.2">
      <c r="A9" s="88" t="s">
        <v>55</v>
      </c>
      <c r="B9" s="81">
        <v>2</v>
      </c>
      <c r="C9" s="58">
        <v>6</v>
      </c>
      <c r="D9" s="59" t="s">
        <v>42</v>
      </c>
      <c r="E9" s="60" t="s">
        <v>63</v>
      </c>
      <c r="F9" s="61" t="s">
        <v>60</v>
      </c>
      <c r="G9" s="62">
        <v>1589</v>
      </c>
      <c r="H9" s="63">
        <v>10</v>
      </c>
      <c r="I9" s="70">
        <f t="shared" si="0"/>
        <v>15890</v>
      </c>
      <c r="J9" s="100">
        <f>SUM(I9:I15)</f>
        <v>126000</v>
      </c>
      <c r="K9" s="72">
        <v>3</v>
      </c>
      <c r="L9" s="71">
        <f t="shared" si="1"/>
        <v>4767</v>
      </c>
      <c r="M9" s="94">
        <f>SUM(L9:L14)</f>
        <v>13129</v>
      </c>
      <c r="N9" s="97">
        <f>(M9*100)/J9</f>
        <v>10.419841269841269</v>
      </c>
    </row>
    <row r="10" spans="1:14" x14ac:dyDescent="0.2">
      <c r="A10" s="89"/>
      <c r="B10" s="82"/>
      <c r="C10" s="58">
        <v>7</v>
      </c>
      <c r="D10" s="59" t="s">
        <v>43</v>
      </c>
      <c r="E10" s="60" t="s">
        <v>63</v>
      </c>
      <c r="F10" s="61" t="s">
        <v>60</v>
      </c>
      <c r="G10" s="62">
        <v>2191</v>
      </c>
      <c r="H10" s="63">
        <v>7</v>
      </c>
      <c r="I10" s="70">
        <f t="shared" si="0"/>
        <v>15337</v>
      </c>
      <c r="J10" s="100"/>
      <c r="K10" s="72"/>
      <c r="L10" s="71"/>
      <c r="M10" s="95"/>
      <c r="N10" s="98"/>
    </row>
    <row r="11" spans="1:14" x14ac:dyDescent="0.2">
      <c r="A11" s="89"/>
      <c r="B11" s="82"/>
      <c r="C11" s="58">
        <v>8</v>
      </c>
      <c r="D11" s="59" t="s">
        <v>44</v>
      </c>
      <c r="E11" s="60" t="s">
        <v>63</v>
      </c>
      <c r="F11" s="61" t="s">
        <v>60</v>
      </c>
      <c r="G11" s="62">
        <v>2689</v>
      </c>
      <c r="H11" s="63">
        <v>5</v>
      </c>
      <c r="I11" s="70">
        <f t="shared" si="0"/>
        <v>13445</v>
      </c>
      <c r="J11" s="100"/>
      <c r="K11" s="72">
        <v>1</v>
      </c>
      <c r="L11" s="71">
        <f t="shared" si="1"/>
        <v>2689</v>
      </c>
      <c r="M11" s="95"/>
      <c r="N11" s="98"/>
    </row>
    <row r="12" spans="1:14" x14ac:dyDescent="0.2">
      <c r="A12" s="89"/>
      <c r="B12" s="82"/>
      <c r="C12" s="58">
        <v>9</v>
      </c>
      <c r="D12" s="59" t="s">
        <v>45</v>
      </c>
      <c r="E12" s="60" t="s">
        <v>63</v>
      </c>
      <c r="F12" s="61" t="s">
        <v>60</v>
      </c>
      <c r="G12" s="62">
        <v>1089</v>
      </c>
      <c r="H12" s="63">
        <v>6</v>
      </c>
      <c r="I12" s="70">
        <f t="shared" si="0"/>
        <v>6534</v>
      </c>
      <c r="J12" s="100"/>
      <c r="K12" s="72"/>
      <c r="L12" s="71"/>
      <c r="M12" s="95"/>
      <c r="N12" s="98"/>
    </row>
    <row r="13" spans="1:14" ht="15.75" customHeight="1" x14ac:dyDescent="0.2">
      <c r="A13" s="89"/>
      <c r="B13" s="82"/>
      <c r="C13" s="58">
        <v>10</v>
      </c>
      <c r="D13" s="59" t="s">
        <v>46</v>
      </c>
      <c r="E13" s="60" t="s">
        <v>63</v>
      </c>
      <c r="F13" s="61" t="s">
        <v>60</v>
      </c>
      <c r="G13" s="62">
        <v>1891</v>
      </c>
      <c r="H13" s="63">
        <v>12</v>
      </c>
      <c r="I13" s="70">
        <f t="shared" si="0"/>
        <v>22692</v>
      </c>
      <c r="J13" s="100"/>
      <c r="K13" s="72">
        <v>3</v>
      </c>
      <c r="L13" s="71">
        <f t="shared" si="1"/>
        <v>5673</v>
      </c>
      <c r="M13" s="95"/>
      <c r="N13" s="98"/>
    </row>
    <row r="14" spans="1:14" x14ac:dyDescent="0.2">
      <c r="A14" s="89"/>
      <c r="B14" s="82"/>
      <c r="C14" s="58">
        <v>11</v>
      </c>
      <c r="D14" s="59" t="s">
        <v>47</v>
      </c>
      <c r="E14" s="60" t="s">
        <v>63</v>
      </c>
      <c r="F14" s="61" t="s">
        <v>60</v>
      </c>
      <c r="G14" s="62">
        <v>3192</v>
      </c>
      <c r="H14" s="63">
        <v>6</v>
      </c>
      <c r="I14" s="70">
        <f t="shared" si="0"/>
        <v>19152</v>
      </c>
      <c r="J14" s="100"/>
      <c r="K14" s="72"/>
      <c r="L14" s="72"/>
      <c r="M14" s="95"/>
      <c r="N14" s="98"/>
    </row>
    <row r="15" spans="1:14" x14ac:dyDescent="0.2">
      <c r="A15" s="90"/>
      <c r="B15" s="83"/>
      <c r="C15" s="58">
        <v>12</v>
      </c>
      <c r="D15" s="59" t="s">
        <v>48</v>
      </c>
      <c r="E15" s="60" t="s">
        <v>63</v>
      </c>
      <c r="F15" s="61" t="s">
        <v>60</v>
      </c>
      <c r="G15" s="62">
        <v>6590</v>
      </c>
      <c r="H15" s="63">
        <v>5</v>
      </c>
      <c r="I15" s="70">
        <f t="shared" si="0"/>
        <v>32950</v>
      </c>
      <c r="J15" s="100"/>
      <c r="K15" s="72"/>
      <c r="L15" s="72"/>
      <c r="M15" s="96"/>
      <c r="N15" s="99"/>
    </row>
    <row r="16" spans="1:14" ht="38.25" x14ac:dyDescent="0.2">
      <c r="A16" s="21" t="s">
        <v>58</v>
      </c>
      <c r="B16" s="20">
        <v>3</v>
      </c>
      <c r="C16" s="58">
        <v>13</v>
      </c>
      <c r="D16" s="59" t="s">
        <v>59</v>
      </c>
      <c r="E16" s="60" t="s">
        <v>63</v>
      </c>
      <c r="F16" s="61" t="s">
        <v>60</v>
      </c>
      <c r="G16" s="62">
        <v>1233.33</v>
      </c>
      <c r="H16" s="63">
        <v>6</v>
      </c>
      <c r="I16" s="70">
        <f t="shared" si="0"/>
        <v>7399.98</v>
      </c>
      <c r="J16" s="72">
        <f>I16</f>
        <v>7399.98</v>
      </c>
      <c r="K16" s="72"/>
      <c r="L16" s="72"/>
      <c r="M16" s="70"/>
      <c r="N16" s="74"/>
    </row>
    <row r="17" spans="1:14" ht="51" x14ac:dyDescent="0.2">
      <c r="A17" s="21" t="s">
        <v>61</v>
      </c>
      <c r="B17" s="20">
        <v>4</v>
      </c>
      <c r="C17" s="58">
        <v>14</v>
      </c>
      <c r="D17" s="59" t="s">
        <v>49</v>
      </c>
      <c r="E17" s="60" t="s">
        <v>63</v>
      </c>
      <c r="F17" s="61" t="s">
        <v>60</v>
      </c>
      <c r="G17" s="62">
        <v>2790.83</v>
      </c>
      <c r="H17" s="63">
        <v>12</v>
      </c>
      <c r="I17" s="70">
        <f t="shared" si="0"/>
        <v>33489.96</v>
      </c>
      <c r="J17" s="72">
        <f>I17</f>
        <v>33489.96</v>
      </c>
      <c r="K17" s="72"/>
      <c r="L17" s="72"/>
      <c r="M17" s="70"/>
      <c r="N17" s="74"/>
    </row>
    <row r="18" spans="1:14" ht="51" x14ac:dyDescent="0.2">
      <c r="A18" s="21" t="s">
        <v>61</v>
      </c>
      <c r="B18" s="20">
        <v>5</v>
      </c>
      <c r="C18" s="58">
        <v>15</v>
      </c>
      <c r="D18" s="59" t="s">
        <v>50</v>
      </c>
      <c r="E18" s="60" t="s">
        <v>63</v>
      </c>
      <c r="F18" s="61" t="s">
        <v>62</v>
      </c>
      <c r="G18" s="62">
        <v>3.09</v>
      </c>
      <c r="H18" s="63">
        <v>2000</v>
      </c>
      <c r="I18" s="70">
        <f t="shared" si="0"/>
        <v>6180</v>
      </c>
      <c r="J18" s="72">
        <f>I18</f>
        <v>6180</v>
      </c>
      <c r="K18" s="72"/>
      <c r="L18" s="72"/>
      <c r="M18" s="70"/>
      <c r="N18" s="74"/>
    </row>
    <row r="19" spans="1:14" x14ac:dyDescent="0.2">
      <c r="A19" s="91" t="s">
        <v>56</v>
      </c>
      <c r="B19" s="85">
        <v>6</v>
      </c>
      <c r="C19" s="48">
        <v>16</v>
      </c>
      <c r="D19" s="49" t="s">
        <v>51</v>
      </c>
      <c r="E19" s="50"/>
      <c r="F19" s="51"/>
      <c r="G19" s="52"/>
      <c r="H19" s="53"/>
      <c r="I19" s="67"/>
      <c r="J19" s="54"/>
      <c r="K19" s="54"/>
      <c r="L19" s="54"/>
      <c r="M19" s="67"/>
      <c r="N19" s="75"/>
    </row>
    <row r="20" spans="1:14" x14ac:dyDescent="0.2">
      <c r="A20" s="92"/>
      <c r="B20" s="86"/>
      <c r="C20" s="48">
        <v>17</v>
      </c>
      <c r="D20" s="49" t="s">
        <v>52</v>
      </c>
      <c r="E20" s="50"/>
      <c r="F20" s="51"/>
      <c r="G20" s="52"/>
      <c r="H20" s="53"/>
      <c r="I20" s="67"/>
      <c r="J20" s="54"/>
      <c r="K20" s="54"/>
      <c r="L20" s="54"/>
      <c r="M20" s="67"/>
      <c r="N20" s="75"/>
    </row>
    <row r="21" spans="1:14" x14ac:dyDescent="0.2">
      <c r="A21" s="92"/>
      <c r="B21" s="86"/>
      <c r="C21" s="48">
        <v>18</v>
      </c>
      <c r="D21" s="49" t="s">
        <v>53</v>
      </c>
      <c r="E21" s="50"/>
      <c r="F21" s="51"/>
      <c r="G21" s="52"/>
      <c r="H21" s="53"/>
      <c r="I21" s="67"/>
      <c r="J21" s="54"/>
      <c r="K21" s="54"/>
      <c r="L21" s="54"/>
      <c r="M21" s="67"/>
      <c r="N21" s="75"/>
    </row>
    <row r="22" spans="1:14" x14ac:dyDescent="0.2">
      <c r="A22" s="93"/>
      <c r="B22" s="87"/>
      <c r="C22" s="48">
        <v>19</v>
      </c>
      <c r="D22" s="49" t="s">
        <v>54</v>
      </c>
      <c r="E22" s="50"/>
      <c r="F22" s="51"/>
      <c r="G22" s="52"/>
      <c r="H22" s="53"/>
      <c r="I22" s="67"/>
      <c r="J22" s="54"/>
      <c r="K22" s="54"/>
      <c r="L22" s="54"/>
      <c r="M22" s="67"/>
      <c r="N22" s="75"/>
    </row>
    <row r="127" ht="15" customHeight="1" x14ac:dyDescent="0.2"/>
    <row r="147" ht="60" customHeight="1" x14ac:dyDescent="0.2"/>
    <row r="154" ht="45" customHeight="1" x14ac:dyDescent="0.2"/>
    <row r="162" ht="45" customHeight="1" x14ac:dyDescent="0.2"/>
    <row r="166" ht="15" customHeight="1" x14ac:dyDescent="0.2"/>
  </sheetData>
  <mergeCells count="16">
    <mergeCell ref="A19:A22"/>
    <mergeCell ref="B19:B22"/>
    <mergeCell ref="J4:J8"/>
    <mergeCell ref="J9:J15"/>
    <mergeCell ref="A1:C1"/>
    <mergeCell ref="D1:F1"/>
    <mergeCell ref="G1:N1"/>
    <mergeCell ref="A2:N2"/>
    <mergeCell ref="A4:A8"/>
    <mergeCell ref="B4:B8"/>
    <mergeCell ref="M4:M8"/>
    <mergeCell ref="M9:M15"/>
    <mergeCell ref="N9:N15"/>
    <mergeCell ref="N4:N8"/>
    <mergeCell ref="A9:A15"/>
    <mergeCell ref="B9:B15"/>
  </mergeCells>
  <pageMargins left="0.74791666666666667" right="0.74791666666666667" top="0.98402777777777772" bottom="0.98402777777777772" header="0.51180555555555551" footer="0.51180555555555551"/>
  <pageSetup paperSize="9" scale="60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3" customWidth="1"/>
    <col min="2" max="2" width="6.85546875" style="3" customWidth="1"/>
    <col min="3" max="3" width="31" style="3" customWidth="1"/>
    <col min="4" max="4" width="8.5703125" style="3" bestFit="1" customWidth="1"/>
    <col min="5" max="5" width="9.5703125" style="3" customWidth="1"/>
    <col min="6" max="6" width="14.7109375" style="3" customWidth="1"/>
    <col min="7" max="7" width="16" style="3" customWidth="1"/>
    <col min="8" max="8" width="11.140625" style="3" customWidth="1"/>
    <col min="9" max="16384" width="9.140625" style="3"/>
  </cols>
  <sheetData>
    <row r="1" spans="1:8" ht="20.25" customHeight="1" x14ac:dyDescent="0.2">
      <c r="A1" s="105" t="s">
        <v>15</v>
      </c>
      <c r="B1" s="105"/>
      <c r="C1" s="105"/>
      <c r="D1" s="105"/>
      <c r="E1" s="105"/>
      <c r="F1" s="105"/>
      <c r="G1" s="105"/>
      <c r="H1" s="105"/>
    </row>
    <row r="2" spans="1:8" ht="20.25" x14ac:dyDescent="0.2">
      <c r="B2" s="4"/>
    </row>
    <row r="3" spans="1:8" ht="47.25" customHeight="1" x14ac:dyDescent="0.2">
      <c r="A3" s="106" t="s">
        <v>16</v>
      </c>
      <c r="B3" s="106"/>
      <c r="C3" s="106"/>
      <c r="D3" s="106"/>
      <c r="E3" s="106"/>
      <c r="F3" s="106"/>
      <c r="G3" s="106"/>
      <c r="H3" s="106"/>
    </row>
    <row r="4" spans="1:8" ht="35.25" customHeight="1" x14ac:dyDescent="0.2">
      <c r="B4" s="5"/>
    </row>
    <row r="5" spans="1:8" ht="15" customHeight="1" x14ac:dyDescent="0.2">
      <c r="A5" s="107" t="s">
        <v>17</v>
      </c>
      <c r="B5" s="107"/>
      <c r="C5" s="107"/>
      <c r="D5" s="107"/>
      <c r="E5" s="107"/>
      <c r="F5" s="107"/>
      <c r="G5" s="107"/>
      <c r="H5" s="107"/>
    </row>
    <row r="6" spans="1:8" ht="15" customHeight="1" x14ac:dyDescent="0.2">
      <c r="A6" s="107" t="s">
        <v>18</v>
      </c>
      <c r="B6" s="107"/>
      <c r="C6" s="107"/>
      <c r="D6" s="107"/>
      <c r="E6" s="107"/>
      <c r="F6" s="107"/>
      <c r="G6" s="107"/>
      <c r="H6" s="107"/>
    </row>
    <row r="7" spans="1:8" ht="15" customHeight="1" x14ac:dyDescent="0.2">
      <c r="A7" s="107" t="s">
        <v>19</v>
      </c>
      <c r="B7" s="107"/>
      <c r="C7" s="107"/>
      <c r="D7" s="107"/>
      <c r="E7" s="107"/>
      <c r="F7" s="107"/>
      <c r="G7" s="107"/>
      <c r="H7" s="107"/>
    </row>
    <row r="8" spans="1:8" ht="15" customHeight="1" x14ac:dyDescent="0.2">
      <c r="A8" s="107" t="s">
        <v>20</v>
      </c>
      <c r="B8" s="107"/>
      <c r="C8" s="107"/>
      <c r="D8" s="107"/>
      <c r="E8" s="107"/>
      <c r="F8" s="107"/>
      <c r="G8" s="107"/>
      <c r="H8" s="107"/>
    </row>
    <row r="9" spans="1:8" ht="30" customHeight="1" x14ac:dyDescent="0.2">
      <c r="B9" s="6"/>
    </row>
    <row r="10" spans="1:8" ht="105" customHeight="1" x14ac:dyDescent="0.2">
      <c r="A10" s="108" t="s">
        <v>21</v>
      </c>
      <c r="B10" s="108"/>
      <c r="C10" s="108"/>
      <c r="D10" s="108"/>
      <c r="E10" s="108"/>
      <c r="F10" s="108"/>
      <c r="G10" s="108"/>
      <c r="H10" s="108"/>
    </row>
    <row r="11" spans="1:8" ht="15.75" thickBot="1" x14ac:dyDescent="0.25">
      <c r="B11" s="7"/>
    </row>
    <row r="12" spans="1:8" ht="48.75" thickBot="1" x14ac:dyDescent="0.25">
      <c r="A12" s="8" t="s">
        <v>12</v>
      </c>
      <c r="B12" s="8" t="s">
        <v>10</v>
      </c>
      <c r="C12" s="9" t="s">
        <v>22</v>
      </c>
      <c r="D12" s="9" t="s">
        <v>11</v>
      </c>
      <c r="E12" s="9" t="s">
        <v>23</v>
      </c>
      <c r="F12" s="9" t="s">
        <v>24</v>
      </c>
      <c r="G12" s="9" t="s">
        <v>25</v>
      </c>
      <c r="H12" s="9" t="s">
        <v>26</v>
      </c>
    </row>
    <row r="13" spans="1:8" ht="15.75" thickBot="1" x14ac:dyDescent="0.25">
      <c r="A13" s="10"/>
      <c r="B13" s="10"/>
      <c r="C13" s="11"/>
      <c r="D13" s="11"/>
      <c r="E13" s="11"/>
      <c r="F13" s="11"/>
      <c r="G13" s="11"/>
      <c r="H13" s="11"/>
    </row>
    <row r="14" spans="1:8" ht="15.75" thickBot="1" x14ac:dyDescent="0.25">
      <c r="A14" s="10"/>
      <c r="B14" s="10"/>
      <c r="C14" s="11"/>
      <c r="D14" s="11"/>
      <c r="E14" s="11"/>
      <c r="F14" s="11"/>
      <c r="G14" s="11"/>
      <c r="H14" s="11"/>
    </row>
    <row r="15" spans="1:8" ht="15.75" thickBot="1" x14ac:dyDescent="0.25">
      <c r="A15" s="10"/>
      <c r="B15" s="10"/>
      <c r="C15" s="11"/>
      <c r="D15" s="11"/>
      <c r="E15" s="11"/>
      <c r="F15" s="11"/>
      <c r="G15" s="11"/>
      <c r="H15" s="11"/>
    </row>
    <row r="16" spans="1:8" ht="15.75" thickBot="1" x14ac:dyDescent="0.25">
      <c r="A16" s="10"/>
      <c r="B16" s="10"/>
      <c r="C16" s="11"/>
      <c r="D16" s="11"/>
      <c r="E16" s="11"/>
      <c r="F16" s="11"/>
      <c r="G16" s="11"/>
      <c r="H16" s="11"/>
    </row>
    <row r="17" spans="1:8" ht="15.75" thickBot="1" x14ac:dyDescent="0.25">
      <c r="A17" s="12"/>
      <c r="B17" s="12"/>
      <c r="C17" s="13"/>
      <c r="D17" s="13"/>
      <c r="E17" s="13"/>
      <c r="F17" s="13"/>
      <c r="G17" s="13"/>
      <c r="H17" s="13"/>
    </row>
    <row r="18" spans="1:8" ht="42" customHeight="1" x14ac:dyDescent="0.2">
      <c r="B18" s="14"/>
      <c r="C18" s="15"/>
      <c r="D18" s="15"/>
      <c r="E18" s="15"/>
      <c r="F18" s="15"/>
      <c r="G18" s="15"/>
      <c r="H18" s="15"/>
    </row>
    <row r="19" spans="1:8" ht="15" customHeight="1" x14ac:dyDescent="0.2">
      <c r="A19" s="109" t="s">
        <v>27</v>
      </c>
      <c r="B19" s="109"/>
      <c r="C19" s="109"/>
      <c r="D19" s="109"/>
      <c r="E19" s="109"/>
      <c r="F19" s="109"/>
      <c r="G19" s="109"/>
      <c r="H19" s="109"/>
    </row>
    <row r="20" spans="1:8" ht="14.25" x14ac:dyDescent="0.2">
      <c r="A20" s="110" t="s">
        <v>28</v>
      </c>
      <c r="B20" s="110"/>
      <c r="C20" s="110"/>
      <c r="D20" s="110"/>
      <c r="E20" s="110"/>
      <c r="F20" s="110"/>
      <c r="G20" s="110"/>
      <c r="H20" s="110"/>
    </row>
    <row r="21" spans="1:8" ht="15" x14ac:dyDescent="0.2">
      <c r="B21" s="7"/>
    </row>
    <row r="22" spans="1:8" ht="15" x14ac:dyDescent="0.2">
      <c r="B22" s="7"/>
    </row>
    <row r="23" spans="1:8" ht="15" x14ac:dyDescent="0.2">
      <c r="B23" s="7"/>
    </row>
    <row r="24" spans="1:8" ht="15" customHeight="1" x14ac:dyDescent="0.2">
      <c r="A24" s="111" t="s">
        <v>29</v>
      </c>
      <c r="B24" s="111"/>
      <c r="C24" s="111"/>
      <c r="D24" s="111"/>
      <c r="E24" s="111"/>
      <c r="F24" s="111"/>
      <c r="G24" s="111"/>
      <c r="H24" s="111"/>
    </row>
    <row r="25" spans="1:8" ht="15" customHeight="1" x14ac:dyDescent="0.2">
      <c r="A25" s="111" t="s">
        <v>30</v>
      </c>
      <c r="B25" s="111"/>
      <c r="C25" s="111"/>
      <c r="D25" s="111"/>
      <c r="E25" s="111"/>
      <c r="F25" s="111"/>
      <c r="G25" s="111"/>
      <c r="H25" s="111"/>
    </row>
    <row r="26" spans="1:8" ht="15" customHeight="1" x14ac:dyDescent="0.2">
      <c r="A26" s="104" t="s">
        <v>31</v>
      </c>
      <c r="B26" s="104"/>
      <c r="C26" s="104"/>
      <c r="D26" s="104"/>
      <c r="E26" s="104"/>
      <c r="F26" s="104"/>
      <c r="G26" s="104"/>
      <c r="H26" s="10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Reitoria_PROEX</vt:lpstr>
      <vt:lpstr>ANPED</vt:lpstr>
      <vt:lpstr>GESTOR</vt:lpstr>
      <vt:lpstr>Aditivo ARP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2014-10-20T15:49:21Z</cp:lastPrinted>
  <dcterms:created xsi:type="dcterms:W3CDTF">2010-06-19T20:43:11Z</dcterms:created>
  <dcterms:modified xsi:type="dcterms:W3CDTF">2014-12-01T18:44:50Z</dcterms:modified>
</cp:coreProperties>
</file>