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0619-2014 - UDESC - Encadernação, Restauração e Digitalização - Vig 16.06.15\"/>
    </mc:Choice>
  </mc:AlternateContent>
  <bookViews>
    <workbookView xWindow="0" yWindow="0" windowWidth="19200" windowHeight="11595" tabRatio="711" firstSheet="2" activeTab="12"/>
  </bookViews>
  <sheets>
    <sheet name="CEAD" sheetId="75" r:id="rId1"/>
    <sheet name="CEART" sheetId="79" r:id="rId2"/>
    <sheet name="CEFID" sheetId="82" r:id="rId3"/>
    <sheet name="CAV" sheetId="87" r:id="rId4"/>
    <sheet name="FAED" sheetId="80" r:id="rId5"/>
    <sheet name="IDCH_FAED" sheetId="85" r:id="rId6"/>
    <sheet name="ESAG" sheetId="78" r:id="rId7"/>
    <sheet name="CEO" sheetId="89" r:id="rId8"/>
    <sheet name="CCT" sheetId="86" r:id="rId9"/>
    <sheet name="CEPLAN" sheetId="88" r:id="rId10"/>
    <sheet name="CERES" sheetId="83" r:id="rId11"/>
    <sheet name="CESFI" sheetId="84" r:id="rId12"/>
    <sheet name="GESTOR" sheetId="90" r:id="rId13"/>
    <sheet name="Modelo Anexo II IN 002_2014" sheetId="77" r:id="rId14"/>
  </sheets>
  <definedNames>
    <definedName name="_xlnm._FilterDatabase" localSheetId="12" hidden="1">GESTOR!$A$3:$M$3</definedName>
    <definedName name="diasuteis" localSheetId="3">#REF!</definedName>
    <definedName name="diasuteis" localSheetId="8">#REF!</definedName>
    <definedName name="diasuteis" localSheetId="0">#REF!</definedName>
    <definedName name="diasuteis" localSheetId="1">#REF!</definedName>
    <definedName name="diasuteis" localSheetId="2">#REF!</definedName>
    <definedName name="diasuteis" localSheetId="7">#REF!</definedName>
    <definedName name="diasuteis" localSheetId="9">#REF!</definedName>
    <definedName name="diasuteis" localSheetId="10">#REF!</definedName>
    <definedName name="diasuteis" localSheetId="11">#REF!</definedName>
    <definedName name="diasuteis" localSheetId="6">#REF!</definedName>
    <definedName name="diasuteis" localSheetId="4">#REF!</definedName>
    <definedName name="diasuteis" localSheetId="12">#REF!</definedName>
    <definedName name="diasuteis" localSheetId="5">#REF!</definedName>
    <definedName name="diasuteis">#REF!</definedName>
    <definedName name="Ferias" localSheetId="3">#REF!</definedName>
    <definedName name="Ferias" localSheetId="8">#REF!</definedName>
    <definedName name="Ferias" localSheetId="1">#REF!</definedName>
    <definedName name="Ferias" localSheetId="2">#REF!</definedName>
    <definedName name="Ferias" localSheetId="7">#REF!</definedName>
    <definedName name="Ferias" localSheetId="9">#REF!</definedName>
    <definedName name="Ferias" localSheetId="10">#REF!</definedName>
    <definedName name="Ferias" localSheetId="11">#REF!</definedName>
    <definedName name="Ferias" localSheetId="6">#REF!</definedName>
    <definedName name="Ferias" localSheetId="4">#REF!</definedName>
    <definedName name="Ferias" localSheetId="12">#REF!</definedName>
    <definedName name="Ferias" localSheetId="5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39" i="90" l="1"/>
  <c r="O37" i="90"/>
  <c r="O36" i="90"/>
  <c r="O31" i="90"/>
  <c r="N31" i="90"/>
  <c r="N5" i="90"/>
  <c r="O5" i="90"/>
  <c r="N6" i="90"/>
  <c r="O6" i="90"/>
  <c r="N7" i="90"/>
  <c r="O7" i="90"/>
  <c r="N8" i="90"/>
  <c r="O8" i="90"/>
  <c r="N9" i="90"/>
  <c r="O9" i="90"/>
  <c r="N10" i="90"/>
  <c r="O10" i="90"/>
  <c r="N11" i="90"/>
  <c r="O11" i="90"/>
  <c r="N12" i="90"/>
  <c r="O12" i="90"/>
  <c r="N13" i="90"/>
  <c r="O13" i="90"/>
  <c r="N14" i="90"/>
  <c r="O14" i="90"/>
  <c r="N15" i="90"/>
  <c r="O15" i="90"/>
  <c r="N16" i="90"/>
  <c r="O16" i="90"/>
  <c r="N17" i="90"/>
  <c r="O17" i="90"/>
  <c r="N18" i="90"/>
  <c r="O18" i="90"/>
  <c r="N19" i="90"/>
  <c r="O19" i="90"/>
  <c r="N20" i="90"/>
  <c r="O20" i="90"/>
  <c r="N21" i="90"/>
  <c r="O21" i="90"/>
  <c r="N22" i="90"/>
  <c r="O22" i="90"/>
  <c r="N23" i="90"/>
  <c r="O23" i="90"/>
  <c r="N24" i="90"/>
  <c r="O24" i="90"/>
  <c r="N25" i="90"/>
  <c r="O25" i="90"/>
  <c r="N26" i="90"/>
  <c r="O26" i="90"/>
  <c r="N27" i="90"/>
  <c r="O27" i="90"/>
  <c r="N28" i="90"/>
  <c r="O28" i="90"/>
  <c r="N29" i="90"/>
  <c r="O29" i="90"/>
  <c r="N30" i="90"/>
  <c r="O30" i="90"/>
  <c r="O4" i="90"/>
  <c r="N4" i="90"/>
  <c r="K4" i="90" l="1"/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18" i="90"/>
  <c r="K19" i="90"/>
  <c r="K20" i="90"/>
  <c r="K21" i="90"/>
  <c r="K22" i="90"/>
  <c r="K23" i="90"/>
  <c r="K24" i="90"/>
  <c r="K25" i="90"/>
  <c r="K26" i="90"/>
  <c r="K27" i="90"/>
  <c r="K28" i="90"/>
  <c r="K29" i="90"/>
  <c r="K30" i="90"/>
  <c r="L30" i="85"/>
  <c r="L29" i="85"/>
  <c r="L28" i="85"/>
  <c r="L27" i="85"/>
  <c r="L26" i="85"/>
  <c r="L25" i="85"/>
  <c r="L24" i="85"/>
  <c r="L23" i="85"/>
  <c r="L22" i="85"/>
  <c r="L21" i="85"/>
  <c r="L20" i="85"/>
  <c r="L19" i="85"/>
  <c r="L18" i="85"/>
  <c r="L17" i="85"/>
  <c r="L16" i="85"/>
  <c r="L15" i="85"/>
  <c r="L14" i="85"/>
  <c r="L13" i="85"/>
  <c r="L12" i="85"/>
  <c r="L11" i="85"/>
  <c r="L10" i="85"/>
  <c r="L9" i="85"/>
  <c r="L8" i="85"/>
  <c r="L7" i="85"/>
  <c r="L6" i="85"/>
  <c r="L5" i="85"/>
  <c r="L4" i="85"/>
  <c r="L30" i="84"/>
  <c r="M30" i="84" s="1"/>
  <c r="L29" i="84"/>
  <c r="M29" i="84" s="1"/>
  <c r="L28" i="84"/>
  <c r="M28" i="84" s="1"/>
  <c r="L27" i="84"/>
  <c r="M27" i="84" s="1"/>
  <c r="L26" i="84"/>
  <c r="M26" i="84" s="1"/>
  <c r="L25" i="84"/>
  <c r="M25" i="84" s="1"/>
  <c r="L24" i="84"/>
  <c r="M24" i="84" s="1"/>
  <c r="L23" i="84"/>
  <c r="M23" i="84" s="1"/>
  <c r="L22" i="84"/>
  <c r="M22" i="84" s="1"/>
  <c r="L21" i="84"/>
  <c r="M21" i="84" s="1"/>
  <c r="L20" i="84"/>
  <c r="M20" i="84" s="1"/>
  <c r="L19" i="84"/>
  <c r="M19" i="84" s="1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30" i="83"/>
  <c r="M30" i="83" s="1"/>
  <c r="L29" i="83"/>
  <c r="M29" i="83" s="1"/>
  <c r="L28" i="83"/>
  <c r="M28" i="83" s="1"/>
  <c r="L27" i="83"/>
  <c r="M27" i="83" s="1"/>
  <c r="L26" i="83"/>
  <c r="M26" i="83" s="1"/>
  <c r="L25" i="83"/>
  <c r="M25" i="83" s="1"/>
  <c r="L24" i="83"/>
  <c r="M24" i="83" s="1"/>
  <c r="L23" i="83"/>
  <c r="M23" i="83" s="1"/>
  <c r="L22" i="83"/>
  <c r="M22" i="83" s="1"/>
  <c r="L21" i="83"/>
  <c r="M21" i="83" s="1"/>
  <c r="L20" i="83"/>
  <c r="M20" i="83" s="1"/>
  <c r="L19" i="83"/>
  <c r="M19" i="83" s="1"/>
  <c r="L18" i="83"/>
  <c r="M18" i="83" s="1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M4" i="83" s="1"/>
  <c r="L30" i="88"/>
  <c r="M30" i="88" s="1"/>
  <c r="L29" i="88"/>
  <c r="M29" i="88" s="1"/>
  <c r="L28" i="88"/>
  <c r="M28" i="88" s="1"/>
  <c r="L27" i="88"/>
  <c r="M27" i="88" s="1"/>
  <c r="L26" i="88"/>
  <c r="M26" i="88" s="1"/>
  <c r="L25" i="88"/>
  <c r="M25" i="88" s="1"/>
  <c r="L24" i="88"/>
  <c r="M24" i="88" s="1"/>
  <c r="L23" i="88"/>
  <c r="M23" i="88" s="1"/>
  <c r="L22" i="88"/>
  <c r="M22" i="88" s="1"/>
  <c r="L21" i="88"/>
  <c r="M21" i="88" s="1"/>
  <c r="L20" i="88"/>
  <c r="M20" i="88" s="1"/>
  <c r="L19" i="88"/>
  <c r="M19" i="88" s="1"/>
  <c r="L18" i="88"/>
  <c r="M18" i="88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30" i="86"/>
  <c r="M30" i="86" s="1"/>
  <c r="L29" i="86"/>
  <c r="M29" i="86" s="1"/>
  <c r="L28" i="86"/>
  <c r="M28" i="86" s="1"/>
  <c r="L27" i="86"/>
  <c r="M27" i="86" s="1"/>
  <c r="L26" i="86"/>
  <c r="M26" i="86" s="1"/>
  <c r="L25" i="86"/>
  <c r="M25" i="86" s="1"/>
  <c r="L24" i="86"/>
  <c r="M24" i="86" s="1"/>
  <c r="L23" i="86"/>
  <c r="M23" i="86" s="1"/>
  <c r="L22" i="86"/>
  <c r="M22" i="86" s="1"/>
  <c r="L21" i="86"/>
  <c r="M21" i="86" s="1"/>
  <c r="L20" i="86"/>
  <c r="M20" i="86" s="1"/>
  <c r="L19" i="86"/>
  <c r="M19" i="86" s="1"/>
  <c r="L18" i="86"/>
  <c r="M18" i="86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30" i="89"/>
  <c r="M30" i="89" s="1"/>
  <c r="L29" i="89"/>
  <c r="M29" i="89" s="1"/>
  <c r="L28" i="89"/>
  <c r="M28" i="89" s="1"/>
  <c r="L27" i="89"/>
  <c r="M27" i="89" s="1"/>
  <c r="L26" i="89"/>
  <c r="M26" i="89" s="1"/>
  <c r="L25" i="89"/>
  <c r="M25" i="89" s="1"/>
  <c r="L24" i="89"/>
  <c r="M24" i="89" s="1"/>
  <c r="L23" i="89"/>
  <c r="M23" i="89" s="1"/>
  <c r="L22" i="89"/>
  <c r="M22" i="89" s="1"/>
  <c r="L21" i="89"/>
  <c r="M21" i="89" s="1"/>
  <c r="L20" i="89"/>
  <c r="M20" i="89" s="1"/>
  <c r="L19" i="89"/>
  <c r="M19" i="89" s="1"/>
  <c r="L18" i="89"/>
  <c r="M18" i="89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30" i="78"/>
  <c r="M30" i="78" s="1"/>
  <c r="L29" i="78"/>
  <c r="M29" i="78" s="1"/>
  <c r="L28" i="78"/>
  <c r="M28" i="78" s="1"/>
  <c r="L27" i="78"/>
  <c r="M27" i="78" s="1"/>
  <c r="L26" i="78"/>
  <c r="M26" i="78" s="1"/>
  <c r="L25" i="78"/>
  <c r="M25" i="78" s="1"/>
  <c r="L24" i="78"/>
  <c r="M24" i="78" s="1"/>
  <c r="L23" i="78"/>
  <c r="M23" i="78" s="1"/>
  <c r="L22" i="78"/>
  <c r="M22" i="78" s="1"/>
  <c r="L21" i="78"/>
  <c r="M21" i="78" s="1"/>
  <c r="L20" i="78"/>
  <c r="M20" i="78" s="1"/>
  <c r="L19" i="78"/>
  <c r="M19" i="78" s="1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L30" i="80"/>
  <c r="M30" i="80" s="1"/>
  <c r="L29" i="80"/>
  <c r="M29" i="80" s="1"/>
  <c r="L28" i="80"/>
  <c r="M28" i="80" s="1"/>
  <c r="L27" i="80"/>
  <c r="M27" i="80" s="1"/>
  <c r="L26" i="80"/>
  <c r="M26" i="80" s="1"/>
  <c r="L25" i="80"/>
  <c r="M25" i="80" s="1"/>
  <c r="L24" i="80"/>
  <c r="M24" i="80" s="1"/>
  <c r="L23" i="80"/>
  <c r="M23" i="80" s="1"/>
  <c r="L22" i="80"/>
  <c r="M22" i="80" s="1"/>
  <c r="L21" i="80"/>
  <c r="M21" i="80" s="1"/>
  <c r="L20" i="80"/>
  <c r="M20" i="80" s="1"/>
  <c r="L19" i="80"/>
  <c r="M19" i="80" s="1"/>
  <c r="L18" i="80"/>
  <c r="M18" i="80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30" i="87"/>
  <c r="M30" i="87" s="1"/>
  <c r="L29" i="87"/>
  <c r="M29" i="87" s="1"/>
  <c r="L28" i="87"/>
  <c r="M28" i="87" s="1"/>
  <c r="L27" i="87"/>
  <c r="M27" i="87" s="1"/>
  <c r="L26" i="87"/>
  <c r="M26" i="87" s="1"/>
  <c r="L25" i="87"/>
  <c r="M25" i="87" s="1"/>
  <c r="L24" i="87"/>
  <c r="M24" i="87" s="1"/>
  <c r="L23" i="87"/>
  <c r="M23" i="87" s="1"/>
  <c r="L22" i="87"/>
  <c r="M22" i="87" s="1"/>
  <c r="L21" i="87"/>
  <c r="M21" i="87" s="1"/>
  <c r="L20" i="87"/>
  <c r="M20" i="87" s="1"/>
  <c r="L19" i="87"/>
  <c r="M19" i="87" s="1"/>
  <c r="L18" i="87"/>
  <c r="M18" i="87" s="1"/>
  <c r="L17" i="87"/>
  <c r="M17" i="87" s="1"/>
  <c r="L16" i="87"/>
  <c r="M16" i="87" s="1"/>
  <c r="L15" i="87"/>
  <c r="M15" i="87" s="1"/>
  <c r="L14" i="87"/>
  <c r="M14" i="87" s="1"/>
  <c r="L13" i="87"/>
  <c r="M13" i="87" s="1"/>
  <c r="L12" i="87"/>
  <c r="M12" i="87" s="1"/>
  <c r="L11" i="87"/>
  <c r="M11" i="87" s="1"/>
  <c r="L10" i="87"/>
  <c r="M10" i="87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30" i="82"/>
  <c r="M30" i="82" s="1"/>
  <c r="L29" i="82"/>
  <c r="M29" i="82" s="1"/>
  <c r="L28" i="82"/>
  <c r="M28" i="82" s="1"/>
  <c r="L27" i="82"/>
  <c r="M27" i="82" s="1"/>
  <c r="L26" i="82"/>
  <c r="M26" i="82" s="1"/>
  <c r="L25" i="82"/>
  <c r="M25" i="82" s="1"/>
  <c r="L24" i="82"/>
  <c r="M24" i="82" s="1"/>
  <c r="L23" i="82"/>
  <c r="M23" i="82" s="1"/>
  <c r="L22" i="82"/>
  <c r="M22" i="82" s="1"/>
  <c r="L21" i="82"/>
  <c r="M21" i="82" s="1"/>
  <c r="L20" i="82"/>
  <c r="M20" i="82" s="1"/>
  <c r="L19" i="82"/>
  <c r="M19" i="82" s="1"/>
  <c r="L18" i="82"/>
  <c r="M18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30" i="79"/>
  <c r="M30" i="79" s="1"/>
  <c r="L29" i="79"/>
  <c r="M29" i="79" s="1"/>
  <c r="L28" i="79"/>
  <c r="M28" i="79" s="1"/>
  <c r="L27" i="79"/>
  <c r="M27" i="79" s="1"/>
  <c r="L26" i="79"/>
  <c r="M26" i="79" s="1"/>
  <c r="L25" i="79"/>
  <c r="M25" i="79" s="1"/>
  <c r="L24" i="79"/>
  <c r="M24" i="79" s="1"/>
  <c r="L23" i="79"/>
  <c r="M23" i="79" s="1"/>
  <c r="L22" i="79"/>
  <c r="M22" i="79" s="1"/>
  <c r="L21" i="79"/>
  <c r="M21" i="79" s="1"/>
  <c r="L20" i="79"/>
  <c r="M20" i="79" s="1"/>
  <c r="L19" i="79"/>
  <c r="M19" i="79" s="1"/>
  <c r="L18" i="79"/>
  <c r="M18" i="79" s="1"/>
  <c r="L17" i="79"/>
  <c r="M17" i="79" s="1"/>
  <c r="L16" i="79"/>
  <c r="M16" i="79" s="1"/>
  <c r="L15" i="79"/>
  <c r="M15" i="79" s="1"/>
  <c r="L14" i="79"/>
  <c r="M14" i="79" s="1"/>
  <c r="L13" i="79"/>
  <c r="M13" i="79" s="1"/>
  <c r="L12" i="79"/>
  <c r="M12" i="79" s="1"/>
  <c r="L11" i="79"/>
  <c r="M11" i="79" s="1"/>
  <c r="L10" i="79"/>
  <c r="M10" i="79" s="1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M4" i="85" l="1"/>
  <c r="L4" i="90"/>
  <c r="M4" i="90" s="1"/>
  <c r="M6" i="85"/>
  <c r="L6" i="90"/>
  <c r="M6" i="90" s="1"/>
  <c r="M8" i="85"/>
  <c r="L8" i="90"/>
  <c r="M8" i="90" s="1"/>
  <c r="M10" i="85"/>
  <c r="L10" i="90"/>
  <c r="M10" i="90" s="1"/>
  <c r="M12" i="85"/>
  <c r="L12" i="90"/>
  <c r="M12" i="90" s="1"/>
  <c r="M14" i="85"/>
  <c r="L14" i="90"/>
  <c r="M14" i="90" s="1"/>
  <c r="M16" i="85"/>
  <c r="L16" i="90"/>
  <c r="M16" i="90" s="1"/>
  <c r="M18" i="85"/>
  <c r="L18" i="90"/>
  <c r="M18" i="90" s="1"/>
  <c r="M20" i="85"/>
  <c r="L20" i="90"/>
  <c r="M20" i="90" s="1"/>
  <c r="M22" i="85"/>
  <c r="L22" i="90"/>
  <c r="M22" i="90" s="1"/>
  <c r="M24" i="85"/>
  <c r="L24" i="90"/>
  <c r="M24" i="90" s="1"/>
  <c r="M26" i="85"/>
  <c r="L26" i="90"/>
  <c r="M26" i="90" s="1"/>
  <c r="M28" i="85"/>
  <c r="L28" i="90"/>
  <c r="M28" i="90" s="1"/>
  <c r="M30" i="85"/>
  <c r="L30" i="90"/>
  <c r="M30" i="90" s="1"/>
  <c r="M5" i="85"/>
  <c r="L5" i="90"/>
  <c r="M5" i="90" s="1"/>
  <c r="M7" i="85"/>
  <c r="L7" i="90"/>
  <c r="M7" i="90" s="1"/>
  <c r="M9" i="85"/>
  <c r="L9" i="90"/>
  <c r="M9" i="90" s="1"/>
  <c r="M11" i="85"/>
  <c r="L11" i="90"/>
  <c r="M11" i="90" s="1"/>
  <c r="M13" i="85"/>
  <c r="L13" i="90"/>
  <c r="M13" i="90" s="1"/>
  <c r="M15" i="85"/>
  <c r="L15" i="90"/>
  <c r="M15" i="90" s="1"/>
  <c r="M17" i="85"/>
  <c r="L17" i="90"/>
  <c r="M17" i="90" s="1"/>
  <c r="M19" i="85"/>
  <c r="L19" i="90"/>
  <c r="M19" i="90" s="1"/>
  <c r="M21" i="85"/>
  <c r="L21" i="90"/>
  <c r="M21" i="90" s="1"/>
  <c r="M23" i="85"/>
  <c r="L23" i="90"/>
  <c r="M23" i="90" s="1"/>
  <c r="M25" i="85"/>
  <c r="L25" i="90"/>
  <c r="M25" i="90" s="1"/>
  <c r="M27" i="85"/>
  <c r="L27" i="90"/>
  <c r="M27" i="90" s="1"/>
  <c r="M29" i="85"/>
  <c r="L29" i="90"/>
  <c r="M29" i="90" s="1"/>
  <c r="L11" i="75"/>
  <c r="M11" i="75" s="1"/>
  <c r="L12" i="75"/>
  <c r="M12" i="75" s="1"/>
  <c r="L13" i="75"/>
  <c r="M13" i="75" s="1"/>
  <c r="L14" i="75"/>
  <c r="M14" i="75" s="1"/>
  <c r="L15" i="75"/>
  <c r="M15" i="75" s="1"/>
  <c r="L16" i="75"/>
  <c r="M16" i="75" s="1"/>
  <c r="L17" i="75"/>
  <c r="M17" i="75" s="1"/>
  <c r="L18" i="75"/>
  <c r="M18" i="75" s="1"/>
  <c r="L19" i="75"/>
  <c r="M19" i="75" s="1"/>
  <c r="L20" i="75"/>
  <c r="M20" i="75" s="1"/>
  <c r="L21" i="75"/>
  <c r="M21" i="75" s="1"/>
  <c r="L22" i="75"/>
  <c r="M22" i="75" s="1"/>
  <c r="L23" i="75"/>
  <c r="M23" i="75" s="1"/>
  <c r="L24" i="75"/>
  <c r="M24" i="75" s="1"/>
  <c r="L25" i="75"/>
  <c r="M25" i="75" s="1"/>
  <c r="L26" i="75"/>
  <c r="M26" i="75" s="1"/>
  <c r="L27" i="75"/>
  <c r="M27" i="75" s="1"/>
  <c r="L28" i="75"/>
  <c r="M28" i="75" s="1"/>
  <c r="L29" i="75"/>
  <c r="M29" i="75" s="1"/>
  <c r="L30" i="75"/>
  <c r="M30" i="75" s="1"/>
  <c r="L10" i="75" l="1"/>
  <c r="M10" i="75" s="1"/>
  <c r="L9" i="75" l="1"/>
  <c r="M9" i="75" s="1"/>
  <c r="L8" i="75"/>
  <c r="M8" i="75" s="1"/>
  <c r="L7" i="75"/>
  <c r="M7" i="75" s="1"/>
  <c r="L6" i="75"/>
  <c r="M6" i="75" s="1"/>
  <c r="L5" i="75"/>
  <c r="M5" i="75" s="1"/>
  <c r="L4" i="75" l="1"/>
  <c r="M4" i="75" s="1"/>
</calcChain>
</file>

<file path=xl/sharedStrings.xml><?xml version="1.0" encoding="utf-8"?>
<sst xmlns="http://schemas.openxmlformats.org/spreadsheetml/2006/main" count="1470" uniqueCount="104">
  <si>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</si>
  <si>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</si>
  <si>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</si>
  <si>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</si>
  <si>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</si>
  <si>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</si>
  <si>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</si>
  <si>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</si>
  <si>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</si>
  <si>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</si>
  <si>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</si>
  <si>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</si>
  <si>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</si>
  <si>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</si>
  <si>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</si>
  <si>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</si>
  <si>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</si>
  <si>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</si>
  <si>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</si>
  <si>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</si>
  <si>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</si>
  <si>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</si>
  <si>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</si>
  <si>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</si>
  <si>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</si>
  <si>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</si>
  <si>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</si>
  <si>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</si>
  <si>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</si>
  <si>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</si>
  <si>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</si>
  <si>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</si>
  <si>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</si>
  <si>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</si>
  <si>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</si>
  <si>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</si>
  <si>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</si>
  <si>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</si>
  <si>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</si>
  <si>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</si>
  <si>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</si>
  <si>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</si>
  <si>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</si>
  <si>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</si>
  <si>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</si>
  <si>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</si>
  <si>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PROCESSO: 0619/2014/UDESC</t>
  </si>
  <si>
    <t>VIGÊNCIA DA ATA:  16/06/2014 até 16/06/2015</t>
  </si>
  <si>
    <t>OBJETO: Serviços de Encadernação, Restauração e Digitalização de acervos das Bibliotecas da UDESC</t>
  </si>
  <si>
    <t>Recuperação de capa dura com: costura simples, colagem, cantoneiras e lombadas e colocação de guardas novas</t>
  </si>
  <si>
    <t>Colocação e recuperação de capa brochura com costura, colagens e guardas</t>
  </si>
  <si>
    <t xml:space="preserve">Confecção e colocação de capa dura completa com costura interna, colagem e guardas </t>
  </si>
  <si>
    <t>Higienização c/lixas, guilhotinagem, borracha de maciez, etc</t>
  </si>
  <si>
    <t xml:space="preserve">Enxerto de folhas xerocadas </t>
  </si>
  <si>
    <t>Restauração a úmido c/papel especial</t>
  </si>
  <si>
    <t>Aplicação de carcelas</t>
  </si>
  <si>
    <t>Remoção de fita adesiva</t>
  </si>
  <si>
    <t>Restauração, encadernação e higienização de obras raras e/ou documentos históricos</t>
  </si>
  <si>
    <t>Confecção de embalagens para os livros (caixa em papel triplex” de 300 g, composto de uma camada de uma espécie de papelão revestido de papel alcalino (frente e verso).</t>
  </si>
  <si>
    <r>
      <rPr>
        <b/>
        <sz val="11"/>
        <color theme="1"/>
        <rFont val="Calibri"/>
        <family val="2"/>
        <scheme val="minor"/>
      </rPr>
      <t xml:space="preserve">Digitalização de monografias </t>
    </r>
    <r>
      <rPr>
        <sz val="10"/>
        <rFont val="Arial"/>
        <family val="2"/>
      </rPr>
      <t>- Fornecimento de cópia das obras em formato digital (PDF A – OCR) -Três cópias em DVD</t>
    </r>
  </si>
  <si>
    <r>
      <rPr>
        <b/>
        <sz val="11"/>
        <rFont val="Calibri"/>
        <family val="2"/>
      </rPr>
      <t xml:space="preserve">Digitalização de Livros </t>
    </r>
    <r>
      <rPr>
        <sz val="11"/>
        <rFont val="Calibri"/>
        <family val="2"/>
      </rPr>
      <t>- Fornecimento de cópia das obras em formato digital (PDF A – OCR). Três cópias em DVD</t>
    </r>
  </si>
  <si>
    <r>
      <rPr>
        <b/>
        <sz val="11"/>
        <color theme="1"/>
        <rFont val="Calibri"/>
        <family val="2"/>
        <scheme val="minor"/>
      </rPr>
      <t>Digitalização de Mapas</t>
    </r>
    <r>
      <rPr>
        <sz val="10"/>
        <rFont val="Arial"/>
        <family val="2"/>
      </rPr>
      <t xml:space="preserve"> - Fornecimento de cópia de mapas em formato digital (PDF A – OCR e JPG).  - Três cópias em DVD</t>
    </r>
  </si>
  <si>
    <r>
      <rPr>
        <b/>
        <sz val="11"/>
        <color theme="1"/>
        <rFont val="Calibri"/>
        <family val="2"/>
        <scheme val="minor"/>
      </rPr>
      <t xml:space="preserve">Digitalização de jornais </t>
    </r>
    <r>
      <rPr>
        <sz val="10"/>
        <rFont val="Arial"/>
        <family val="2"/>
      </rPr>
      <t>- Fornecimento de cópia de jornais em formato digital (PDF A – OCR e JPG). - Três  cópias em DVD</t>
    </r>
  </si>
  <si>
    <t>Pequeno*</t>
  </si>
  <si>
    <t>Médio*</t>
  </si>
  <si>
    <t>Grande*</t>
  </si>
  <si>
    <t xml:space="preserve">por folha  </t>
  </si>
  <si>
    <t>metro linear</t>
  </si>
  <si>
    <t>Folha 30X20</t>
  </si>
  <si>
    <t>Folha Pequena*</t>
  </si>
  <si>
    <t>Folha Média*</t>
  </si>
  <si>
    <t>Folha Até A4</t>
  </si>
  <si>
    <t>Folha Até A3**</t>
  </si>
  <si>
    <t>Folha Até A2**</t>
  </si>
  <si>
    <t>Folha Até A1**</t>
  </si>
  <si>
    <t>Folha Até A0**</t>
  </si>
  <si>
    <t>Folha Acima de A0**</t>
  </si>
  <si>
    <t>IDEAL ENCADERNAÇÕES LTDA ME</t>
  </si>
  <si>
    <t>A4 DIGITAL PRINT LTDA EPP</t>
  </si>
  <si>
    <r>
      <t xml:space="preserve">*Obras: </t>
    </r>
    <r>
      <rPr>
        <sz val="9"/>
        <color theme="1"/>
        <rFont val="Calibri"/>
        <family val="2"/>
        <scheme val="minor"/>
      </rPr>
      <t>Pequena até A4 (210 x 297 mm), Média até A3 (297 x 420 mm ), Grande acima de A3 (297 x 420 mm)</t>
    </r>
  </si>
  <si>
    <r>
      <t xml:space="preserve">**Mapas e jornais: </t>
    </r>
    <r>
      <rPr>
        <sz val="9"/>
        <color rgb="FF222222"/>
        <rFont val="Arial"/>
        <family val="2"/>
      </rPr>
      <t xml:space="preserve">Até A4 ( 210 x 297 mm), Até A3 (297 x 420 mm ), Até  A2 (420  </t>
    </r>
    <r>
      <rPr>
        <sz val="9"/>
        <color rgb="FF000000"/>
        <rFont val="Arial"/>
        <family val="2"/>
      </rPr>
      <t xml:space="preserve">x 594). </t>
    </r>
    <r>
      <rPr>
        <sz val="9"/>
        <color rgb="FF222222"/>
        <rFont val="Arial"/>
        <family val="2"/>
      </rPr>
      <t>Até A1 (594 x 840 mm), Até A0 (840 x 1.188 mm), Acima de A0 (Aicma de 1.188 mm)</t>
    </r>
  </si>
  <si>
    <t>CENTRO PARTICIPANTE: IDCH-FAED</t>
  </si>
  <si>
    <t>CENTRO PARTICIPANTE: CEAD, CEART, CEFID, CAV, FAED, IDCH-FAED, ESAG, CEO, CCT, CEPLAN, CERES e CESFI</t>
  </si>
  <si>
    <t>33.90.39.63</t>
  </si>
  <si>
    <t>Quantidade Utilizada</t>
  </si>
  <si>
    <t>SALDO</t>
  </si>
  <si>
    <t xml:space="preserve"> OS nº  647/2014 Qtde. DT</t>
  </si>
  <si>
    <t xml:space="preserve"> OS nº  652/2014 Qtde. DT</t>
  </si>
  <si>
    <t xml:space="preserve"> AF/OS nº  1104/2014 Qtde. DT</t>
  </si>
  <si>
    <t>OS 1417/2014</t>
  </si>
  <si>
    <t xml:space="preserve"> AF/OS nº  1215/2014 Qtde. DT</t>
  </si>
  <si>
    <t xml:space="preserve"> AF/OS nº  860/2014 Qtde. DT</t>
  </si>
  <si>
    <t xml:space="preserve"> AF/OS nº  1775/2014 Qtde. DT</t>
  </si>
  <si>
    <t>Qtde Registrada + Aditivos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</si>
  <si>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</si>
  <si>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</si>
  <si>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</si>
  <si>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</si>
  <si>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</si>
  <si>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</si>
  <si>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</si>
  <si>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Pregão 0619/2014/UDESC - SRP</t>
  </si>
  <si>
    <t>Serviços de Encadernação, Restauração e Digitalização de acervos das Bibliotecas da UDESC</t>
  </si>
  <si>
    <t>Vigência  16/06/2014 até 16/06/2015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</si>
</sst>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8" formatCode="_-* #,##0.00\ &quot;€&quot;_-;\-* #,##0.00\ &quot;€&quot;_-;_-* &quot;-&quot;??\ &quot;€&quot;_-;_-@_-"/>
    <numFmt numFmtId="169" formatCode="_-* #,##0.00_-;\-* #,##0.00_-;_-* &quot;-&quot;??_-;_-@_-"/>
  </numFmts>
  <fonts count="27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9"/>
      <color rgb="FF222222"/>
      <name val="Times New Roman"/>
      <family val="1"/>
    </font>
    <font>
      <sz val="9"/>
      <color theme="1"/>
      <name val="Calibri"/>
      <family val="2"/>
      <scheme val="minor"/>
    </font>
    <font>
      <sz val="9"/>
      <color rgb="FF222222"/>
      <name val="Arial"/>
      <family val="2"/>
    </font>
    <font>
      <sz val="9"/>
      <color rgb="FF00000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169" fontId="1" fillId="0" borderId="0" applyFill="0" applyBorder="0" applyAlignment="0" applyProtection="0"/>
  </cellStyleXfs>
  <cellXfs count="112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167" fontId="15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vertical="center"/>
    </xf>
    <xf numFmtId="0" fontId="21" fillId="0" borderId="0" xfId="0" applyFont="1"/>
    <xf numFmtId="0" fontId="0" fillId="0" borderId="1" xfId="0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4" fillId="0" borderId="0" xfId="1" applyFont="1" applyFill="1" applyAlignment="1" applyProtection="1">
      <alignment horizontal="center" vertical="center"/>
      <protection locked="0"/>
    </xf>
    <xf numFmtId="3" fontId="4" fillId="0" borderId="0" xfId="1" applyNumberFormat="1" applyFont="1" applyAlignment="1" applyProtection="1">
      <alignment horizontal="center" vertical="center"/>
      <protection locked="0"/>
    </xf>
    <xf numFmtId="167" fontId="4" fillId="0" borderId="0" xfId="1" applyNumberFormat="1" applyFont="1" applyFill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6" xfId="1" applyNumberFormat="1" applyFont="1" applyFill="1" applyBorder="1" applyAlignment="1" applyProtection="1">
      <alignment horizontal="center" vertical="center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7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"/>
    <xf numFmtId="3" fontId="4" fillId="4" borderId="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textRotation="90"/>
    </xf>
    <xf numFmtId="0" fontId="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5" fillId="10" borderId="16" xfId="1" applyFont="1" applyFill="1" applyBorder="1" applyAlignment="1">
      <alignment horizontal="left" vertical="center" wrapText="1"/>
    </xf>
    <xf numFmtId="0" fontId="25" fillId="10" borderId="14" xfId="1" applyFont="1" applyFill="1" applyBorder="1" applyAlignment="1" applyProtection="1">
      <alignment horizontal="left"/>
      <protection locked="0"/>
    </xf>
    <xf numFmtId="0" fontId="25" fillId="10" borderId="15" xfId="1" applyFont="1" applyFill="1" applyBorder="1" applyAlignment="1">
      <alignment horizontal="left" vertical="center" wrapText="1"/>
    </xf>
    <xf numFmtId="0" fontId="25" fillId="10" borderId="17" xfId="1" applyFont="1" applyFill="1" applyBorder="1" applyAlignment="1">
      <alignment horizontal="left" vertical="center" wrapText="1"/>
    </xf>
    <xf numFmtId="0" fontId="25" fillId="10" borderId="0" xfId="1" applyFont="1" applyFill="1" applyBorder="1" applyAlignment="1">
      <alignment horizontal="left" vertical="center" wrapText="1"/>
    </xf>
    <xf numFmtId="0" fontId="25" fillId="10" borderId="7" xfId="1" applyFont="1" applyFill="1" applyBorder="1" applyAlignment="1">
      <alignment horizontal="left" vertical="center" wrapText="1"/>
    </xf>
    <xf numFmtId="0" fontId="25" fillId="10" borderId="18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2" xfId="1" applyFont="1" applyFill="1" applyBorder="1" applyAlignment="1" applyProtection="1">
      <alignment horizontal="center" vertical="center" wrapText="1"/>
      <protection locked="0"/>
    </xf>
    <xf numFmtId="167" fontId="5" fillId="2" borderId="1" xfId="7" applyNumberFormat="1" applyFont="1" applyFill="1" applyBorder="1" applyAlignment="1" applyProtection="1">
      <alignment horizontal="center" vertical="center" wrapText="1"/>
      <protection locked="0"/>
    </xf>
    <xf numFmtId="0" fontId="25" fillId="10" borderId="13" xfId="1" applyFont="1" applyFill="1" applyBorder="1" applyAlignment="1" applyProtection="1">
      <alignment horizontal="left"/>
      <protection locked="0"/>
    </xf>
    <xf numFmtId="0" fontId="25" fillId="10" borderId="12" xfId="1" applyFont="1" applyFill="1" applyBorder="1" applyAlignment="1" applyProtection="1">
      <alignment horizontal="left"/>
      <protection locked="0"/>
    </xf>
    <xf numFmtId="167" fontId="25" fillId="10" borderId="19" xfId="1" applyNumberFormat="1" applyFont="1" applyFill="1" applyBorder="1" applyAlignment="1" applyProtection="1">
      <alignment horizontal="right"/>
      <protection locked="0"/>
    </xf>
    <xf numFmtId="167" fontId="25" fillId="10" borderId="9" xfId="1" applyNumberFormat="1" applyFont="1" applyFill="1" applyBorder="1" applyAlignment="1" applyProtection="1">
      <alignment horizontal="right"/>
      <protection locked="0"/>
    </xf>
    <xf numFmtId="9" fontId="25" fillId="10" borderId="9" xfId="1" applyNumberFormat="1" applyFont="1" applyFill="1" applyBorder="1" applyAlignment="1">
      <alignment horizontal="right"/>
    </xf>
    <xf numFmtId="9" fontId="25" fillId="10" borderId="20" xfId="10" applyFont="1" applyFill="1" applyBorder="1" applyAlignment="1" applyProtection="1">
      <alignment horizontal="right"/>
      <protection locked="0"/>
    </xf>
    <xf numFmtId="0" fontId="25" fillId="10" borderId="10" xfId="1" applyFont="1" applyFill="1" applyBorder="1" applyAlignment="1">
      <alignment horizontal="left" vertical="center" wrapText="1"/>
    </xf>
    <xf numFmtId="0" fontId="25" fillId="10" borderId="11" xfId="1" applyFont="1" applyFill="1" applyBorder="1" applyAlignment="1">
      <alignment horizontal="left" vertical="center" wrapText="1"/>
    </xf>
    <xf numFmtId="0" fontId="25" fillId="10" borderId="8" xfId="1" applyFont="1" applyFill="1" applyBorder="1" applyAlignment="1">
      <alignment horizontal="left" vertical="center" wrapText="1"/>
    </xf>
    <xf numFmtId="0" fontId="25" fillId="10" borderId="15" xfId="1" applyFont="1" applyFill="1" applyBorder="1" applyAlignment="1" applyProtection="1">
      <alignment horizontal="left"/>
      <protection locked="0"/>
    </xf>
    <xf numFmtId="0" fontId="25" fillId="10" borderId="16" xfId="1" applyFont="1" applyFill="1" applyBorder="1" applyAlignment="1" applyProtection="1">
      <alignment horizontal="left"/>
      <protection locked="0"/>
    </xf>
    <xf numFmtId="0" fontId="25" fillId="10" borderId="18" xfId="1" applyFont="1" applyFill="1" applyBorder="1" applyAlignment="1" applyProtection="1">
      <alignment horizontal="left"/>
      <protection locked="0"/>
    </xf>
    <xf numFmtId="0" fontId="25" fillId="10" borderId="0" xfId="1" applyFont="1" applyFill="1" applyBorder="1" applyAlignment="1" applyProtection="1">
      <alignment horizontal="left"/>
      <protection locked="0"/>
    </xf>
    <xf numFmtId="0" fontId="25" fillId="10" borderId="10" xfId="1" applyFont="1" applyFill="1" applyBorder="1" applyAlignment="1" applyProtection="1">
      <alignment horizontal="left"/>
      <protection locked="0"/>
    </xf>
    <xf numFmtId="0" fontId="25" fillId="10" borderId="11" xfId="1" applyFont="1" applyFill="1" applyBorder="1" applyAlignment="1" applyProtection="1">
      <alignment horizontal="left"/>
      <protection locked="0"/>
    </xf>
    <xf numFmtId="167" fontId="4" fillId="11" borderId="1" xfId="1" applyNumberFormat="1" applyFont="1" applyFill="1" applyBorder="1" applyAlignment="1">
      <alignment horizontal="center" vertical="center"/>
    </xf>
    <xf numFmtId="167" fontId="26" fillId="11" borderId="1" xfId="1" applyNumberFormat="1" applyFont="1" applyFill="1" applyBorder="1" applyAlignment="1">
      <alignment horizontal="center" vertical="center"/>
    </xf>
  </cellXfs>
  <cellStyles count="12">
    <cellStyle name="Moeda 2" xfId="7"/>
    <cellStyle name="Moeda 3" xfId="6"/>
    <cellStyle name="Normal" xfId="0" builtinId="0"/>
    <cellStyle name="Normal 2" xfId="1"/>
    <cellStyle name="Porcentagem 2" xfId="10"/>
    <cellStyle name="Separador de milhares 2" xfId="2"/>
    <cellStyle name="Separador de milhares 2 2" xfId="9"/>
    <cellStyle name="Separador de milhares 2 2 2" xfId="11"/>
    <cellStyle name="Separador de milhares 2 3" xfId="8"/>
    <cellStyle name="Separador de milhares 2 4" xfId="5"/>
    <cellStyle name="Separador de milhares 3" xfId="3"/>
    <cellStyle name="Título 5" xfId="4"/>
  </cellStyles>
  <dxfs count="153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Y33"/>
  <sheetViews>
    <sheetView zoomScale="90" zoomScaleNormal="90" workbookViewId="0">
      <selection activeCell="D23" sqref="D23:D2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33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38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58" t="s">
        <v>2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15</v>
      </c>
      <c r="L4" s="49">
        <f>K4-(SUM(N4:Y4))</f>
        <v>15</v>
      </c>
      <c r="M4" s="59" t="str">
        <f>IF(L4&lt;0,"ATENÇÃO","OK")</f>
        <v>OK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10</v>
      </c>
      <c r="L5" s="49">
        <f t="shared" ref="L5:L9" si="0">K5-(SUM(N5:Y5))</f>
        <v>10</v>
      </c>
      <c r="M5" s="59" t="str">
        <f t="shared" ref="M5:M9" si="1">IF(L5&lt;0,"ATENÇÃO","OK")</f>
        <v>OK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5</v>
      </c>
      <c r="L6" s="49">
        <f t="shared" si="0"/>
        <v>5</v>
      </c>
      <c r="M6" s="59" t="str">
        <f t="shared" si="1"/>
        <v>OK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20</v>
      </c>
      <c r="L7" s="49">
        <f t="shared" si="0"/>
        <v>20</v>
      </c>
      <c r="M7" s="59" t="str">
        <f t="shared" si="1"/>
        <v>OK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50</v>
      </c>
      <c r="L8" s="49">
        <f t="shared" si="0"/>
        <v>50</v>
      </c>
      <c r="M8" s="59" t="str">
        <f t="shared" si="1"/>
        <v>OK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5</v>
      </c>
      <c r="L9" s="49">
        <f t="shared" si="0"/>
        <v>5</v>
      </c>
      <c r="M9" s="59" t="str">
        <f t="shared" si="1"/>
        <v>OK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10</v>
      </c>
      <c r="L10" s="49">
        <f t="shared" ref="L10" si="2">K10-(SUM(N10:Y10))</f>
        <v>10</v>
      </c>
      <c r="M10" s="59" t="str">
        <f t="shared" ref="M10" si="3">IF(L10&lt;0,"ATENÇÃO","OK")</f>
        <v>OK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10</v>
      </c>
      <c r="L11" s="49">
        <f t="shared" ref="L11:L30" si="4">K11-(SUM(N11:Y11))</f>
        <v>10</v>
      </c>
      <c r="M11" s="59" t="str">
        <f t="shared" ref="M11:M30" si="5">IF(L11&lt;0,"ATENÇÃO","OK")</f>
        <v>OK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5</v>
      </c>
      <c r="L12" s="49">
        <f t="shared" si="4"/>
        <v>5</v>
      </c>
      <c r="M12" s="59" t="str">
        <f t="shared" si="5"/>
        <v>OK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15</v>
      </c>
      <c r="L13" s="49">
        <f t="shared" si="4"/>
        <v>15</v>
      </c>
      <c r="M13" s="59" t="str">
        <f t="shared" si="5"/>
        <v>OK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50</v>
      </c>
      <c r="L14" s="49">
        <f t="shared" si="4"/>
        <v>50</v>
      </c>
      <c r="M14" s="59" t="str">
        <f t="shared" si="5"/>
        <v>OK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30</v>
      </c>
      <c r="L15" s="49">
        <f t="shared" si="4"/>
        <v>30</v>
      </c>
      <c r="M15" s="59" t="str">
        <f t="shared" si="5"/>
        <v>OK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50</v>
      </c>
      <c r="L16" s="49">
        <f t="shared" si="4"/>
        <v>50</v>
      </c>
      <c r="M16" s="59" t="str">
        <f t="shared" si="5"/>
        <v>OK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20</v>
      </c>
      <c r="L17" s="49">
        <f t="shared" si="4"/>
        <v>20</v>
      </c>
      <c r="M17" s="59" t="str">
        <f t="shared" si="5"/>
        <v>OK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4"/>
        <v>0</v>
      </c>
      <c r="M18" s="59" t="str">
        <f t="shared" si="5"/>
        <v>OK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4"/>
        <v>0</v>
      </c>
      <c r="M19" s="59" t="str">
        <f t="shared" si="5"/>
        <v>OK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4"/>
        <v>0</v>
      </c>
      <c r="M20" s="59" t="str">
        <f t="shared" si="5"/>
        <v>OK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4"/>
        <v>0</v>
      </c>
      <c r="M21" s="59" t="str">
        <f t="shared" si="5"/>
        <v>OK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4"/>
        <v>0</v>
      </c>
      <c r="M22" s="59" t="str">
        <f t="shared" si="5"/>
        <v>OK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4"/>
        <v>0</v>
      </c>
      <c r="M23" s="59" t="str">
        <f t="shared" si="5"/>
        <v>OK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4"/>
        <v>0</v>
      </c>
      <c r="M24" s="59" t="str">
        <f t="shared" si="5"/>
        <v>OK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4"/>
        <v>0</v>
      </c>
      <c r="M25" s="59" t="str">
        <f t="shared" si="5"/>
        <v>OK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4"/>
        <v>0</v>
      </c>
      <c r="M26" s="59" t="str">
        <f t="shared" si="5"/>
        <v>OK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4"/>
        <v>0</v>
      </c>
      <c r="M27" s="59" t="str">
        <f t="shared" si="5"/>
        <v>OK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4"/>
        <v>0</v>
      </c>
      <c r="M28" s="59" t="str">
        <f t="shared" si="5"/>
        <v>OK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4"/>
        <v>0</v>
      </c>
      <c r="M29" s="59" t="str">
        <f t="shared" si="5"/>
        <v>OK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4"/>
        <v>0</v>
      </c>
      <c r="M30" s="59" t="str">
        <f t="shared" si="5"/>
        <v>OK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A1:C1"/>
    <mergeCell ref="K1:M1"/>
    <mergeCell ref="D1:J1"/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  <mergeCell ref="A2:M2"/>
    <mergeCell ref="A4:A19"/>
    <mergeCell ref="A20:A30"/>
    <mergeCell ref="B4:B17"/>
    <mergeCell ref="D4:D6"/>
    <mergeCell ref="D7:D9"/>
    <mergeCell ref="D10:D12"/>
    <mergeCell ref="B20:B30"/>
    <mergeCell ref="D21:D22"/>
    <mergeCell ref="D23:D28"/>
    <mergeCell ref="D29:D30"/>
  </mergeCells>
  <phoneticPr fontId="0" type="noConversion"/>
  <conditionalFormatting sqref="N4:Y4">
    <cfRule type="cellIs" dxfId="152" priority="34" stopIfTrue="1" operator="greaterThan">
      <formula>0</formula>
    </cfRule>
    <cfRule type="cellIs" dxfId="151" priority="35" stopIfTrue="1" operator="greaterThan">
      <formula>0</formula>
    </cfRule>
    <cfRule type="cellIs" dxfId="150" priority="36" stopIfTrue="1" operator="greaterThan">
      <formula>0</formula>
    </cfRule>
  </conditionalFormatting>
  <conditionalFormatting sqref="N5:Y9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N10:Y30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F1" zoomScale="90" zoomScaleNormal="90" workbookViewId="0">
      <selection activeCell="N24" sqref="N2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7.71093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89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36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63">
        <v>41915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25</v>
      </c>
      <c r="L4" s="49">
        <f>K4-(SUM(N4:Y4))</f>
        <v>12</v>
      </c>
      <c r="M4" s="59" t="str">
        <f>IF(L4&lt;0,"ATENÇÃO","OK")</f>
        <v>OK</v>
      </c>
      <c r="N4" s="60">
        <v>13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30</v>
      </c>
      <c r="L5" s="49">
        <f t="shared" ref="L5:L30" si="0">K5-(SUM(N5:Y5))</f>
        <v>15</v>
      </c>
      <c r="M5" s="59" t="str">
        <f t="shared" ref="M5:M30" si="1">IF(L5&lt;0,"ATENÇÃO","OK")</f>
        <v>OK</v>
      </c>
      <c r="N5" s="60">
        <v>15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15</v>
      </c>
      <c r="L6" s="49">
        <f t="shared" si="0"/>
        <v>7</v>
      </c>
      <c r="M6" s="59" t="str">
        <f t="shared" si="1"/>
        <v>OK</v>
      </c>
      <c r="N6" s="60">
        <v>8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20</v>
      </c>
      <c r="L7" s="49">
        <f t="shared" si="0"/>
        <v>10</v>
      </c>
      <c r="M7" s="59" t="str">
        <f t="shared" si="1"/>
        <v>OK</v>
      </c>
      <c r="N7" s="60">
        <v>10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50</v>
      </c>
      <c r="L8" s="49">
        <f t="shared" si="0"/>
        <v>25</v>
      </c>
      <c r="M8" s="59" t="str">
        <f t="shared" si="1"/>
        <v>OK</v>
      </c>
      <c r="N8" s="60">
        <v>25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15</v>
      </c>
      <c r="L9" s="49">
        <f t="shared" si="0"/>
        <v>7</v>
      </c>
      <c r="M9" s="59" t="str">
        <f t="shared" si="1"/>
        <v>OK</v>
      </c>
      <c r="N9" s="60">
        <v>8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20</v>
      </c>
      <c r="L10" s="49">
        <f t="shared" si="0"/>
        <v>10</v>
      </c>
      <c r="M10" s="59" t="str">
        <f t="shared" si="1"/>
        <v>OK</v>
      </c>
      <c r="N10" s="60">
        <v>10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20</v>
      </c>
      <c r="L11" s="49">
        <f t="shared" si="0"/>
        <v>10</v>
      </c>
      <c r="M11" s="59" t="str">
        <f t="shared" si="1"/>
        <v>OK</v>
      </c>
      <c r="N11" s="60">
        <v>10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10</v>
      </c>
      <c r="L12" s="49">
        <f t="shared" si="0"/>
        <v>5</v>
      </c>
      <c r="M12" s="59" t="str">
        <f t="shared" si="1"/>
        <v>OK</v>
      </c>
      <c r="N12" s="60">
        <v>5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15</v>
      </c>
      <c r="L13" s="49">
        <f t="shared" si="0"/>
        <v>7</v>
      </c>
      <c r="M13" s="59" t="str">
        <f t="shared" si="1"/>
        <v>OK</v>
      </c>
      <c r="N13" s="60">
        <v>8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70</v>
      </c>
      <c r="L14" s="49">
        <f t="shared" si="0"/>
        <v>35</v>
      </c>
      <c r="M14" s="59" t="str">
        <f t="shared" si="1"/>
        <v>OK</v>
      </c>
      <c r="N14" s="60">
        <v>35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30</v>
      </c>
      <c r="L15" s="49">
        <f t="shared" si="0"/>
        <v>15</v>
      </c>
      <c r="M15" s="59" t="str">
        <f t="shared" si="1"/>
        <v>OK</v>
      </c>
      <c r="N15" s="60">
        <v>15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80</v>
      </c>
      <c r="L16" s="49">
        <f t="shared" si="0"/>
        <v>40</v>
      </c>
      <c r="M16" s="59" t="str">
        <f t="shared" si="1"/>
        <v>OK</v>
      </c>
      <c r="N16" s="60">
        <v>40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60</v>
      </c>
      <c r="L17" s="49">
        <f t="shared" si="0"/>
        <v>30</v>
      </c>
      <c r="M17" s="59" t="str">
        <f t="shared" si="1"/>
        <v>OK</v>
      </c>
      <c r="N17" s="60">
        <v>30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143" priority="16" stopIfTrue="1" operator="greaterThan">
      <formula>0</formula>
    </cfRule>
    <cfRule type="cellIs" dxfId="142" priority="17" stopIfTrue="1" operator="greaterThan">
      <formula>0</formula>
    </cfRule>
    <cfRule type="cellIs" dxfId="141" priority="18" stopIfTrue="1" operator="greaterThan">
      <formula>0</formula>
    </cfRule>
  </conditionalFormatting>
  <conditionalFormatting sqref="O5:Y9">
    <cfRule type="cellIs" dxfId="140" priority="13" stopIfTrue="1" operator="greaterThan">
      <formula>0</formula>
    </cfRule>
    <cfRule type="cellIs" dxfId="139" priority="14" stopIfTrue="1" operator="greaterThan">
      <formula>0</formula>
    </cfRule>
    <cfRule type="cellIs" dxfId="138" priority="15" stopIfTrue="1" operator="greaterThan">
      <formula>0</formula>
    </cfRule>
  </conditionalFormatting>
  <conditionalFormatting sqref="O10:Y30">
    <cfRule type="cellIs" dxfId="137" priority="10" stopIfTrue="1" operator="greaterThan">
      <formula>0</formula>
    </cfRule>
    <cfRule type="cellIs" dxfId="136" priority="11" stopIfTrue="1" operator="greaterThan">
      <formula>0</formula>
    </cfRule>
    <cfRule type="cellIs" dxfId="135" priority="12" stopIfTrue="1" operator="greaterThan">
      <formula>0</formula>
    </cfRule>
  </conditionalFormatting>
  <conditionalFormatting sqref="N4">
    <cfRule type="cellIs" dxfId="134" priority="7" stopIfTrue="1" operator="greaterThan">
      <formula>0</formula>
    </cfRule>
    <cfRule type="cellIs" dxfId="133" priority="8" stopIfTrue="1" operator="greaterThan">
      <formula>0</formula>
    </cfRule>
    <cfRule type="cellIs" dxfId="132" priority="9" stopIfTrue="1" operator="greaterThan">
      <formula>0</formula>
    </cfRule>
  </conditionalFormatting>
  <conditionalFormatting sqref="N5:N9">
    <cfRule type="cellIs" dxfId="131" priority="4" stopIfTrue="1" operator="greaterThan">
      <formula>0</formula>
    </cfRule>
    <cfRule type="cellIs" dxfId="130" priority="5" stopIfTrue="1" operator="greaterThan">
      <formula>0</formula>
    </cfRule>
    <cfRule type="cellIs" dxfId="129" priority="6" stopIfTrue="1" operator="greaterThan">
      <formula>0</formula>
    </cfRule>
  </conditionalFormatting>
  <conditionalFormatting sqref="N10:N30">
    <cfRule type="cellIs" dxfId="128" priority="1" stopIfTrue="1" operator="greaterThan">
      <formula>0</formula>
    </cfRule>
    <cfRule type="cellIs" dxfId="127" priority="2" stopIfTrue="1" operator="greaterThan">
      <formula>0</formula>
    </cfRule>
    <cfRule type="cellIs" dxfId="12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F1" zoomScale="90" zoomScaleNormal="90" workbookViewId="0">
      <selection activeCell="O19" sqref="O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90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39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62">
        <v>41891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30</v>
      </c>
      <c r="L4" s="49">
        <f>K4-(SUM(N4:Y4))</f>
        <v>15</v>
      </c>
      <c r="M4" s="59" t="str">
        <f>IF(L4&lt;0,"ATENÇÃO","OK")</f>
        <v>OK</v>
      </c>
      <c r="N4" s="60">
        <v>15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50</v>
      </c>
      <c r="L5" s="49">
        <f t="shared" ref="L5:L30" si="0">K5-(SUM(N5:Y5))</f>
        <v>25</v>
      </c>
      <c r="M5" s="59" t="str">
        <f t="shared" ref="M5:M30" si="1">IF(L5&lt;0,"ATENÇÃO","OK")</f>
        <v>OK</v>
      </c>
      <c r="N5" s="60">
        <v>25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50</v>
      </c>
      <c r="L6" s="49">
        <f t="shared" si="0"/>
        <v>25</v>
      </c>
      <c r="M6" s="59" t="str">
        <f t="shared" si="1"/>
        <v>OK</v>
      </c>
      <c r="N6" s="60">
        <v>25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30</v>
      </c>
      <c r="L7" s="49">
        <f t="shared" si="0"/>
        <v>15</v>
      </c>
      <c r="M7" s="59" t="str">
        <f t="shared" si="1"/>
        <v>OK</v>
      </c>
      <c r="N7" s="60">
        <v>15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30</v>
      </c>
      <c r="L8" s="49">
        <f t="shared" si="0"/>
        <v>15</v>
      </c>
      <c r="M8" s="59" t="str">
        <f t="shared" si="1"/>
        <v>OK</v>
      </c>
      <c r="N8" s="60">
        <v>15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20</v>
      </c>
      <c r="L9" s="49">
        <f t="shared" si="0"/>
        <v>10</v>
      </c>
      <c r="M9" s="59" t="str">
        <f t="shared" si="1"/>
        <v>OK</v>
      </c>
      <c r="N9" s="60">
        <v>10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30</v>
      </c>
      <c r="L10" s="49">
        <f t="shared" si="0"/>
        <v>15</v>
      </c>
      <c r="M10" s="59" t="str">
        <f t="shared" si="1"/>
        <v>OK</v>
      </c>
      <c r="N10" s="60">
        <v>15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25</v>
      </c>
      <c r="L11" s="49">
        <f t="shared" si="0"/>
        <v>10</v>
      </c>
      <c r="M11" s="59" t="str">
        <f t="shared" si="1"/>
        <v>OK</v>
      </c>
      <c r="N11" s="60">
        <v>15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50</v>
      </c>
      <c r="L12" s="49">
        <f t="shared" si="0"/>
        <v>25</v>
      </c>
      <c r="M12" s="59" t="str">
        <f t="shared" si="1"/>
        <v>OK</v>
      </c>
      <c r="N12" s="60">
        <v>25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25</v>
      </c>
      <c r="L13" s="49">
        <f t="shared" si="0"/>
        <v>10</v>
      </c>
      <c r="M13" s="59" t="str">
        <f t="shared" si="1"/>
        <v>OK</v>
      </c>
      <c r="N13" s="60">
        <v>15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60</v>
      </c>
      <c r="L14" s="49">
        <f t="shared" si="0"/>
        <v>30</v>
      </c>
      <c r="M14" s="59" t="str">
        <f t="shared" si="1"/>
        <v>OK</v>
      </c>
      <c r="N14" s="60">
        <v>30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50</v>
      </c>
      <c r="L15" s="49">
        <f t="shared" si="0"/>
        <v>25</v>
      </c>
      <c r="M15" s="59" t="str">
        <f t="shared" si="1"/>
        <v>OK</v>
      </c>
      <c r="N15" s="60">
        <v>25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100</v>
      </c>
      <c r="L16" s="49">
        <f t="shared" si="0"/>
        <v>50</v>
      </c>
      <c r="M16" s="59" t="str">
        <f t="shared" si="1"/>
        <v>OK</v>
      </c>
      <c r="N16" s="60">
        <v>50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50</v>
      </c>
      <c r="L17" s="49">
        <f t="shared" si="0"/>
        <v>25</v>
      </c>
      <c r="M17" s="59" t="str">
        <f t="shared" si="1"/>
        <v>OK</v>
      </c>
      <c r="N17" s="60">
        <v>25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125" priority="16" stopIfTrue="1" operator="greaterThan">
      <formula>0</formula>
    </cfRule>
    <cfRule type="cellIs" dxfId="124" priority="17" stopIfTrue="1" operator="greaterThan">
      <formula>0</formula>
    </cfRule>
    <cfRule type="cellIs" dxfId="123" priority="18" stopIfTrue="1" operator="greaterThan">
      <formula>0</formula>
    </cfRule>
  </conditionalFormatting>
  <conditionalFormatting sqref="O5:Y9">
    <cfRule type="cellIs" dxfId="122" priority="13" stopIfTrue="1" operator="greaterThan">
      <formula>0</formula>
    </cfRule>
    <cfRule type="cellIs" dxfId="121" priority="14" stopIfTrue="1" operator="greaterThan">
      <formula>0</formula>
    </cfRule>
    <cfRule type="cellIs" dxfId="120" priority="15" stopIfTrue="1" operator="greaterThan">
      <formula>0</formula>
    </cfRule>
  </conditionalFormatting>
  <conditionalFormatting sqref="O10:Y30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N4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N5:N9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N10:N30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F1" zoomScale="90" zoomScaleNormal="90" workbookViewId="0">
      <selection activeCell="O18" sqref="O1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88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43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62">
        <v>41884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30</v>
      </c>
      <c r="L4" s="49">
        <f>K4-(SUM(N4:Y4))</f>
        <v>15</v>
      </c>
      <c r="M4" s="59" t="str">
        <f>IF(L4&lt;0,"ATENÇÃO","OK")</f>
        <v>OK</v>
      </c>
      <c r="N4" s="60">
        <v>15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50</v>
      </c>
      <c r="L5" s="49">
        <f t="shared" ref="L5:L30" si="0">K5-(SUM(N5:Y5))</f>
        <v>25</v>
      </c>
      <c r="M5" s="59" t="str">
        <f t="shared" ref="M5:M30" si="1">IF(L5&lt;0,"ATENÇÃO","OK")</f>
        <v>OK</v>
      </c>
      <c r="N5" s="60">
        <v>25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50</v>
      </c>
      <c r="L6" s="49">
        <f t="shared" si="0"/>
        <v>25</v>
      </c>
      <c r="M6" s="59" t="str">
        <f t="shared" si="1"/>
        <v>OK</v>
      </c>
      <c r="N6" s="61">
        <v>25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20</v>
      </c>
      <c r="L7" s="49">
        <f t="shared" si="0"/>
        <v>10</v>
      </c>
      <c r="M7" s="59" t="str">
        <f t="shared" si="1"/>
        <v>OK</v>
      </c>
      <c r="N7" s="61">
        <v>10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20</v>
      </c>
      <c r="L8" s="49">
        <f t="shared" si="0"/>
        <v>10</v>
      </c>
      <c r="M8" s="59" t="str">
        <f t="shared" si="1"/>
        <v>OK</v>
      </c>
      <c r="N8" s="61">
        <v>10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20</v>
      </c>
      <c r="L9" s="49">
        <f t="shared" si="0"/>
        <v>10</v>
      </c>
      <c r="M9" s="59" t="str">
        <f t="shared" si="1"/>
        <v>OK</v>
      </c>
      <c r="N9" s="61">
        <v>10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10</v>
      </c>
      <c r="L10" s="49">
        <f t="shared" si="0"/>
        <v>5</v>
      </c>
      <c r="M10" s="59" t="str">
        <f t="shared" si="1"/>
        <v>OK</v>
      </c>
      <c r="N10" s="61">
        <v>5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20</v>
      </c>
      <c r="L11" s="49">
        <f t="shared" si="0"/>
        <v>10</v>
      </c>
      <c r="M11" s="59" t="str">
        <f t="shared" si="1"/>
        <v>OK</v>
      </c>
      <c r="N11" s="61">
        <v>10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30</v>
      </c>
      <c r="L12" s="49">
        <f t="shared" si="0"/>
        <v>15</v>
      </c>
      <c r="M12" s="59" t="str">
        <f t="shared" si="1"/>
        <v>OK</v>
      </c>
      <c r="N12" s="61">
        <v>15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40</v>
      </c>
      <c r="L13" s="49">
        <f t="shared" si="0"/>
        <v>20</v>
      </c>
      <c r="M13" s="59" t="str">
        <f t="shared" si="1"/>
        <v>OK</v>
      </c>
      <c r="N13" s="61">
        <v>20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50</v>
      </c>
      <c r="L14" s="49">
        <f t="shared" si="0"/>
        <v>25</v>
      </c>
      <c r="M14" s="59" t="str">
        <f t="shared" si="1"/>
        <v>OK</v>
      </c>
      <c r="N14" s="61">
        <v>25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20</v>
      </c>
      <c r="L15" s="49">
        <f t="shared" si="0"/>
        <v>10</v>
      </c>
      <c r="M15" s="59" t="str">
        <f t="shared" si="1"/>
        <v>OK</v>
      </c>
      <c r="N15" s="61">
        <v>10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50</v>
      </c>
      <c r="L16" s="49">
        <f t="shared" si="0"/>
        <v>25</v>
      </c>
      <c r="M16" s="59" t="str">
        <f t="shared" si="1"/>
        <v>OK</v>
      </c>
      <c r="N16" s="61">
        <v>25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70</v>
      </c>
      <c r="L17" s="49">
        <f t="shared" si="0"/>
        <v>35</v>
      </c>
      <c r="M17" s="59" t="str">
        <f t="shared" si="1"/>
        <v>OK</v>
      </c>
      <c r="N17" s="61">
        <v>35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1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1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1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1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1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1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1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1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1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1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1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1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1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107" priority="16" stopIfTrue="1" operator="greaterThan">
      <formula>0</formula>
    </cfRule>
    <cfRule type="cellIs" dxfId="106" priority="17" stopIfTrue="1" operator="greaterThan">
      <formula>0</formula>
    </cfRule>
    <cfRule type="cellIs" dxfId="105" priority="18" stopIfTrue="1" operator="greaterThan">
      <formula>0</formula>
    </cfRule>
  </conditionalFormatting>
  <conditionalFormatting sqref="O5:Y9">
    <cfRule type="cellIs" dxfId="104" priority="13" stopIfTrue="1" operator="greaterThan">
      <formula>0</formula>
    </cfRule>
    <cfRule type="cellIs" dxfId="103" priority="14" stopIfTrue="1" operator="greaterThan">
      <formula>0</formula>
    </cfRule>
    <cfRule type="cellIs" dxfId="102" priority="15" stopIfTrue="1" operator="greaterThan">
      <formula>0</formula>
    </cfRule>
  </conditionalFormatting>
  <conditionalFormatting sqref="O10:Y30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N4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N5:N9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N10:N30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90" zoomScaleNormal="9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33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37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58" t="s">
        <v>2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30</v>
      </c>
      <c r="L4" s="49">
        <f>K4-(SUM(N4:Y4))</f>
        <v>30</v>
      </c>
      <c r="M4" s="59" t="str">
        <f>IF(L4&lt;0,"ATENÇÃO","OK")</f>
        <v>OK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20</v>
      </c>
      <c r="L5" s="49">
        <f t="shared" ref="L5:L30" si="0">K5-(SUM(N5:Y5))</f>
        <v>20</v>
      </c>
      <c r="M5" s="59" t="str">
        <f t="shared" ref="M5:M30" si="1">IF(L5&lt;0,"ATENÇÃO","OK")</f>
        <v>OK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10</v>
      </c>
      <c r="L6" s="49">
        <f t="shared" si="0"/>
        <v>10</v>
      </c>
      <c r="M6" s="59" t="str">
        <f t="shared" si="1"/>
        <v>OK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20</v>
      </c>
      <c r="L7" s="49">
        <f t="shared" si="0"/>
        <v>20</v>
      </c>
      <c r="M7" s="59" t="str">
        <f t="shared" si="1"/>
        <v>OK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50</v>
      </c>
      <c r="L8" s="49">
        <f t="shared" si="0"/>
        <v>50</v>
      </c>
      <c r="M8" s="59" t="str">
        <f t="shared" si="1"/>
        <v>OK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5</v>
      </c>
      <c r="L9" s="49">
        <f t="shared" si="0"/>
        <v>5</v>
      </c>
      <c r="M9" s="59" t="str">
        <f t="shared" si="1"/>
        <v>OK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25</v>
      </c>
      <c r="L10" s="49">
        <f t="shared" si="0"/>
        <v>25</v>
      </c>
      <c r="M10" s="59" t="str">
        <f t="shared" si="1"/>
        <v>OK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20</v>
      </c>
      <c r="L11" s="49">
        <f t="shared" si="0"/>
        <v>20</v>
      </c>
      <c r="M11" s="59" t="str">
        <f t="shared" si="1"/>
        <v>OK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5</v>
      </c>
      <c r="L12" s="49">
        <f t="shared" si="0"/>
        <v>5</v>
      </c>
      <c r="M12" s="59" t="str">
        <f t="shared" si="1"/>
        <v>OK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0</v>
      </c>
      <c r="L13" s="49">
        <f t="shared" si="0"/>
        <v>0</v>
      </c>
      <c r="M13" s="59" t="str">
        <f t="shared" si="1"/>
        <v>OK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60</v>
      </c>
      <c r="L14" s="49">
        <f t="shared" si="0"/>
        <v>60</v>
      </c>
      <c r="M14" s="59" t="str">
        <f t="shared" si="1"/>
        <v>OK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75</v>
      </c>
      <c r="L15" s="49">
        <f t="shared" si="0"/>
        <v>75</v>
      </c>
      <c r="M15" s="59" t="str">
        <f t="shared" si="1"/>
        <v>OK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50</v>
      </c>
      <c r="L16" s="49">
        <f t="shared" si="0"/>
        <v>50</v>
      </c>
      <c r="M16" s="59" t="str">
        <f t="shared" si="1"/>
        <v>OK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35</v>
      </c>
      <c r="L17" s="49">
        <f t="shared" si="0"/>
        <v>35</v>
      </c>
      <c r="M17" s="59" t="str">
        <f t="shared" si="1"/>
        <v>OK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89" priority="7" stopIfTrue="1" operator="greaterThan">
      <formula>0</formula>
    </cfRule>
    <cfRule type="cellIs" dxfId="88" priority="8" stopIfTrue="1" operator="greaterThan">
      <formula>0</formula>
    </cfRule>
    <cfRule type="cellIs" dxfId="87" priority="9" stopIfTrue="1" operator="greaterThan">
      <formula>0</formula>
    </cfRule>
  </conditionalFormatting>
  <conditionalFormatting sqref="N5:Y9">
    <cfRule type="cellIs" dxfId="86" priority="4" stopIfTrue="1" operator="greaterThan">
      <formula>0</formula>
    </cfRule>
    <cfRule type="cellIs" dxfId="85" priority="5" stopIfTrue="1" operator="greaterThan">
      <formula>0</formula>
    </cfRule>
    <cfRule type="cellIs" dxfId="84" priority="6" stopIfTrue="1" operator="greaterThan">
      <formula>0</formula>
    </cfRule>
  </conditionalFormatting>
  <conditionalFormatting sqref="N10:Y30">
    <cfRule type="cellIs" dxfId="83" priority="1" stopIfTrue="1" operator="greaterThan">
      <formula>0</formula>
    </cfRule>
    <cfRule type="cellIs" dxfId="82" priority="2" stopIfTrue="1" operator="greaterThan">
      <formula>0</formula>
    </cfRule>
    <cfRule type="cellIs" dxfId="8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E1" zoomScale="90" zoomScaleNormal="90" workbookViewId="0">
      <selection activeCell="P8" sqref="P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5703125" style="10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86</v>
      </c>
      <c r="O1" s="72" t="s">
        <v>87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81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58" t="s">
        <v>2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0</v>
      </c>
      <c r="L4" s="49">
        <f>K4-(SUM(N4:Y4))</f>
        <v>0</v>
      </c>
      <c r="M4" s="59" t="str">
        <f>IF(L4&lt;0,"ATENÇÃO","OK")</f>
        <v>OK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0</v>
      </c>
      <c r="L5" s="49">
        <f t="shared" ref="L5:L30" si="0">K5-(SUM(N5:Y5))</f>
        <v>0</v>
      </c>
      <c r="M5" s="59" t="str">
        <f t="shared" ref="M5:M30" si="1">IF(L5&lt;0,"ATENÇÃO","OK")</f>
        <v>OK</v>
      </c>
      <c r="N5" s="65">
        <v>0</v>
      </c>
      <c r="O5" s="65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0</v>
      </c>
      <c r="L6" s="49">
        <f t="shared" si="0"/>
        <v>0</v>
      </c>
      <c r="M6" s="59" t="str">
        <f t="shared" si="1"/>
        <v>OK</v>
      </c>
      <c r="N6" s="65">
        <v>0</v>
      </c>
      <c r="O6" s="65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0</v>
      </c>
      <c r="L7" s="49">
        <f t="shared" si="0"/>
        <v>0</v>
      </c>
      <c r="M7" s="59" t="str">
        <f t="shared" si="1"/>
        <v>OK</v>
      </c>
      <c r="N7" s="65">
        <v>0</v>
      </c>
      <c r="O7" s="65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0</v>
      </c>
      <c r="L8" s="49">
        <f t="shared" si="0"/>
        <v>0</v>
      </c>
      <c r="M8" s="59" t="str">
        <f t="shared" si="1"/>
        <v>OK</v>
      </c>
      <c r="N8" s="65">
        <v>0</v>
      </c>
      <c r="O8" s="65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0</v>
      </c>
      <c r="L9" s="49">
        <f t="shared" si="0"/>
        <v>0</v>
      </c>
      <c r="M9" s="59" t="str">
        <f t="shared" si="1"/>
        <v>OK</v>
      </c>
      <c r="N9" s="65">
        <v>0</v>
      </c>
      <c r="O9" s="65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0</v>
      </c>
      <c r="L10" s="49">
        <f t="shared" si="0"/>
        <v>0</v>
      </c>
      <c r="M10" s="59" t="str">
        <f t="shared" si="1"/>
        <v>OK</v>
      </c>
      <c r="N10" s="65">
        <v>0</v>
      </c>
      <c r="O10" s="65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0</v>
      </c>
      <c r="L11" s="49">
        <f t="shared" si="0"/>
        <v>0</v>
      </c>
      <c r="M11" s="59" t="str">
        <f t="shared" si="1"/>
        <v>OK</v>
      </c>
      <c r="N11" s="65">
        <v>0</v>
      </c>
      <c r="O11" s="65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0</v>
      </c>
      <c r="L12" s="49">
        <f t="shared" si="0"/>
        <v>0</v>
      </c>
      <c r="M12" s="59" t="str">
        <f t="shared" si="1"/>
        <v>OK</v>
      </c>
      <c r="N12" s="65">
        <v>0</v>
      </c>
      <c r="O12" s="65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0</v>
      </c>
      <c r="L13" s="49">
        <f t="shared" si="0"/>
        <v>0</v>
      </c>
      <c r="M13" s="59" t="str">
        <f t="shared" si="1"/>
        <v>OK</v>
      </c>
      <c r="N13" s="65">
        <v>0</v>
      </c>
      <c r="O13" s="65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0</v>
      </c>
      <c r="L14" s="49">
        <f t="shared" si="0"/>
        <v>0</v>
      </c>
      <c r="M14" s="59" t="str">
        <f t="shared" si="1"/>
        <v>OK</v>
      </c>
      <c r="N14" s="65">
        <v>0</v>
      </c>
      <c r="O14" s="65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0</v>
      </c>
      <c r="L15" s="49">
        <f t="shared" si="0"/>
        <v>0</v>
      </c>
      <c r="M15" s="59" t="str">
        <f t="shared" si="1"/>
        <v>OK</v>
      </c>
      <c r="N15" s="65">
        <v>0</v>
      </c>
      <c r="O15" s="65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0</v>
      </c>
      <c r="L16" s="49">
        <f t="shared" si="0"/>
        <v>0</v>
      </c>
      <c r="M16" s="59" t="str">
        <f t="shared" si="1"/>
        <v>OK</v>
      </c>
      <c r="N16" s="65">
        <v>0</v>
      </c>
      <c r="O16" s="65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0</v>
      </c>
      <c r="L17" s="49">
        <f t="shared" si="0"/>
        <v>0</v>
      </c>
      <c r="M17" s="59" t="str">
        <f t="shared" si="1"/>
        <v>OK</v>
      </c>
      <c r="N17" s="65">
        <v>0</v>
      </c>
      <c r="O17" s="65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1000</v>
      </c>
      <c r="L18" s="49">
        <f t="shared" si="0"/>
        <v>0</v>
      </c>
      <c r="M18" s="59" t="str">
        <f t="shared" si="1"/>
        <v>OK</v>
      </c>
      <c r="N18" s="65">
        <v>1000</v>
      </c>
      <c r="O18" s="65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1000</v>
      </c>
      <c r="L19" s="49">
        <f t="shared" si="0"/>
        <v>0</v>
      </c>
      <c r="M19" s="59" t="str">
        <f t="shared" si="1"/>
        <v>OK</v>
      </c>
      <c r="N19" s="65">
        <v>1000</v>
      </c>
      <c r="O19" s="65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30000</v>
      </c>
      <c r="L20" s="49">
        <f t="shared" si="0"/>
        <v>0</v>
      </c>
      <c r="M20" s="59" t="str">
        <f t="shared" si="1"/>
        <v>OK</v>
      </c>
      <c r="N20" s="65">
        <v>0</v>
      </c>
      <c r="O20" s="65">
        <v>30000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15000</v>
      </c>
      <c r="L21" s="49">
        <f t="shared" si="0"/>
        <v>0</v>
      </c>
      <c r="M21" s="59" t="str">
        <f t="shared" si="1"/>
        <v>OK</v>
      </c>
      <c r="N21" s="65">
        <v>0</v>
      </c>
      <c r="O21" s="65">
        <v>15000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10000</v>
      </c>
      <c r="L22" s="49">
        <f t="shared" si="0"/>
        <v>0</v>
      </c>
      <c r="M22" s="59" t="str">
        <f t="shared" si="1"/>
        <v>OK</v>
      </c>
      <c r="N22" s="65">
        <v>0</v>
      </c>
      <c r="O22" s="65">
        <v>10000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200</v>
      </c>
      <c r="L23" s="49">
        <f t="shared" si="0"/>
        <v>0</v>
      </c>
      <c r="M23" s="59" t="str">
        <f t="shared" si="1"/>
        <v>OK</v>
      </c>
      <c r="N23" s="65">
        <v>0</v>
      </c>
      <c r="O23" s="65">
        <v>200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200</v>
      </c>
      <c r="L24" s="49">
        <f t="shared" si="0"/>
        <v>0</v>
      </c>
      <c r="M24" s="59" t="str">
        <f t="shared" si="1"/>
        <v>OK</v>
      </c>
      <c r="N24" s="65">
        <v>0</v>
      </c>
      <c r="O24" s="65">
        <v>200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200</v>
      </c>
      <c r="L25" s="49">
        <f t="shared" si="0"/>
        <v>0</v>
      </c>
      <c r="M25" s="59" t="str">
        <f t="shared" si="1"/>
        <v>OK</v>
      </c>
      <c r="N25" s="65">
        <v>0</v>
      </c>
      <c r="O25" s="65">
        <v>200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200</v>
      </c>
      <c r="L26" s="49">
        <f t="shared" si="0"/>
        <v>0</v>
      </c>
      <c r="M26" s="59" t="str">
        <f t="shared" si="1"/>
        <v>OK</v>
      </c>
      <c r="N26" s="65">
        <v>0</v>
      </c>
      <c r="O26" s="65">
        <v>200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500</v>
      </c>
      <c r="L27" s="49">
        <f t="shared" si="0"/>
        <v>0</v>
      </c>
      <c r="M27" s="59" t="str">
        <f t="shared" si="1"/>
        <v>OK</v>
      </c>
      <c r="N27" s="65">
        <v>0</v>
      </c>
      <c r="O27" s="65">
        <v>500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500</v>
      </c>
      <c r="L28" s="49">
        <f t="shared" si="0"/>
        <v>0</v>
      </c>
      <c r="M28" s="59" t="str">
        <f t="shared" si="1"/>
        <v>OK</v>
      </c>
      <c r="N28" s="65">
        <v>0</v>
      </c>
      <c r="O28" s="65">
        <v>500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2000</v>
      </c>
      <c r="L29" s="49">
        <f t="shared" si="0"/>
        <v>0</v>
      </c>
      <c r="M29" s="59" t="str">
        <f t="shared" si="1"/>
        <v>OK</v>
      </c>
      <c r="N29" s="65">
        <v>0</v>
      </c>
      <c r="O29" s="65">
        <v>2000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3000</v>
      </c>
      <c r="L30" s="49">
        <f t="shared" si="0"/>
        <v>0</v>
      </c>
      <c r="M30" s="59" t="str">
        <f t="shared" si="1"/>
        <v>OK</v>
      </c>
      <c r="N30" s="65">
        <v>0</v>
      </c>
      <c r="O30" s="65">
        <v>3000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P4:Y4">
    <cfRule type="cellIs" dxfId="80" priority="25" stopIfTrue="1" operator="greaterThan">
      <formula>0</formula>
    </cfRule>
    <cfRule type="cellIs" dxfId="79" priority="26" stopIfTrue="1" operator="greaterThan">
      <formula>0</formula>
    </cfRule>
    <cfRule type="cellIs" dxfId="78" priority="27" stopIfTrue="1" operator="greaterThan">
      <formula>0</formula>
    </cfRule>
  </conditionalFormatting>
  <conditionalFormatting sqref="P5:Y9">
    <cfRule type="cellIs" dxfId="77" priority="22" stopIfTrue="1" operator="greaterThan">
      <formula>0</formula>
    </cfRule>
    <cfRule type="cellIs" dxfId="76" priority="23" stopIfTrue="1" operator="greaterThan">
      <formula>0</formula>
    </cfRule>
    <cfRule type="cellIs" dxfId="75" priority="24" stopIfTrue="1" operator="greaterThan">
      <formula>0</formula>
    </cfRule>
  </conditionalFormatting>
  <conditionalFormatting sqref="P10:Y30">
    <cfRule type="cellIs" dxfId="74" priority="19" stopIfTrue="1" operator="greaterThan">
      <formula>0</formula>
    </cfRule>
    <cfRule type="cellIs" dxfId="73" priority="20" stopIfTrue="1" operator="greaterThan">
      <formula>0</formula>
    </cfRule>
    <cfRule type="cellIs" dxfId="72" priority="21" stopIfTrue="1" operator="greaterThan">
      <formula>0</formula>
    </cfRule>
  </conditionalFormatting>
  <conditionalFormatting sqref="N4:O4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N5:O9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10:O30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D1" zoomScale="90" zoomScaleNormal="90" workbookViewId="0">
      <selection activeCell="N5" sqref="N5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92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35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58" t="s">
        <v>2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20</v>
      </c>
      <c r="L4" s="49">
        <f>K4-(SUM(N4:Y4))</f>
        <v>10</v>
      </c>
      <c r="M4" s="59" t="str">
        <f>IF(L4&lt;0,"ATENÇÃO","OK")</f>
        <v>OK</v>
      </c>
      <c r="N4" s="60">
        <v>10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30</v>
      </c>
      <c r="L5" s="49">
        <f t="shared" ref="L5:L30" si="0">K5-(SUM(N5:Y5))</f>
        <v>15</v>
      </c>
      <c r="M5" s="59" t="str">
        <f t="shared" ref="M5:M30" si="1">IF(L5&lt;0,"ATENÇÃO","OK")</f>
        <v>OK</v>
      </c>
      <c r="N5" s="60">
        <v>15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10</v>
      </c>
      <c r="L6" s="49">
        <f t="shared" si="0"/>
        <v>5</v>
      </c>
      <c r="M6" s="59" t="str">
        <f t="shared" si="1"/>
        <v>OK</v>
      </c>
      <c r="N6" s="60">
        <v>5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20</v>
      </c>
      <c r="L7" s="49">
        <f t="shared" si="0"/>
        <v>10</v>
      </c>
      <c r="M7" s="59" t="str">
        <f t="shared" si="1"/>
        <v>OK</v>
      </c>
      <c r="N7" s="60">
        <v>10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50</v>
      </c>
      <c r="L8" s="49">
        <f t="shared" si="0"/>
        <v>25</v>
      </c>
      <c r="M8" s="59" t="str">
        <f t="shared" si="1"/>
        <v>OK</v>
      </c>
      <c r="N8" s="60">
        <v>25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15</v>
      </c>
      <c r="L9" s="49">
        <f t="shared" si="0"/>
        <v>7</v>
      </c>
      <c r="M9" s="59" t="str">
        <f t="shared" si="1"/>
        <v>OK</v>
      </c>
      <c r="N9" s="60">
        <v>8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25</v>
      </c>
      <c r="L10" s="49">
        <f t="shared" si="0"/>
        <v>12</v>
      </c>
      <c r="M10" s="59" t="str">
        <f t="shared" si="1"/>
        <v>OK</v>
      </c>
      <c r="N10" s="60">
        <v>13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25</v>
      </c>
      <c r="L11" s="49">
        <f t="shared" si="0"/>
        <v>12</v>
      </c>
      <c r="M11" s="59" t="str">
        <f t="shared" si="1"/>
        <v>OK</v>
      </c>
      <c r="N11" s="60">
        <v>13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10</v>
      </c>
      <c r="L12" s="49">
        <f t="shared" si="0"/>
        <v>5</v>
      </c>
      <c r="M12" s="59" t="str">
        <f t="shared" si="1"/>
        <v>OK</v>
      </c>
      <c r="N12" s="60">
        <v>5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15</v>
      </c>
      <c r="L13" s="49">
        <f t="shared" si="0"/>
        <v>7</v>
      </c>
      <c r="M13" s="59" t="str">
        <f t="shared" si="1"/>
        <v>OK</v>
      </c>
      <c r="N13" s="60">
        <v>8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80</v>
      </c>
      <c r="L14" s="49">
        <f t="shared" si="0"/>
        <v>40</v>
      </c>
      <c r="M14" s="59" t="str">
        <f t="shared" si="1"/>
        <v>OK</v>
      </c>
      <c r="N14" s="60">
        <v>40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120</v>
      </c>
      <c r="L15" s="49">
        <f t="shared" si="0"/>
        <v>60</v>
      </c>
      <c r="M15" s="59" t="str">
        <f t="shared" si="1"/>
        <v>OK</v>
      </c>
      <c r="N15" s="60">
        <v>60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50</v>
      </c>
      <c r="L16" s="49">
        <f t="shared" si="0"/>
        <v>25</v>
      </c>
      <c r="M16" s="59" t="str">
        <f t="shared" si="1"/>
        <v>OK</v>
      </c>
      <c r="N16" s="60">
        <v>25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50</v>
      </c>
      <c r="L17" s="49">
        <f t="shared" si="0"/>
        <v>25</v>
      </c>
      <c r="M17" s="59" t="str">
        <f t="shared" si="1"/>
        <v>OK</v>
      </c>
      <c r="N17" s="60">
        <v>25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N5:Y9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N10:Y30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90" zoomScaleNormal="90" workbookViewId="0">
      <selection sqref="A1:Y30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33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44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58" t="s">
        <v>2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10</v>
      </c>
      <c r="L4" s="49">
        <f>K4-(SUM(N4:Y4))</f>
        <v>10</v>
      </c>
      <c r="M4" s="59" t="str">
        <f>IF(L4&lt;0,"ATENÇÃO","OK")</f>
        <v>OK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15</v>
      </c>
      <c r="L5" s="49">
        <f t="shared" ref="L5:L30" si="0">K5-(SUM(N5:Y5))</f>
        <v>15</v>
      </c>
      <c r="M5" s="59" t="str">
        <f t="shared" ref="M5:M30" si="1">IF(L5&lt;0,"ATENÇÃO","OK")</f>
        <v>OK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35</v>
      </c>
      <c r="L6" s="49">
        <f t="shared" si="0"/>
        <v>35</v>
      </c>
      <c r="M6" s="59" t="str">
        <f t="shared" si="1"/>
        <v>OK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20</v>
      </c>
      <c r="L7" s="49">
        <f t="shared" si="0"/>
        <v>20</v>
      </c>
      <c r="M7" s="59" t="str">
        <f t="shared" si="1"/>
        <v>OK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15</v>
      </c>
      <c r="L8" s="49">
        <f t="shared" si="0"/>
        <v>15</v>
      </c>
      <c r="M8" s="59" t="str">
        <f t="shared" si="1"/>
        <v>OK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25</v>
      </c>
      <c r="L9" s="49">
        <f t="shared" si="0"/>
        <v>25</v>
      </c>
      <c r="M9" s="59" t="str">
        <f t="shared" si="1"/>
        <v>OK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0</v>
      </c>
      <c r="L10" s="49">
        <f t="shared" si="0"/>
        <v>0</v>
      </c>
      <c r="M10" s="59" t="str">
        <f t="shared" si="1"/>
        <v>OK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10</v>
      </c>
      <c r="L11" s="49">
        <f t="shared" si="0"/>
        <v>10</v>
      </c>
      <c r="M11" s="59" t="str">
        <f t="shared" si="1"/>
        <v>OK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15</v>
      </c>
      <c r="L12" s="49">
        <f t="shared" si="0"/>
        <v>15</v>
      </c>
      <c r="M12" s="59" t="str">
        <f t="shared" si="1"/>
        <v>OK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0</v>
      </c>
      <c r="L13" s="49">
        <f t="shared" si="0"/>
        <v>0</v>
      </c>
      <c r="M13" s="59" t="str">
        <f t="shared" si="1"/>
        <v>OK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0</v>
      </c>
      <c r="L14" s="49">
        <f t="shared" si="0"/>
        <v>0</v>
      </c>
      <c r="M14" s="59" t="str">
        <f t="shared" si="1"/>
        <v>OK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0</v>
      </c>
      <c r="L15" s="49">
        <f t="shared" si="0"/>
        <v>0</v>
      </c>
      <c r="M15" s="59" t="str">
        <f t="shared" si="1"/>
        <v>OK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100</v>
      </c>
      <c r="L16" s="49">
        <f t="shared" si="0"/>
        <v>100</v>
      </c>
      <c r="M16" s="59" t="str">
        <f t="shared" si="1"/>
        <v>OK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0</v>
      </c>
      <c r="L17" s="49">
        <f t="shared" si="0"/>
        <v>0</v>
      </c>
      <c r="M17" s="59" t="str">
        <f t="shared" si="1"/>
        <v>OK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53" priority="7" stopIfTrue="1" operator="greaterThan">
      <formula>0</formula>
    </cfRule>
    <cfRule type="cellIs" dxfId="52" priority="8" stopIfTrue="1" operator="greaterThan">
      <formula>0</formula>
    </cfRule>
    <cfRule type="cellIs" dxfId="51" priority="9" stopIfTrue="1" operator="greaterThan">
      <formula>0</formula>
    </cfRule>
  </conditionalFormatting>
  <conditionalFormatting sqref="N5:Y9">
    <cfRule type="cellIs" dxfId="50" priority="4" stopIfTrue="1" operator="greaterThan">
      <formula>0</formula>
    </cfRule>
    <cfRule type="cellIs" dxfId="49" priority="5" stopIfTrue="1" operator="greaterThan">
      <formula>0</formula>
    </cfRule>
    <cfRule type="cellIs" dxfId="48" priority="6" stopIfTrue="1" operator="greaterThan">
      <formula>0</formula>
    </cfRule>
  </conditionalFormatting>
  <conditionalFormatting sqref="N10:Y30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90" zoomScaleNormal="90" workbookViewId="0">
      <selection sqref="A1:Y30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33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41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58" t="s">
        <v>2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50</v>
      </c>
      <c r="L4" s="49">
        <f>K4-(SUM(N4:Y4))</f>
        <v>50</v>
      </c>
      <c r="M4" s="59" t="str">
        <f>IF(L4&lt;0,"ATENÇÃO","OK")</f>
        <v>OK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40</v>
      </c>
      <c r="L5" s="49">
        <f t="shared" ref="L5:L30" si="0">K5-(SUM(N5:Y5))</f>
        <v>40</v>
      </c>
      <c r="M5" s="59" t="str">
        <f t="shared" ref="M5:M30" si="1">IF(L5&lt;0,"ATENÇÃO","OK")</f>
        <v>OK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35</v>
      </c>
      <c r="L6" s="49">
        <f t="shared" si="0"/>
        <v>35</v>
      </c>
      <c r="M6" s="59" t="str">
        <f t="shared" si="1"/>
        <v>OK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35</v>
      </c>
      <c r="L7" s="49">
        <f t="shared" si="0"/>
        <v>35</v>
      </c>
      <c r="M7" s="59" t="str">
        <f t="shared" si="1"/>
        <v>OK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50</v>
      </c>
      <c r="L8" s="49">
        <f t="shared" si="0"/>
        <v>50</v>
      </c>
      <c r="M8" s="59" t="str">
        <f t="shared" si="1"/>
        <v>OK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45</v>
      </c>
      <c r="L9" s="49">
        <f t="shared" si="0"/>
        <v>45</v>
      </c>
      <c r="M9" s="59" t="str">
        <f t="shared" si="1"/>
        <v>OK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45</v>
      </c>
      <c r="L10" s="49">
        <f t="shared" si="0"/>
        <v>45</v>
      </c>
      <c r="M10" s="59" t="str">
        <f t="shared" si="1"/>
        <v>OK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40</v>
      </c>
      <c r="L11" s="49">
        <f t="shared" si="0"/>
        <v>40</v>
      </c>
      <c r="M11" s="59" t="str">
        <f t="shared" si="1"/>
        <v>OK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30</v>
      </c>
      <c r="L12" s="49">
        <f t="shared" si="0"/>
        <v>30</v>
      </c>
      <c r="M12" s="59" t="str">
        <f t="shared" si="1"/>
        <v>OK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35</v>
      </c>
      <c r="L13" s="49">
        <f t="shared" si="0"/>
        <v>35</v>
      </c>
      <c r="M13" s="59" t="str">
        <f t="shared" si="1"/>
        <v>OK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180</v>
      </c>
      <c r="L14" s="49">
        <f t="shared" si="0"/>
        <v>180</v>
      </c>
      <c r="M14" s="59" t="str">
        <f t="shared" si="1"/>
        <v>OK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100</v>
      </c>
      <c r="L15" s="49">
        <f t="shared" si="0"/>
        <v>100</v>
      </c>
      <c r="M15" s="59" t="str">
        <f t="shared" si="1"/>
        <v>OK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150</v>
      </c>
      <c r="L16" s="49">
        <f t="shared" si="0"/>
        <v>150</v>
      </c>
      <c r="M16" s="59" t="str">
        <f t="shared" si="1"/>
        <v>OK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100</v>
      </c>
      <c r="L17" s="49">
        <f t="shared" si="0"/>
        <v>100</v>
      </c>
      <c r="M17" s="59" t="str">
        <f t="shared" si="1"/>
        <v>OK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N5:Y9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10:Y30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F1" zoomScale="90" zoomScaleNormal="90" workbookViewId="0">
      <selection activeCell="P11" sqref="P11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91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42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58" t="s">
        <v>2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1</v>
      </c>
      <c r="L4" s="49">
        <f>K4-(SUM(N4:Y4))</f>
        <v>0</v>
      </c>
      <c r="M4" s="59" t="str">
        <f>IF(L4&lt;0,"ATENÇÃO","OK")</f>
        <v>OK</v>
      </c>
      <c r="N4" s="60">
        <v>1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0</v>
      </c>
      <c r="L5" s="49">
        <f t="shared" ref="L5:L30" si="0">K5-(SUM(N5:Y5))</f>
        <v>0</v>
      </c>
      <c r="M5" s="59" t="str">
        <f t="shared" ref="M5:M30" si="1">IF(L5&lt;0,"ATENÇÃO","OK")</f>
        <v>OK</v>
      </c>
      <c r="N5" s="65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0</v>
      </c>
      <c r="L6" s="49">
        <f t="shared" si="0"/>
        <v>0</v>
      </c>
      <c r="M6" s="59" t="str">
        <f t="shared" si="1"/>
        <v>OK</v>
      </c>
      <c r="N6" s="65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18</v>
      </c>
      <c r="L7" s="49">
        <f t="shared" si="0"/>
        <v>9</v>
      </c>
      <c r="M7" s="59" t="str">
        <f t="shared" si="1"/>
        <v>OK</v>
      </c>
      <c r="N7" s="65">
        <v>9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0</v>
      </c>
      <c r="L8" s="49">
        <f t="shared" si="0"/>
        <v>0</v>
      </c>
      <c r="M8" s="59" t="str">
        <f t="shared" si="1"/>
        <v>OK</v>
      </c>
      <c r="N8" s="65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0</v>
      </c>
      <c r="L9" s="49">
        <f t="shared" si="0"/>
        <v>0</v>
      </c>
      <c r="M9" s="59" t="str">
        <f t="shared" si="1"/>
        <v>OK</v>
      </c>
      <c r="N9" s="65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51</v>
      </c>
      <c r="L10" s="49">
        <f t="shared" si="0"/>
        <v>26</v>
      </c>
      <c r="M10" s="59" t="str">
        <f t="shared" si="1"/>
        <v>OK</v>
      </c>
      <c r="N10" s="65">
        <v>25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0</v>
      </c>
      <c r="L11" s="49">
        <f t="shared" si="0"/>
        <v>0</v>
      </c>
      <c r="M11" s="59" t="str">
        <f t="shared" si="1"/>
        <v>OK</v>
      </c>
      <c r="N11" s="65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0</v>
      </c>
      <c r="L12" s="49">
        <f t="shared" si="0"/>
        <v>0</v>
      </c>
      <c r="M12" s="59" t="str">
        <f t="shared" si="1"/>
        <v>OK</v>
      </c>
      <c r="N12" s="65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2</v>
      </c>
      <c r="L13" s="49">
        <f t="shared" si="0"/>
        <v>0</v>
      </c>
      <c r="M13" s="59" t="str">
        <f t="shared" si="1"/>
        <v>OK</v>
      </c>
      <c r="N13" s="65">
        <v>2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0</v>
      </c>
      <c r="L14" s="49">
        <f t="shared" si="0"/>
        <v>0</v>
      </c>
      <c r="M14" s="59" t="str">
        <f t="shared" si="1"/>
        <v>OK</v>
      </c>
      <c r="N14" s="65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0</v>
      </c>
      <c r="L15" s="49">
        <f t="shared" si="0"/>
        <v>0</v>
      </c>
      <c r="M15" s="59" t="str">
        <f t="shared" si="1"/>
        <v>OK</v>
      </c>
      <c r="N15" s="65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0</v>
      </c>
      <c r="L16" s="49">
        <f t="shared" si="0"/>
        <v>0</v>
      </c>
      <c r="M16" s="59" t="str">
        <f t="shared" si="1"/>
        <v>OK</v>
      </c>
      <c r="N16" s="65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1</v>
      </c>
      <c r="L17" s="49">
        <f t="shared" si="0"/>
        <v>0</v>
      </c>
      <c r="M17" s="59" t="str">
        <f t="shared" si="1"/>
        <v>OK</v>
      </c>
      <c r="N17" s="65">
        <v>1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5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5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5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5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5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5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5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5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5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5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5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5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5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  <c r="N32" s="64"/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N1:N2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O1:O2"/>
    <mergeCell ref="P1:P2"/>
  </mergeCells>
  <conditionalFormatting sqref="N4:Y4">
    <cfRule type="cellIs" dxfId="35" priority="7" stopIfTrue="1" operator="greaterThan">
      <formula>0</formula>
    </cfRule>
    <cfRule type="cellIs" dxfId="34" priority="8" stopIfTrue="1" operator="greaterThan">
      <formula>0</formula>
    </cfRule>
    <cfRule type="cellIs" dxfId="33" priority="9" stopIfTrue="1" operator="greaterThan">
      <formula>0</formula>
    </cfRule>
  </conditionalFormatting>
  <conditionalFormatting sqref="N5:Y9">
    <cfRule type="cellIs" dxfId="32" priority="4" stopIfTrue="1" operator="greaterThan">
      <formula>0</formula>
    </cfRule>
    <cfRule type="cellIs" dxfId="31" priority="5" stopIfTrue="1" operator="greaterThan">
      <formula>0</formula>
    </cfRule>
    <cfRule type="cellIs" dxfId="30" priority="6" stopIfTrue="1" operator="greaterThan">
      <formula>0</formula>
    </cfRule>
  </conditionalFormatting>
  <conditionalFormatting sqref="N10:Y30">
    <cfRule type="cellIs" dxfId="29" priority="1" stopIfTrue="1" operator="greaterThan">
      <formula>0</formula>
    </cfRule>
    <cfRule type="cellIs" dxfId="28" priority="2" stopIfTrue="1" operator="greaterThan">
      <formula>0</formula>
    </cfRule>
    <cfRule type="cellIs" dxfId="2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90" zoomScaleNormal="90" workbookViewId="0">
      <selection sqref="A1:Y30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33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58" t="s">
        <v>2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15</v>
      </c>
      <c r="L4" s="49">
        <f>K4-(SUM(N4:Y4))</f>
        <v>15</v>
      </c>
      <c r="M4" s="59" t="str">
        <f>IF(L4&lt;0,"ATENÇÃO","OK")</f>
        <v>OK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10</v>
      </c>
      <c r="L5" s="49">
        <f t="shared" ref="L5:L30" si="0">K5-(SUM(N5:Y5))</f>
        <v>10</v>
      </c>
      <c r="M5" s="59" t="str">
        <f t="shared" ref="M5:M30" si="1">IF(L5&lt;0,"ATENÇÃO","OK")</f>
        <v>OK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10</v>
      </c>
      <c r="L6" s="49">
        <f t="shared" si="0"/>
        <v>10</v>
      </c>
      <c r="M6" s="59" t="str">
        <f t="shared" si="1"/>
        <v>OK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15</v>
      </c>
      <c r="L7" s="49">
        <f t="shared" si="0"/>
        <v>15</v>
      </c>
      <c r="M7" s="59" t="str">
        <f t="shared" si="1"/>
        <v>OK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15</v>
      </c>
      <c r="L8" s="49">
        <f t="shared" si="0"/>
        <v>15</v>
      </c>
      <c r="M8" s="59" t="str">
        <f t="shared" si="1"/>
        <v>OK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3</v>
      </c>
      <c r="L9" s="49">
        <f t="shared" si="0"/>
        <v>3</v>
      </c>
      <c r="M9" s="59" t="str">
        <f t="shared" si="1"/>
        <v>OK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10</v>
      </c>
      <c r="L10" s="49">
        <f t="shared" si="0"/>
        <v>10</v>
      </c>
      <c r="M10" s="59" t="str">
        <f t="shared" si="1"/>
        <v>OK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10</v>
      </c>
      <c r="L11" s="49">
        <f t="shared" si="0"/>
        <v>10</v>
      </c>
      <c r="M11" s="59" t="str">
        <f t="shared" si="1"/>
        <v>OK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5</v>
      </c>
      <c r="L12" s="49">
        <f t="shared" si="0"/>
        <v>5</v>
      </c>
      <c r="M12" s="59" t="str">
        <f t="shared" si="1"/>
        <v>OK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0</v>
      </c>
      <c r="L13" s="49">
        <f t="shared" si="0"/>
        <v>0</v>
      </c>
      <c r="M13" s="59" t="str">
        <f t="shared" si="1"/>
        <v>OK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0</v>
      </c>
      <c r="L14" s="49">
        <f t="shared" si="0"/>
        <v>0</v>
      </c>
      <c r="M14" s="59" t="str">
        <f t="shared" si="1"/>
        <v>OK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0</v>
      </c>
      <c r="L15" s="49">
        <f t="shared" si="0"/>
        <v>0</v>
      </c>
      <c r="M15" s="59" t="str">
        <f t="shared" si="1"/>
        <v>OK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0</v>
      </c>
      <c r="L16" s="49">
        <f t="shared" si="0"/>
        <v>0</v>
      </c>
      <c r="M16" s="59" t="str">
        <f t="shared" si="1"/>
        <v>OK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5</v>
      </c>
      <c r="L17" s="49">
        <f t="shared" si="0"/>
        <v>5</v>
      </c>
      <c r="M17" s="59" t="str">
        <f t="shared" si="1"/>
        <v>OK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5:Y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10:Y30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90" zoomScaleNormal="90" workbookViewId="0">
      <selection sqref="A1:Y30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29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71" t="s">
        <v>46</v>
      </c>
      <c r="B1" s="71"/>
      <c r="C1" s="71"/>
      <c r="D1" s="71" t="s">
        <v>48</v>
      </c>
      <c r="E1" s="71"/>
      <c r="F1" s="71"/>
      <c r="G1" s="71"/>
      <c r="H1" s="71"/>
      <c r="I1" s="71"/>
      <c r="J1" s="71"/>
      <c r="K1" s="71" t="s">
        <v>47</v>
      </c>
      <c r="L1" s="71"/>
      <c r="M1" s="71"/>
      <c r="N1" s="72" t="s">
        <v>33</v>
      </c>
      <c r="O1" s="72" t="s">
        <v>33</v>
      </c>
      <c r="P1" s="72" t="s">
        <v>33</v>
      </c>
      <c r="Q1" s="72" t="s">
        <v>33</v>
      </c>
      <c r="R1" s="72" t="s">
        <v>33</v>
      </c>
      <c r="S1" s="72" t="s">
        <v>33</v>
      </c>
      <c r="T1" s="72" t="s">
        <v>33</v>
      </c>
      <c r="U1" s="72" t="s">
        <v>33</v>
      </c>
      <c r="V1" s="72" t="s">
        <v>33</v>
      </c>
      <c r="W1" s="72" t="s">
        <v>33</v>
      </c>
      <c r="X1" s="72" t="s">
        <v>33</v>
      </c>
      <c r="Y1" s="72" t="s">
        <v>33</v>
      </c>
    </row>
    <row r="2" spans="1:25" ht="23.25" customHeight="1" x14ac:dyDescent="0.25">
      <c r="A2" s="71" t="s">
        <v>40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</row>
    <row r="3" spans="1:25" s="2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55" t="s">
        <v>15</v>
      </c>
      <c r="L3" s="56" t="s">
        <v>0</v>
      </c>
      <c r="M3" s="52" t="s">
        <v>9</v>
      </c>
      <c r="N3" s="58" t="s">
        <v>2</v>
      </c>
      <c r="O3" s="58" t="s">
        <v>2</v>
      </c>
      <c r="P3" s="58" t="s">
        <v>2</v>
      </c>
      <c r="Q3" s="58" t="s">
        <v>2</v>
      </c>
      <c r="R3" s="58" t="s">
        <v>2</v>
      </c>
      <c r="S3" s="58" t="s">
        <v>2</v>
      </c>
      <c r="T3" s="58" t="s">
        <v>2</v>
      </c>
      <c r="U3" s="58" t="s">
        <v>2</v>
      </c>
      <c r="V3" s="58" t="s">
        <v>2</v>
      </c>
      <c r="W3" s="58" t="s">
        <v>2</v>
      </c>
      <c r="X3" s="58" t="s">
        <v>2</v>
      </c>
      <c r="Y3" s="58" t="s">
        <v>2</v>
      </c>
    </row>
    <row r="4" spans="1:25" x14ac:dyDescent="0.25">
      <c r="A4" s="66" t="s">
        <v>77</v>
      </c>
      <c r="B4" s="67">
        <v>1</v>
      </c>
      <c r="C4" s="43">
        <v>1</v>
      </c>
      <c r="D4" s="68" t="s">
        <v>49</v>
      </c>
      <c r="E4" s="28" t="s">
        <v>83</v>
      </c>
      <c r="F4" s="27"/>
      <c r="G4" s="44" t="s">
        <v>63</v>
      </c>
      <c r="H4" s="27"/>
      <c r="I4" s="27">
        <v>20</v>
      </c>
      <c r="J4" s="30">
        <v>17</v>
      </c>
      <c r="K4" s="48">
        <v>15</v>
      </c>
      <c r="L4" s="49">
        <f>K4-(SUM(N4:Y4))</f>
        <v>15</v>
      </c>
      <c r="M4" s="59" t="str">
        <f>IF(L4&lt;0,"ATENÇÃO","OK")</f>
        <v>OK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>
        <v>0</v>
      </c>
      <c r="W4" s="60">
        <v>0</v>
      </c>
      <c r="X4" s="60">
        <v>0</v>
      </c>
      <c r="Y4" s="60">
        <v>0</v>
      </c>
    </row>
    <row r="5" spans="1:25" x14ac:dyDescent="0.25">
      <c r="A5" s="66"/>
      <c r="B5" s="67"/>
      <c r="C5" s="43">
        <v>2</v>
      </c>
      <c r="D5" s="68"/>
      <c r="E5" s="28" t="s">
        <v>83</v>
      </c>
      <c r="F5" s="27"/>
      <c r="G5" s="44" t="s">
        <v>64</v>
      </c>
      <c r="H5" s="27"/>
      <c r="I5" s="27">
        <v>20</v>
      </c>
      <c r="J5" s="30">
        <v>17</v>
      </c>
      <c r="K5" s="48">
        <v>10</v>
      </c>
      <c r="L5" s="49">
        <f t="shared" ref="L5:L30" si="0">K5-(SUM(N5:Y5))</f>
        <v>10</v>
      </c>
      <c r="M5" s="59" t="str">
        <f t="shared" ref="M5:M30" si="1">IF(L5&lt;0,"ATENÇÃO","OK")</f>
        <v>OK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>
        <v>0</v>
      </c>
      <c r="W5" s="60">
        <v>0</v>
      </c>
      <c r="X5" s="60">
        <v>0</v>
      </c>
      <c r="Y5" s="60">
        <v>0</v>
      </c>
    </row>
    <row r="6" spans="1:25" x14ac:dyDescent="0.25">
      <c r="A6" s="66"/>
      <c r="B6" s="67"/>
      <c r="C6" s="43">
        <v>3</v>
      </c>
      <c r="D6" s="68"/>
      <c r="E6" s="28" t="s">
        <v>83</v>
      </c>
      <c r="F6" s="27"/>
      <c r="G6" s="44" t="s">
        <v>65</v>
      </c>
      <c r="H6" s="27"/>
      <c r="I6" s="27">
        <v>20</v>
      </c>
      <c r="J6" s="30">
        <v>17</v>
      </c>
      <c r="K6" s="48">
        <v>10</v>
      </c>
      <c r="L6" s="49">
        <f t="shared" si="0"/>
        <v>10</v>
      </c>
      <c r="M6" s="59" t="str">
        <f t="shared" si="1"/>
        <v>OK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</row>
    <row r="7" spans="1:25" x14ac:dyDescent="0.25">
      <c r="A7" s="66"/>
      <c r="B7" s="67"/>
      <c r="C7" s="43">
        <v>4</v>
      </c>
      <c r="D7" s="68" t="s">
        <v>50</v>
      </c>
      <c r="E7" s="28" t="s">
        <v>83</v>
      </c>
      <c r="F7" s="27"/>
      <c r="G7" s="44" t="s">
        <v>63</v>
      </c>
      <c r="H7" s="27"/>
      <c r="I7" s="27">
        <v>20</v>
      </c>
      <c r="J7" s="30">
        <v>9</v>
      </c>
      <c r="K7" s="48">
        <v>10</v>
      </c>
      <c r="L7" s="49">
        <f t="shared" si="0"/>
        <v>10</v>
      </c>
      <c r="M7" s="59" t="str">
        <f t="shared" si="1"/>
        <v>OK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</row>
    <row r="8" spans="1:25" x14ac:dyDescent="0.25">
      <c r="A8" s="66"/>
      <c r="B8" s="67"/>
      <c r="C8" s="43">
        <v>5</v>
      </c>
      <c r="D8" s="68"/>
      <c r="E8" s="28" t="s">
        <v>83</v>
      </c>
      <c r="F8" s="27"/>
      <c r="G8" s="44" t="s">
        <v>64</v>
      </c>
      <c r="H8" s="27"/>
      <c r="I8" s="27">
        <v>20</v>
      </c>
      <c r="J8" s="30">
        <v>9.5</v>
      </c>
      <c r="K8" s="48">
        <v>15</v>
      </c>
      <c r="L8" s="49">
        <f t="shared" si="0"/>
        <v>15</v>
      </c>
      <c r="M8" s="59" t="str">
        <f t="shared" si="1"/>
        <v>OK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</row>
    <row r="9" spans="1:25" x14ac:dyDescent="0.25">
      <c r="A9" s="66"/>
      <c r="B9" s="67"/>
      <c r="C9" s="43">
        <v>6</v>
      </c>
      <c r="D9" s="68"/>
      <c r="E9" s="28" t="s">
        <v>83</v>
      </c>
      <c r="F9" s="27"/>
      <c r="G9" s="44" t="s">
        <v>65</v>
      </c>
      <c r="H9" s="27"/>
      <c r="I9" s="27">
        <v>20</v>
      </c>
      <c r="J9" s="30">
        <v>10</v>
      </c>
      <c r="K9" s="48">
        <v>3</v>
      </c>
      <c r="L9" s="49">
        <f t="shared" si="0"/>
        <v>3</v>
      </c>
      <c r="M9" s="59" t="str">
        <f t="shared" si="1"/>
        <v>OK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</row>
    <row r="10" spans="1:25" x14ac:dyDescent="0.25">
      <c r="A10" s="66"/>
      <c r="B10" s="67"/>
      <c r="C10" s="43">
        <v>7</v>
      </c>
      <c r="D10" s="68" t="s">
        <v>51</v>
      </c>
      <c r="E10" s="28" t="s">
        <v>83</v>
      </c>
      <c r="F10" s="27"/>
      <c r="G10" s="44" t="s">
        <v>63</v>
      </c>
      <c r="H10" s="27"/>
      <c r="I10" s="27">
        <v>20</v>
      </c>
      <c r="J10" s="30">
        <v>20</v>
      </c>
      <c r="K10" s="48">
        <v>15</v>
      </c>
      <c r="L10" s="49">
        <f t="shared" si="0"/>
        <v>15</v>
      </c>
      <c r="M10" s="59" t="str">
        <f t="shared" si="1"/>
        <v>OK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</row>
    <row r="11" spans="1:25" x14ac:dyDescent="0.25">
      <c r="A11" s="66"/>
      <c r="B11" s="67"/>
      <c r="C11" s="43">
        <v>8</v>
      </c>
      <c r="D11" s="68"/>
      <c r="E11" s="28" t="s">
        <v>83</v>
      </c>
      <c r="F11" s="27"/>
      <c r="G11" s="44" t="s">
        <v>64</v>
      </c>
      <c r="H11" s="27"/>
      <c r="I11" s="27">
        <v>20</v>
      </c>
      <c r="J11" s="30">
        <v>20</v>
      </c>
      <c r="K11" s="48">
        <v>10</v>
      </c>
      <c r="L11" s="49">
        <f t="shared" si="0"/>
        <v>10</v>
      </c>
      <c r="M11" s="59" t="str">
        <f t="shared" si="1"/>
        <v>OK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</row>
    <row r="12" spans="1:25" x14ac:dyDescent="0.25">
      <c r="A12" s="66"/>
      <c r="B12" s="67"/>
      <c r="C12" s="43">
        <v>9</v>
      </c>
      <c r="D12" s="68"/>
      <c r="E12" s="28" t="s">
        <v>83</v>
      </c>
      <c r="F12" s="27"/>
      <c r="G12" s="44" t="s">
        <v>65</v>
      </c>
      <c r="H12" s="27"/>
      <c r="I12" s="27">
        <v>20</v>
      </c>
      <c r="J12" s="30">
        <v>20</v>
      </c>
      <c r="K12" s="48">
        <v>5</v>
      </c>
      <c r="L12" s="49">
        <f t="shared" si="0"/>
        <v>5</v>
      </c>
      <c r="M12" s="59" t="str">
        <f t="shared" si="1"/>
        <v>OK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</row>
    <row r="13" spans="1:25" x14ac:dyDescent="0.25">
      <c r="A13" s="66"/>
      <c r="B13" s="67"/>
      <c r="C13" s="43">
        <v>10</v>
      </c>
      <c r="D13" s="31" t="s">
        <v>52</v>
      </c>
      <c r="E13" s="28" t="s">
        <v>83</v>
      </c>
      <c r="F13" s="27"/>
      <c r="G13" s="44" t="s">
        <v>11</v>
      </c>
      <c r="H13" s="27"/>
      <c r="I13" s="27">
        <v>20</v>
      </c>
      <c r="J13" s="30">
        <v>5</v>
      </c>
      <c r="K13" s="48">
        <v>0</v>
      </c>
      <c r="L13" s="49">
        <f t="shared" si="0"/>
        <v>0</v>
      </c>
      <c r="M13" s="59" t="str">
        <f t="shared" si="1"/>
        <v>OK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</row>
    <row r="14" spans="1:25" x14ac:dyDescent="0.25">
      <c r="A14" s="66"/>
      <c r="B14" s="67"/>
      <c r="C14" s="43">
        <v>11</v>
      </c>
      <c r="D14" s="31" t="s">
        <v>53</v>
      </c>
      <c r="E14" s="28" t="s">
        <v>83</v>
      </c>
      <c r="F14" s="27"/>
      <c r="G14" s="44" t="s">
        <v>66</v>
      </c>
      <c r="H14" s="27"/>
      <c r="I14" s="27">
        <v>20</v>
      </c>
      <c r="J14" s="30">
        <v>0.5</v>
      </c>
      <c r="K14" s="48">
        <v>0</v>
      </c>
      <c r="L14" s="49">
        <f t="shared" si="0"/>
        <v>0</v>
      </c>
      <c r="M14" s="59" t="str">
        <f t="shared" si="1"/>
        <v>OK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</row>
    <row r="15" spans="1:25" x14ac:dyDescent="0.25">
      <c r="A15" s="66"/>
      <c r="B15" s="67"/>
      <c r="C15" s="43">
        <v>12</v>
      </c>
      <c r="D15" s="31" t="s">
        <v>54</v>
      </c>
      <c r="E15" s="28" t="s">
        <v>83</v>
      </c>
      <c r="F15" s="27"/>
      <c r="G15" s="44" t="s">
        <v>66</v>
      </c>
      <c r="H15" s="27"/>
      <c r="I15" s="27">
        <v>20</v>
      </c>
      <c r="J15" s="30">
        <v>0.5</v>
      </c>
      <c r="K15" s="48">
        <v>0</v>
      </c>
      <c r="L15" s="49">
        <f t="shared" si="0"/>
        <v>0</v>
      </c>
      <c r="M15" s="59" t="str">
        <f t="shared" si="1"/>
        <v>OK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</row>
    <row r="16" spans="1:25" x14ac:dyDescent="0.25">
      <c r="A16" s="66"/>
      <c r="B16" s="67"/>
      <c r="C16" s="43">
        <v>13</v>
      </c>
      <c r="D16" s="31" t="s">
        <v>55</v>
      </c>
      <c r="E16" s="28" t="s">
        <v>83</v>
      </c>
      <c r="F16" s="27"/>
      <c r="G16" s="44" t="s">
        <v>66</v>
      </c>
      <c r="H16" s="27"/>
      <c r="I16" s="27">
        <v>20</v>
      </c>
      <c r="J16" s="30">
        <v>0.25</v>
      </c>
      <c r="K16" s="48">
        <v>0</v>
      </c>
      <c r="L16" s="49">
        <f t="shared" si="0"/>
        <v>0</v>
      </c>
      <c r="M16" s="59" t="str">
        <f t="shared" si="1"/>
        <v>OK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</row>
    <row r="17" spans="1:25" x14ac:dyDescent="0.25">
      <c r="A17" s="66"/>
      <c r="B17" s="67"/>
      <c r="C17" s="43">
        <v>14</v>
      </c>
      <c r="D17" s="31" t="s">
        <v>56</v>
      </c>
      <c r="E17" s="28" t="s">
        <v>83</v>
      </c>
      <c r="F17" s="27"/>
      <c r="G17" s="44" t="s">
        <v>67</v>
      </c>
      <c r="H17" s="27"/>
      <c r="I17" s="27">
        <v>20</v>
      </c>
      <c r="J17" s="30">
        <v>0.5</v>
      </c>
      <c r="K17" s="48">
        <v>5</v>
      </c>
      <c r="L17" s="49">
        <f t="shared" si="0"/>
        <v>5</v>
      </c>
      <c r="M17" s="59" t="str">
        <f t="shared" si="1"/>
        <v>OK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</row>
    <row r="18" spans="1:25" ht="30" x14ac:dyDescent="0.25">
      <c r="A18" s="66"/>
      <c r="B18" s="43">
        <v>2</v>
      </c>
      <c r="C18" s="43">
        <v>15</v>
      </c>
      <c r="D18" s="32" t="s">
        <v>57</v>
      </c>
      <c r="E18" s="28" t="s">
        <v>83</v>
      </c>
      <c r="F18" s="27"/>
      <c r="G18" s="44" t="s">
        <v>11</v>
      </c>
      <c r="H18" s="27"/>
      <c r="I18" s="27">
        <v>20</v>
      </c>
      <c r="J18" s="30">
        <v>12</v>
      </c>
      <c r="K18" s="48">
        <v>0</v>
      </c>
      <c r="L18" s="49">
        <f t="shared" si="0"/>
        <v>0</v>
      </c>
      <c r="M18" s="59" t="str">
        <f t="shared" si="1"/>
        <v>OK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</row>
    <row r="19" spans="1:25" ht="45" x14ac:dyDescent="0.25">
      <c r="A19" s="66"/>
      <c r="B19" s="43">
        <v>3</v>
      </c>
      <c r="C19" s="43">
        <v>16</v>
      </c>
      <c r="D19" s="44" t="s">
        <v>58</v>
      </c>
      <c r="E19" s="28" t="s">
        <v>83</v>
      </c>
      <c r="F19" s="27"/>
      <c r="G19" s="44" t="s">
        <v>63</v>
      </c>
      <c r="H19" s="27"/>
      <c r="I19" s="27">
        <v>20</v>
      </c>
      <c r="J19" s="30">
        <v>4.8</v>
      </c>
      <c r="K19" s="48">
        <v>0</v>
      </c>
      <c r="L19" s="49">
        <f t="shared" si="0"/>
        <v>0</v>
      </c>
      <c r="M19" s="59" t="str">
        <f t="shared" si="1"/>
        <v>OK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</row>
    <row r="20" spans="1:25" ht="28.5" x14ac:dyDescent="0.25">
      <c r="A20" s="66" t="s">
        <v>78</v>
      </c>
      <c r="B20" s="67">
        <v>4</v>
      </c>
      <c r="C20" s="43">
        <v>17</v>
      </c>
      <c r="D20" s="33" t="s">
        <v>59</v>
      </c>
      <c r="E20" s="28" t="s">
        <v>83</v>
      </c>
      <c r="F20" s="27"/>
      <c r="G20" s="34" t="s">
        <v>68</v>
      </c>
      <c r="H20" s="27"/>
      <c r="I20" s="27">
        <v>20</v>
      </c>
      <c r="J20" s="30">
        <v>0.18</v>
      </c>
      <c r="K20" s="48">
        <v>0</v>
      </c>
      <c r="L20" s="49">
        <f t="shared" si="0"/>
        <v>0</v>
      </c>
      <c r="M20" s="59" t="str">
        <f t="shared" si="1"/>
        <v>OK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</row>
    <row r="21" spans="1:25" x14ac:dyDescent="0.25">
      <c r="A21" s="66"/>
      <c r="B21" s="67"/>
      <c r="C21" s="43">
        <v>18</v>
      </c>
      <c r="D21" s="69" t="s">
        <v>60</v>
      </c>
      <c r="E21" s="28" t="s">
        <v>83</v>
      </c>
      <c r="F21" s="27"/>
      <c r="G21" s="45" t="s">
        <v>69</v>
      </c>
      <c r="H21" s="27"/>
      <c r="I21" s="27">
        <v>20</v>
      </c>
      <c r="J21" s="30">
        <v>0.21</v>
      </c>
      <c r="K21" s="48">
        <v>0</v>
      </c>
      <c r="L21" s="49">
        <f t="shared" si="0"/>
        <v>0</v>
      </c>
      <c r="M21" s="59" t="str">
        <f t="shared" si="1"/>
        <v>OK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</row>
    <row r="22" spans="1:25" x14ac:dyDescent="0.25">
      <c r="A22" s="66"/>
      <c r="B22" s="67"/>
      <c r="C22" s="43">
        <v>19</v>
      </c>
      <c r="D22" s="70"/>
      <c r="E22" s="28" t="s">
        <v>83</v>
      </c>
      <c r="F22" s="27"/>
      <c r="G22" s="45" t="s">
        <v>70</v>
      </c>
      <c r="H22" s="27"/>
      <c r="I22" s="27">
        <v>20</v>
      </c>
      <c r="J22" s="30">
        <v>0.21</v>
      </c>
      <c r="K22" s="48">
        <v>0</v>
      </c>
      <c r="L22" s="49">
        <f t="shared" si="0"/>
        <v>0</v>
      </c>
      <c r="M22" s="59" t="str">
        <f t="shared" si="1"/>
        <v>OK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</row>
    <row r="23" spans="1:25" x14ac:dyDescent="0.25">
      <c r="A23" s="66"/>
      <c r="B23" s="67"/>
      <c r="C23" s="43">
        <v>20</v>
      </c>
      <c r="D23" s="70" t="s">
        <v>61</v>
      </c>
      <c r="E23" s="28" t="s">
        <v>83</v>
      </c>
      <c r="F23" s="27"/>
      <c r="G23" s="44" t="s">
        <v>71</v>
      </c>
      <c r="H23" s="27"/>
      <c r="I23" s="27">
        <v>20</v>
      </c>
      <c r="J23" s="30">
        <v>0.37</v>
      </c>
      <c r="K23" s="48">
        <v>0</v>
      </c>
      <c r="L23" s="49">
        <f t="shared" si="0"/>
        <v>0</v>
      </c>
      <c r="M23" s="59" t="str">
        <f t="shared" si="1"/>
        <v>OK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</row>
    <row r="24" spans="1:25" x14ac:dyDescent="0.25">
      <c r="A24" s="66"/>
      <c r="B24" s="67"/>
      <c r="C24" s="43">
        <v>21</v>
      </c>
      <c r="D24" s="68"/>
      <c r="E24" s="28" t="s">
        <v>83</v>
      </c>
      <c r="F24" s="27"/>
      <c r="G24" s="44" t="s">
        <v>72</v>
      </c>
      <c r="H24" s="27"/>
      <c r="I24" s="27">
        <v>20</v>
      </c>
      <c r="J24" s="30">
        <v>0.38</v>
      </c>
      <c r="K24" s="48">
        <v>0</v>
      </c>
      <c r="L24" s="49">
        <f t="shared" si="0"/>
        <v>0</v>
      </c>
      <c r="M24" s="59" t="str">
        <f t="shared" si="1"/>
        <v>OK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</row>
    <row r="25" spans="1:25" x14ac:dyDescent="0.25">
      <c r="A25" s="66"/>
      <c r="B25" s="67"/>
      <c r="C25" s="43">
        <v>22</v>
      </c>
      <c r="D25" s="68"/>
      <c r="E25" s="28" t="s">
        <v>83</v>
      </c>
      <c r="F25" s="27"/>
      <c r="G25" s="44" t="s">
        <v>73</v>
      </c>
      <c r="H25" s="27"/>
      <c r="I25" s="27">
        <v>20</v>
      </c>
      <c r="J25" s="30">
        <v>1.8</v>
      </c>
      <c r="K25" s="48">
        <v>0</v>
      </c>
      <c r="L25" s="49">
        <f t="shared" si="0"/>
        <v>0</v>
      </c>
      <c r="M25" s="59" t="str">
        <f t="shared" si="1"/>
        <v>OK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</row>
    <row r="26" spans="1:25" x14ac:dyDescent="0.25">
      <c r="A26" s="66"/>
      <c r="B26" s="67"/>
      <c r="C26" s="43">
        <v>23</v>
      </c>
      <c r="D26" s="68"/>
      <c r="E26" s="28" t="s">
        <v>83</v>
      </c>
      <c r="F26" s="27"/>
      <c r="G26" s="44" t="s">
        <v>74</v>
      </c>
      <c r="H26" s="27"/>
      <c r="I26" s="27">
        <v>20</v>
      </c>
      <c r="J26" s="30">
        <v>3</v>
      </c>
      <c r="K26" s="48">
        <v>0</v>
      </c>
      <c r="L26" s="49">
        <f t="shared" si="0"/>
        <v>0</v>
      </c>
      <c r="M26" s="59" t="str">
        <f t="shared" si="1"/>
        <v>OK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</row>
    <row r="27" spans="1:25" x14ac:dyDescent="0.25">
      <c r="A27" s="66"/>
      <c r="B27" s="67"/>
      <c r="C27" s="43">
        <v>24</v>
      </c>
      <c r="D27" s="68"/>
      <c r="E27" s="28" t="s">
        <v>83</v>
      </c>
      <c r="F27" s="27"/>
      <c r="G27" s="44" t="s">
        <v>75</v>
      </c>
      <c r="H27" s="27"/>
      <c r="I27" s="27">
        <v>20</v>
      </c>
      <c r="J27" s="30">
        <v>4.5999999999999996</v>
      </c>
      <c r="K27" s="48">
        <v>0</v>
      </c>
      <c r="L27" s="49">
        <f t="shared" si="0"/>
        <v>0</v>
      </c>
      <c r="M27" s="59" t="str">
        <f t="shared" si="1"/>
        <v>OK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</row>
    <row r="28" spans="1:25" x14ac:dyDescent="0.25">
      <c r="A28" s="66"/>
      <c r="B28" s="67"/>
      <c r="C28" s="43">
        <v>25</v>
      </c>
      <c r="D28" s="68"/>
      <c r="E28" s="28" t="s">
        <v>83</v>
      </c>
      <c r="F28" s="27"/>
      <c r="G28" s="44" t="s">
        <v>76</v>
      </c>
      <c r="H28" s="27"/>
      <c r="I28" s="27">
        <v>20</v>
      </c>
      <c r="J28" s="30">
        <v>5</v>
      </c>
      <c r="K28" s="48">
        <v>0</v>
      </c>
      <c r="L28" s="49">
        <f t="shared" si="0"/>
        <v>0</v>
      </c>
      <c r="M28" s="59" t="str">
        <f t="shared" si="1"/>
        <v>OK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</row>
    <row r="29" spans="1:25" x14ac:dyDescent="0.25">
      <c r="A29" s="66"/>
      <c r="B29" s="67"/>
      <c r="C29" s="43">
        <v>26</v>
      </c>
      <c r="D29" s="70" t="s">
        <v>62</v>
      </c>
      <c r="E29" s="28" t="s">
        <v>83</v>
      </c>
      <c r="F29" s="27"/>
      <c r="G29" s="44" t="s">
        <v>72</v>
      </c>
      <c r="H29" s="27"/>
      <c r="I29" s="27">
        <v>20</v>
      </c>
      <c r="J29" s="30">
        <v>0.27</v>
      </c>
      <c r="K29" s="48">
        <v>0</v>
      </c>
      <c r="L29" s="49">
        <f t="shared" si="0"/>
        <v>0</v>
      </c>
      <c r="M29" s="59" t="str">
        <f t="shared" si="1"/>
        <v>OK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</row>
    <row r="30" spans="1:25" x14ac:dyDescent="0.25">
      <c r="A30" s="66"/>
      <c r="B30" s="67"/>
      <c r="C30" s="43">
        <v>27</v>
      </c>
      <c r="D30" s="70"/>
      <c r="E30" s="28" t="s">
        <v>83</v>
      </c>
      <c r="F30" s="27"/>
      <c r="G30" s="44" t="s">
        <v>76</v>
      </c>
      <c r="H30" s="27"/>
      <c r="I30" s="27">
        <v>20</v>
      </c>
      <c r="J30" s="30">
        <v>4.5999999999999996</v>
      </c>
      <c r="K30" s="48">
        <v>0</v>
      </c>
      <c r="L30" s="49">
        <f t="shared" si="0"/>
        <v>0</v>
      </c>
      <c r="M30" s="59" t="str">
        <f t="shared" si="1"/>
        <v>OK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</row>
    <row r="32" spans="1:25" x14ac:dyDescent="0.25">
      <c r="C32" s="35" t="s">
        <v>79</v>
      </c>
    </row>
    <row r="33" spans="3:3" x14ac:dyDescent="0.25">
      <c r="C33" s="35" t="s">
        <v>80</v>
      </c>
    </row>
  </sheetData>
  <mergeCells count="26">
    <mergeCell ref="D4:D6"/>
    <mergeCell ref="D7:D9"/>
    <mergeCell ref="D10:D12"/>
    <mergeCell ref="A20:A30"/>
    <mergeCell ref="B20:B30"/>
    <mergeCell ref="D21:D22"/>
    <mergeCell ref="D23:D28"/>
    <mergeCell ref="D29:D30"/>
    <mergeCell ref="B4:B17"/>
    <mergeCell ref="A4:A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N5:Y9">
    <cfRule type="cellIs" dxfId="14" priority="4" stopIfTrue="1" operator="greaterThan">
      <formula>0</formula>
    </cfRule>
    <cfRule type="cellIs" dxfId="13" priority="5" stopIfTrue="1" operator="greaterThan">
      <formula>0</formula>
    </cfRule>
    <cfRule type="cellIs" dxfId="12" priority="6" stopIfTrue="1" operator="greaterThan">
      <formula>0</formula>
    </cfRule>
  </conditionalFormatting>
  <conditionalFormatting sqref="N10:Y30">
    <cfRule type="cellIs" dxfId="11" priority="1" stopIfTrue="1" operator="greaterThan">
      <formula>0</formula>
    </cfRule>
    <cfRule type="cellIs" dxfId="10" priority="2" stopIfTrue="1" operator="greaterThan">
      <formula>0</formula>
    </cfRule>
    <cfRule type="cellIs" dxfId="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tabSelected="1" topLeftCell="B1" zoomScale="80" zoomScaleNormal="80" workbookViewId="0">
      <selection activeCell="K40" sqref="K40:O40"/>
    </sheetView>
  </sheetViews>
  <sheetFormatPr defaultColWidth="9.7109375" defaultRowHeight="15" x14ac:dyDescent="0.2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0" customWidth="1"/>
    <col min="5" max="5" width="11.28515625" style="10" customWidth="1"/>
    <col min="6" max="6" width="7.7109375" style="10" bestFit="1" customWidth="1"/>
    <col min="7" max="7" width="19.7109375" style="9" customWidth="1"/>
    <col min="8" max="8" width="7.7109375" style="26" bestFit="1" customWidth="1"/>
    <col min="9" max="9" width="7.85546875" style="26" customWidth="1"/>
    <col min="10" max="10" width="12.7109375" style="26" bestFit="1" customWidth="1"/>
    <col min="11" max="11" width="14.28515625" style="39" bestFit="1" customWidth="1"/>
    <col min="12" max="12" width="16.28515625" style="11" customWidth="1"/>
    <col min="13" max="13" width="12.5703125" style="40" customWidth="1"/>
    <col min="14" max="14" width="15.7109375" style="37" bestFit="1" customWidth="1"/>
    <col min="15" max="15" width="15.85546875" style="37" bestFit="1" customWidth="1"/>
    <col min="16" max="16384" width="9.7109375" style="37"/>
  </cols>
  <sheetData>
    <row r="1" spans="1:15" ht="45.75" customHeight="1" x14ac:dyDescent="0.2">
      <c r="A1" s="73" t="s">
        <v>46</v>
      </c>
      <c r="B1" s="73"/>
      <c r="C1" s="73"/>
      <c r="D1" s="73" t="s">
        <v>48</v>
      </c>
      <c r="E1" s="73"/>
      <c r="F1" s="73"/>
      <c r="G1" s="73"/>
      <c r="H1" s="73"/>
      <c r="I1" s="73"/>
      <c r="J1" s="73"/>
      <c r="K1" s="71" t="s">
        <v>47</v>
      </c>
      <c r="L1" s="71"/>
      <c r="M1" s="71"/>
      <c r="N1" s="71"/>
      <c r="O1" s="71"/>
    </row>
    <row r="2" spans="1:15" s="26" customFormat="1" ht="30.75" customHeight="1" x14ac:dyDescent="0.2">
      <c r="A2" s="71" t="s">
        <v>82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s="26" customFormat="1" ht="45" x14ac:dyDescent="0.2">
      <c r="A3" s="50" t="s">
        <v>3</v>
      </c>
      <c r="B3" s="50" t="s">
        <v>1</v>
      </c>
      <c r="C3" s="51" t="s">
        <v>5</v>
      </c>
      <c r="D3" s="51" t="s">
        <v>7</v>
      </c>
      <c r="E3" s="51" t="s">
        <v>34</v>
      </c>
      <c r="F3" s="51" t="s">
        <v>13</v>
      </c>
      <c r="G3" s="51" t="s">
        <v>8</v>
      </c>
      <c r="H3" s="52" t="s">
        <v>4</v>
      </c>
      <c r="I3" s="53" t="s">
        <v>14</v>
      </c>
      <c r="J3" s="54" t="s">
        <v>6</v>
      </c>
      <c r="K3" s="91" t="s">
        <v>93</v>
      </c>
      <c r="L3" s="92" t="s">
        <v>84</v>
      </c>
      <c r="M3" s="93" t="s">
        <v>85</v>
      </c>
      <c r="N3" s="94" t="s">
        <v>94</v>
      </c>
      <c r="O3" s="94" t="s">
        <v>95</v>
      </c>
    </row>
    <row r="4" spans="1:15" x14ac:dyDescent="0.2">
      <c r="A4" s="66" t="s">
        <v>77</v>
      </c>
      <c r="B4" s="67">
        <v>1</v>
      </c>
      <c r="C4" s="43">
        <v>1</v>
      </c>
      <c r="D4" s="74" t="s">
        <v>49</v>
      </c>
      <c r="E4" s="42" t="s">
        <v>83</v>
      </c>
      <c r="F4" s="27"/>
      <c r="G4" s="46" t="s">
        <v>63</v>
      </c>
      <c r="H4" s="27"/>
      <c r="I4" s="27">
        <v>20</v>
      </c>
      <c r="J4" s="30">
        <v>17</v>
      </c>
      <c r="K4" s="48">
        <f>CEAD!K4+CEART!K4+CEFID!K4+CAV!K4+FAED!K4+ESAG!K4+CEO!K4+CCT!K4+CEPLAN!K4+CERES!K4+CESFI!K4+IDCH_FAED!K4</f>
        <v>241</v>
      </c>
      <c r="L4" s="49">
        <f>(CEAD!K4-CEAD!L4)+(CEART!K4-CEART!L4)+(CEFID!K4-CEFID!L4)+(CAV!K4-CAV!L4)+(FAED!K4-FAED!L4)+(IDCH_FAED!K4-IDCH_FAED!L4)+(ESAG!K4-ESAG!L4)+(CEO!K4-CEO!L4)+(CCT!K4-CCT!L4)+(CEPLAN!K4-CEPLAN!L4)+(CERES!K4-CERES!L4)+(CESFI!K4-CESFI!L4)</f>
        <v>54</v>
      </c>
      <c r="M4" s="57">
        <f>K4-L4</f>
        <v>187</v>
      </c>
      <c r="N4" s="110">
        <f>J4*K4</f>
        <v>4097</v>
      </c>
      <c r="O4" s="110">
        <f>J4*L4</f>
        <v>918</v>
      </c>
    </row>
    <row r="5" spans="1:15" x14ac:dyDescent="0.2">
      <c r="A5" s="66"/>
      <c r="B5" s="67"/>
      <c r="C5" s="43">
        <v>2</v>
      </c>
      <c r="D5" s="74"/>
      <c r="E5" s="42" t="s">
        <v>83</v>
      </c>
      <c r="F5" s="27"/>
      <c r="G5" s="46" t="s">
        <v>64</v>
      </c>
      <c r="H5" s="27"/>
      <c r="I5" s="27">
        <v>20</v>
      </c>
      <c r="J5" s="30">
        <v>17</v>
      </c>
      <c r="K5" s="48">
        <f>CEAD!K5+CEART!K5+CEFID!K5+CAV!K5+FAED!K5+ESAG!K5+CEO!K5+CCT!K5+CEPLAN!K5+CERES!K5+CESFI!K5+IDCH_FAED!K5</f>
        <v>265</v>
      </c>
      <c r="L5" s="49">
        <f>(CEAD!K5-CEAD!L5)+(CEART!K5-CEART!L5)+(CEFID!K5-CEFID!L5)+(CAV!K5-CAV!L5)+(FAED!K5-FAED!L5)+(IDCH_FAED!K5-IDCH_FAED!L5)+(ESAG!K5-ESAG!L5)+(CEO!K5-CEO!L5)+(CCT!K5-CCT!L5)+(CEPLAN!K5-CEPLAN!L5)+(CERES!K5-CERES!L5)+(CESFI!K5-CESFI!L5)</f>
        <v>80</v>
      </c>
      <c r="M5" s="57">
        <f t="shared" ref="M5:M30" si="0">K5-L5</f>
        <v>185</v>
      </c>
      <c r="N5" s="110">
        <f t="shared" ref="N5:N30" si="1">J5*K5</f>
        <v>4505</v>
      </c>
      <c r="O5" s="110">
        <f t="shared" ref="O5:O30" si="2">J5*L5</f>
        <v>1360</v>
      </c>
    </row>
    <row r="6" spans="1:15" x14ac:dyDescent="0.2">
      <c r="A6" s="66"/>
      <c r="B6" s="67"/>
      <c r="C6" s="43">
        <v>3</v>
      </c>
      <c r="D6" s="74"/>
      <c r="E6" s="42" t="s">
        <v>83</v>
      </c>
      <c r="F6" s="27"/>
      <c r="G6" s="46" t="s">
        <v>65</v>
      </c>
      <c r="H6" s="27"/>
      <c r="I6" s="27">
        <v>20</v>
      </c>
      <c r="J6" s="30">
        <v>17</v>
      </c>
      <c r="K6" s="48">
        <f>CEAD!K6+CEART!K6+CEFID!K6+CAV!K6+FAED!K6+ESAG!K6+CEO!K6+CCT!K6+CEPLAN!K6+CERES!K6+CESFI!K6+IDCH_FAED!K6</f>
        <v>230</v>
      </c>
      <c r="L6" s="49">
        <f>(CEAD!K6-CEAD!L6)+(CEART!K6-CEART!L6)+(CEFID!K6-CEFID!L6)+(CAV!K6-CAV!L6)+(FAED!K6-FAED!L6)+(IDCH_FAED!K6-IDCH_FAED!L6)+(ESAG!K6-ESAG!L6)+(CEO!K6-CEO!L6)+(CCT!K6-CCT!L6)+(CEPLAN!K6-CEPLAN!L6)+(CERES!K6-CERES!L6)+(CESFI!K6-CESFI!L6)</f>
        <v>63</v>
      </c>
      <c r="M6" s="57">
        <f t="shared" si="0"/>
        <v>167</v>
      </c>
      <c r="N6" s="110">
        <f t="shared" si="1"/>
        <v>3910</v>
      </c>
      <c r="O6" s="110">
        <f t="shared" si="2"/>
        <v>1071</v>
      </c>
    </row>
    <row r="7" spans="1:15" x14ac:dyDescent="0.2">
      <c r="A7" s="66"/>
      <c r="B7" s="67"/>
      <c r="C7" s="43">
        <v>4</v>
      </c>
      <c r="D7" s="74" t="s">
        <v>50</v>
      </c>
      <c r="E7" s="42" t="s">
        <v>83</v>
      </c>
      <c r="F7" s="27"/>
      <c r="G7" s="46" t="s">
        <v>63</v>
      </c>
      <c r="H7" s="27"/>
      <c r="I7" s="27">
        <v>20</v>
      </c>
      <c r="J7" s="30">
        <v>9</v>
      </c>
      <c r="K7" s="48">
        <f>CEAD!K7+CEART!K7+CEFID!K7+CAV!K7+FAED!K7+ESAG!K7+CEO!K7+CCT!K7+CEPLAN!K7+CERES!K7+CESFI!K7+IDCH_FAED!K7</f>
        <v>228</v>
      </c>
      <c r="L7" s="49">
        <f>(CEAD!K7-CEAD!L7)+(CEART!K7-CEART!L7)+(CEFID!K7-CEFID!L7)+(CAV!K7-CAV!L7)+(FAED!K7-FAED!L7)+(IDCH_FAED!K7-IDCH_FAED!L7)+(ESAG!K7-ESAG!L7)+(CEO!K7-CEO!L7)+(CCT!K7-CCT!L7)+(CEPLAN!K7-CEPLAN!L7)+(CERES!K7-CERES!L7)+(CESFI!K7-CESFI!L7)</f>
        <v>54</v>
      </c>
      <c r="M7" s="57">
        <f t="shared" si="0"/>
        <v>174</v>
      </c>
      <c r="N7" s="110">
        <f t="shared" si="1"/>
        <v>2052</v>
      </c>
      <c r="O7" s="110">
        <f t="shared" si="2"/>
        <v>486</v>
      </c>
    </row>
    <row r="8" spans="1:15" x14ac:dyDescent="0.2">
      <c r="A8" s="66"/>
      <c r="B8" s="67"/>
      <c r="C8" s="43">
        <v>5</v>
      </c>
      <c r="D8" s="74"/>
      <c r="E8" s="42" t="s">
        <v>83</v>
      </c>
      <c r="F8" s="27"/>
      <c r="G8" s="46" t="s">
        <v>64</v>
      </c>
      <c r="H8" s="27"/>
      <c r="I8" s="27">
        <v>20</v>
      </c>
      <c r="J8" s="30">
        <v>9.5</v>
      </c>
      <c r="K8" s="48">
        <f>CEAD!K8+CEART!K8+CEFID!K8+CAV!K8+FAED!K8+ESAG!K8+CEO!K8+CCT!K8+CEPLAN!K8+CERES!K8+CESFI!K8+IDCH_FAED!K8</f>
        <v>345</v>
      </c>
      <c r="L8" s="49">
        <f>(CEAD!K8-CEAD!L8)+(CEART!K8-CEART!L8)+(CEFID!K8-CEFID!L8)+(CAV!K8-CAV!L8)+(FAED!K8-FAED!L8)+(IDCH_FAED!K8-IDCH_FAED!L8)+(ESAG!K8-ESAG!L8)+(CEO!K8-CEO!L8)+(CCT!K8-CCT!L8)+(CEPLAN!K8-CEPLAN!L8)+(CERES!K8-CERES!L8)+(CESFI!K8-CESFI!L8)</f>
        <v>75</v>
      </c>
      <c r="M8" s="57">
        <f t="shared" si="0"/>
        <v>270</v>
      </c>
      <c r="N8" s="110">
        <f t="shared" si="1"/>
        <v>3277.5</v>
      </c>
      <c r="O8" s="110">
        <f t="shared" si="2"/>
        <v>712.5</v>
      </c>
    </row>
    <row r="9" spans="1:15" x14ac:dyDescent="0.2">
      <c r="A9" s="66"/>
      <c r="B9" s="67"/>
      <c r="C9" s="43">
        <v>6</v>
      </c>
      <c r="D9" s="74"/>
      <c r="E9" s="42" t="s">
        <v>83</v>
      </c>
      <c r="F9" s="27"/>
      <c r="G9" s="46" t="s">
        <v>65</v>
      </c>
      <c r="H9" s="27"/>
      <c r="I9" s="27">
        <v>20</v>
      </c>
      <c r="J9" s="30">
        <v>10</v>
      </c>
      <c r="K9" s="48">
        <f>CEAD!K9+CEART!K9+CEFID!K9+CAV!K9+FAED!K9+ESAG!K9+CEO!K9+CCT!K9+CEPLAN!K9+CERES!K9+CESFI!K9+IDCH_FAED!K9</f>
        <v>156</v>
      </c>
      <c r="L9" s="49">
        <f>(CEAD!K9-CEAD!L9)+(CEART!K9-CEART!L9)+(CEFID!K9-CEFID!L9)+(CAV!K9-CAV!L9)+(FAED!K9-FAED!L9)+(IDCH_FAED!K9-IDCH_FAED!L9)+(ESAG!K9-ESAG!L9)+(CEO!K9-CEO!L9)+(CCT!K9-CCT!L9)+(CEPLAN!K9-CEPLAN!L9)+(CERES!K9-CERES!L9)+(CESFI!K9-CESFI!L9)</f>
        <v>36</v>
      </c>
      <c r="M9" s="57">
        <f t="shared" si="0"/>
        <v>120</v>
      </c>
      <c r="N9" s="110">
        <f t="shared" si="1"/>
        <v>1560</v>
      </c>
      <c r="O9" s="110">
        <f t="shared" si="2"/>
        <v>360</v>
      </c>
    </row>
    <row r="10" spans="1:15" x14ac:dyDescent="0.2">
      <c r="A10" s="66"/>
      <c r="B10" s="67"/>
      <c r="C10" s="43">
        <v>7</v>
      </c>
      <c r="D10" s="74" t="s">
        <v>51</v>
      </c>
      <c r="E10" s="42" t="s">
        <v>83</v>
      </c>
      <c r="F10" s="27"/>
      <c r="G10" s="46" t="s">
        <v>63</v>
      </c>
      <c r="H10" s="27"/>
      <c r="I10" s="27">
        <v>20</v>
      </c>
      <c r="J10" s="30">
        <v>20</v>
      </c>
      <c r="K10" s="48">
        <f>CEAD!K10+CEART!K10+CEFID!K10+CAV!K10+FAED!K10+ESAG!K10+CEO!K10+CCT!K10+CEPLAN!K10+CERES!K10+CESFI!K10+IDCH_FAED!K10</f>
        <v>241</v>
      </c>
      <c r="L10" s="49">
        <f>(CEAD!K10-CEAD!L10)+(CEART!K10-CEART!L10)+(CEFID!K10-CEFID!L10)+(CAV!K10-CAV!L10)+(FAED!K10-FAED!L10)+(IDCH_FAED!K10-IDCH_FAED!L10)+(ESAG!K10-ESAG!L10)+(CEO!K10-CEO!L10)+(CCT!K10-CCT!L10)+(CEPLAN!K10-CEPLAN!L10)+(CERES!K10-CERES!L10)+(CESFI!K10-CESFI!L10)</f>
        <v>68</v>
      </c>
      <c r="M10" s="57">
        <f t="shared" si="0"/>
        <v>173</v>
      </c>
      <c r="N10" s="110">
        <f t="shared" si="1"/>
        <v>4820</v>
      </c>
      <c r="O10" s="110">
        <f t="shared" si="2"/>
        <v>1360</v>
      </c>
    </row>
    <row r="11" spans="1:15" x14ac:dyDescent="0.2">
      <c r="A11" s="66"/>
      <c r="B11" s="67"/>
      <c r="C11" s="43">
        <v>8</v>
      </c>
      <c r="D11" s="74"/>
      <c r="E11" s="42" t="s">
        <v>83</v>
      </c>
      <c r="F11" s="27"/>
      <c r="G11" s="46" t="s">
        <v>64</v>
      </c>
      <c r="H11" s="27"/>
      <c r="I11" s="27">
        <v>20</v>
      </c>
      <c r="J11" s="30">
        <v>20</v>
      </c>
      <c r="K11" s="48">
        <f>CEAD!K11+CEART!K11+CEFID!K11+CAV!K11+FAED!K11+ESAG!K11+CEO!K11+CCT!K11+CEPLAN!K11+CERES!K11+CESFI!K11+IDCH_FAED!K11</f>
        <v>190</v>
      </c>
      <c r="L11" s="49">
        <f>(CEAD!K11-CEAD!L11)+(CEART!K11-CEART!L11)+(CEFID!K11-CEFID!L11)+(CAV!K11-CAV!L11)+(FAED!K11-FAED!L11)+(IDCH_FAED!K11-IDCH_FAED!L11)+(ESAG!K11-ESAG!L11)+(CEO!K11-CEO!L11)+(CCT!K11-CCT!L11)+(CEPLAN!K11-CEPLAN!L11)+(CERES!K11-CERES!L11)+(CESFI!K11-CESFI!L11)</f>
        <v>48</v>
      </c>
      <c r="M11" s="57">
        <f t="shared" si="0"/>
        <v>142</v>
      </c>
      <c r="N11" s="110">
        <f t="shared" si="1"/>
        <v>3800</v>
      </c>
      <c r="O11" s="110">
        <f t="shared" si="2"/>
        <v>960</v>
      </c>
    </row>
    <row r="12" spans="1:15" x14ac:dyDescent="0.2">
      <c r="A12" s="66"/>
      <c r="B12" s="67"/>
      <c r="C12" s="43">
        <v>9</v>
      </c>
      <c r="D12" s="74"/>
      <c r="E12" s="42" t="s">
        <v>83</v>
      </c>
      <c r="F12" s="27"/>
      <c r="G12" s="46" t="s">
        <v>65</v>
      </c>
      <c r="H12" s="27"/>
      <c r="I12" s="27">
        <v>20</v>
      </c>
      <c r="J12" s="30">
        <v>20</v>
      </c>
      <c r="K12" s="48">
        <f>CEAD!K12+CEART!K12+CEFID!K12+CAV!K12+FAED!K12+ESAG!K12+CEO!K12+CCT!K12+CEPLAN!K12+CERES!K12+CESFI!K12+IDCH_FAED!K12</f>
        <v>165</v>
      </c>
      <c r="L12" s="49">
        <f>(CEAD!K12-CEAD!L12)+(CEART!K12-CEART!L12)+(CEFID!K12-CEFID!L12)+(CAV!K12-CAV!L12)+(FAED!K12-FAED!L12)+(IDCH_FAED!K12-IDCH_FAED!L12)+(ESAG!K12-ESAG!L12)+(CEO!K12-CEO!L12)+(CCT!K12-CCT!L12)+(CEPLAN!K12-CEPLAN!L12)+(CERES!K12-CERES!L12)+(CESFI!K12-CESFI!L12)</f>
        <v>50</v>
      </c>
      <c r="M12" s="57">
        <f t="shared" si="0"/>
        <v>115</v>
      </c>
      <c r="N12" s="110">
        <f t="shared" si="1"/>
        <v>3300</v>
      </c>
      <c r="O12" s="110">
        <f t="shared" si="2"/>
        <v>1000</v>
      </c>
    </row>
    <row r="13" spans="1:15" x14ac:dyDescent="0.2">
      <c r="A13" s="66"/>
      <c r="B13" s="67"/>
      <c r="C13" s="43">
        <v>10</v>
      </c>
      <c r="D13" s="46" t="s">
        <v>52</v>
      </c>
      <c r="E13" s="42" t="s">
        <v>83</v>
      </c>
      <c r="F13" s="27"/>
      <c r="G13" s="46" t="s">
        <v>11</v>
      </c>
      <c r="H13" s="27"/>
      <c r="I13" s="27">
        <v>20</v>
      </c>
      <c r="J13" s="30">
        <v>5</v>
      </c>
      <c r="K13" s="48">
        <f>CEAD!K13+CEART!K13+CEFID!K13+CAV!K13+FAED!K13+ESAG!K13+CEO!K13+CCT!K13+CEPLAN!K13+CERES!K13+CESFI!K13+IDCH_FAED!K13</f>
        <v>147</v>
      </c>
      <c r="L13" s="49">
        <f>(CEAD!K13-CEAD!L13)+(CEART!K13-CEART!L13)+(CEFID!K13-CEFID!L13)+(CAV!K13-CAV!L13)+(FAED!K13-FAED!L13)+(IDCH_FAED!K13-IDCH_FAED!L13)+(ESAG!K13-ESAG!L13)+(CEO!K13-CEO!L13)+(CCT!K13-CCT!L13)+(CEPLAN!K13-CEPLAN!L13)+(CERES!K13-CERES!L13)+(CESFI!K13-CESFI!L13)</f>
        <v>53</v>
      </c>
      <c r="M13" s="57">
        <f t="shared" si="0"/>
        <v>94</v>
      </c>
      <c r="N13" s="110">
        <f t="shared" si="1"/>
        <v>735</v>
      </c>
      <c r="O13" s="110">
        <f t="shared" si="2"/>
        <v>265</v>
      </c>
    </row>
    <row r="14" spans="1:15" x14ac:dyDescent="0.2">
      <c r="A14" s="66"/>
      <c r="B14" s="67"/>
      <c r="C14" s="43">
        <v>11</v>
      </c>
      <c r="D14" s="46" t="s">
        <v>53</v>
      </c>
      <c r="E14" s="42" t="s">
        <v>83</v>
      </c>
      <c r="F14" s="27"/>
      <c r="G14" s="46" t="s">
        <v>66</v>
      </c>
      <c r="H14" s="27"/>
      <c r="I14" s="27">
        <v>20</v>
      </c>
      <c r="J14" s="30">
        <v>0.5</v>
      </c>
      <c r="K14" s="48">
        <f>CEAD!K14+CEART!K14+CEFID!K14+CAV!K14+FAED!K14+ESAG!K14+CEO!K14+CCT!K14+CEPLAN!K14+CERES!K14+CESFI!K14+IDCH_FAED!K14</f>
        <v>550</v>
      </c>
      <c r="L14" s="49">
        <f>(CEAD!K14-CEAD!L14)+(CEART!K14-CEART!L14)+(CEFID!K14-CEFID!L14)+(CAV!K14-CAV!L14)+(FAED!K14-FAED!L14)+(IDCH_FAED!K14-IDCH_FAED!L14)+(ESAG!K14-ESAG!L14)+(CEO!K14-CEO!L14)+(CCT!K14-CCT!L14)+(CEPLAN!K14-CEPLAN!L14)+(CERES!K14-CERES!L14)+(CESFI!K14-CESFI!L14)</f>
        <v>130</v>
      </c>
      <c r="M14" s="57">
        <f t="shared" si="0"/>
        <v>420</v>
      </c>
      <c r="N14" s="110">
        <f t="shared" si="1"/>
        <v>275</v>
      </c>
      <c r="O14" s="110">
        <f t="shared" si="2"/>
        <v>65</v>
      </c>
    </row>
    <row r="15" spans="1:15" x14ac:dyDescent="0.2">
      <c r="A15" s="66"/>
      <c r="B15" s="67"/>
      <c r="C15" s="43">
        <v>12</v>
      </c>
      <c r="D15" s="46" t="s">
        <v>54</v>
      </c>
      <c r="E15" s="42" t="s">
        <v>83</v>
      </c>
      <c r="F15" s="27"/>
      <c r="G15" s="46" t="s">
        <v>66</v>
      </c>
      <c r="H15" s="27"/>
      <c r="I15" s="27">
        <v>20</v>
      </c>
      <c r="J15" s="30">
        <v>0.5</v>
      </c>
      <c r="K15" s="48">
        <f>CEAD!K15+CEART!K15+CEFID!K15+CAV!K15+FAED!K15+ESAG!K15+CEO!K15+CCT!K15+CEPLAN!K15+CERES!K15+CESFI!K15+IDCH_FAED!K15</f>
        <v>425</v>
      </c>
      <c r="L15" s="49">
        <f>(CEAD!K15-CEAD!L15)+(CEART!K15-CEART!L15)+(CEFID!K15-CEFID!L15)+(CAV!K15-CAV!L15)+(FAED!K15-FAED!L15)+(IDCH_FAED!K15-IDCH_FAED!L15)+(ESAG!K15-ESAG!L15)+(CEO!K15-CEO!L15)+(CCT!K15-CCT!L15)+(CEPLAN!K15-CEPLAN!L15)+(CERES!K15-CERES!L15)+(CESFI!K15-CESFI!L15)</f>
        <v>110</v>
      </c>
      <c r="M15" s="57">
        <f t="shared" si="0"/>
        <v>315</v>
      </c>
      <c r="N15" s="110">
        <f t="shared" si="1"/>
        <v>212.5</v>
      </c>
      <c r="O15" s="110">
        <f t="shared" si="2"/>
        <v>55</v>
      </c>
    </row>
    <row r="16" spans="1:15" x14ac:dyDescent="0.2">
      <c r="A16" s="66"/>
      <c r="B16" s="67"/>
      <c r="C16" s="43">
        <v>13</v>
      </c>
      <c r="D16" s="46" t="s">
        <v>55</v>
      </c>
      <c r="E16" s="42" t="s">
        <v>83</v>
      </c>
      <c r="F16" s="27"/>
      <c r="G16" s="46" t="s">
        <v>66</v>
      </c>
      <c r="H16" s="27"/>
      <c r="I16" s="27">
        <v>20</v>
      </c>
      <c r="J16" s="30">
        <v>0.25</v>
      </c>
      <c r="K16" s="48">
        <f>CEAD!K16+CEART!K16+CEFID!K16+CAV!K16+FAED!K16+ESAG!K16+CEO!K16+CCT!K16+CEPLAN!K16+CERES!K16+CESFI!K16+IDCH_FAED!K16</f>
        <v>630</v>
      </c>
      <c r="L16" s="49">
        <f>(CEAD!K16-CEAD!L16)+(CEART!K16-CEART!L16)+(CEFID!K16-CEFID!L16)+(CAV!K16-CAV!L16)+(FAED!K16-FAED!L16)+(IDCH_FAED!K16-IDCH_FAED!L16)+(ESAG!K16-ESAG!L16)+(CEO!K16-CEO!L16)+(CCT!K16-CCT!L16)+(CEPLAN!K16-CEPLAN!L16)+(CERES!K16-CERES!L16)+(CESFI!K16-CESFI!L16)</f>
        <v>140</v>
      </c>
      <c r="M16" s="57">
        <f t="shared" si="0"/>
        <v>490</v>
      </c>
      <c r="N16" s="110">
        <f t="shared" si="1"/>
        <v>157.5</v>
      </c>
      <c r="O16" s="110">
        <f t="shared" si="2"/>
        <v>35</v>
      </c>
    </row>
    <row r="17" spans="1:15" x14ac:dyDescent="0.2">
      <c r="A17" s="66"/>
      <c r="B17" s="67"/>
      <c r="C17" s="43">
        <v>14</v>
      </c>
      <c r="D17" s="46" t="s">
        <v>56</v>
      </c>
      <c r="E17" s="42" t="s">
        <v>83</v>
      </c>
      <c r="F17" s="27"/>
      <c r="G17" s="46" t="s">
        <v>67</v>
      </c>
      <c r="H17" s="27"/>
      <c r="I17" s="27">
        <v>20</v>
      </c>
      <c r="J17" s="30">
        <v>0.5</v>
      </c>
      <c r="K17" s="48">
        <f>CEAD!K17+CEART!K17+CEFID!K17+CAV!K17+FAED!K17+ESAG!K17+CEO!K17+CCT!K17+CEPLAN!K17+CERES!K17+CESFI!K17+IDCH_FAED!K17</f>
        <v>396</v>
      </c>
      <c r="L17" s="49">
        <f>(CEAD!K17-CEAD!L17)+(CEART!K17-CEART!L17)+(CEFID!K17-CEFID!L17)+(CAV!K17-CAV!L17)+(FAED!K17-FAED!L17)+(IDCH_FAED!K17-IDCH_FAED!L17)+(ESAG!K17-ESAG!L17)+(CEO!K17-CEO!L17)+(CCT!K17-CCT!L17)+(CEPLAN!K17-CEPLAN!L17)+(CERES!K17-CERES!L17)+(CESFI!K17-CESFI!L17)</f>
        <v>116</v>
      </c>
      <c r="M17" s="57">
        <f t="shared" si="0"/>
        <v>280</v>
      </c>
      <c r="N17" s="110">
        <f t="shared" si="1"/>
        <v>198</v>
      </c>
      <c r="O17" s="110">
        <f t="shared" si="2"/>
        <v>58</v>
      </c>
    </row>
    <row r="18" spans="1:15" ht="30" x14ac:dyDescent="0.2">
      <c r="A18" s="66"/>
      <c r="B18" s="43">
        <v>2</v>
      </c>
      <c r="C18" s="43">
        <v>15</v>
      </c>
      <c r="D18" s="38" t="s">
        <v>57</v>
      </c>
      <c r="E18" s="42" t="s">
        <v>83</v>
      </c>
      <c r="F18" s="27"/>
      <c r="G18" s="46" t="s">
        <v>11</v>
      </c>
      <c r="H18" s="27"/>
      <c r="I18" s="27">
        <v>20</v>
      </c>
      <c r="J18" s="30">
        <v>12</v>
      </c>
      <c r="K18" s="48">
        <f>CEAD!K18+CEART!K18+CEFID!K18+CAV!K18+FAED!K18+ESAG!K18+CEO!K18+CCT!K18+CEPLAN!K18+CERES!K18+CESFI!K18+IDCH_FAED!K18</f>
        <v>1000</v>
      </c>
      <c r="L18" s="49">
        <f>(CEAD!K18-CEAD!L18)+(CEART!K18-CEART!L18)+(CEFID!K18-CEFID!L18)+(CAV!K18-CAV!L18)+(FAED!K18-FAED!L18)+(IDCH_FAED!K18-IDCH_FAED!L18)+(ESAG!K18-ESAG!L18)+(CEO!K18-CEO!L18)+(CCT!K18-CCT!L18)+(CEPLAN!K18-CEPLAN!L18)+(CERES!K18-CERES!L18)+(CESFI!K18-CESFI!L18)</f>
        <v>1000</v>
      </c>
      <c r="M18" s="57">
        <f t="shared" si="0"/>
        <v>0</v>
      </c>
      <c r="N18" s="110">
        <f t="shared" si="1"/>
        <v>12000</v>
      </c>
      <c r="O18" s="110">
        <f t="shared" si="2"/>
        <v>12000</v>
      </c>
    </row>
    <row r="19" spans="1:15" ht="45" x14ac:dyDescent="0.2">
      <c r="A19" s="66"/>
      <c r="B19" s="43">
        <v>3</v>
      </c>
      <c r="C19" s="43">
        <v>16</v>
      </c>
      <c r="D19" s="46" t="s">
        <v>58</v>
      </c>
      <c r="E19" s="42" t="s">
        <v>83</v>
      </c>
      <c r="F19" s="27"/>
      <c r="G19" s="46" t="s">
        <v>63</v>
      </c>
      <c r="H19" s="27"/>
      <c r="I19" s="27">
        <v>20</v>
      </c>
      <c r="J19" s="30">
        <v>4.8</v>
      </c>
      <c r="K19" s="48">
        <f>CEAD!K19+CEART!K19+CEFID!K19+CAV!K19+FAED!K19+ESAG!K19+CEO!K19+CCT!K19+CEPLAN!K19+CERES!K19+CESFI!K19+IDCH_FAED!K19</f>
        <v>1000</v>
      </c>
      <c r="L19" s="49">
        <f>(CEAD!K19-CEAD!L19)+(CEART!K19-CEART!L19)+(CEFID!K19-CEFID!L19)+(CAV!K19-CAV!L19)+(FAED!K19-FAED!L19)+(IDCH_FAED!K19-IDCH_FAED!L19)+(ESAG!K19-ESAG!L19)+(CEO!K19-CEO!L19)+(CCT!K19-CCT!L19)+(CEPLAN!K19-CEPLAN!L19)+(CERES!K19-CERES!L19)+(CESFI!K19-CESFI!L19)</f>
        <v>1000</v>
      </c>
      <c r="M19" s="57">
        <f t="shared" si="0"/>
        <v>0</v>
      </c>
      <c r="N19" s="110">
        <f t="shared" si="1"/>
        <v>4800</v>
      </c>
      <c r="O19" s="110">
        <f t="shared" si="2"/>
        <v>4800</v>
      </c>
    </row>
    <row r="20" spans="1:15" ht="27.75" x14ac:dyDescent="0.2">
      <c r="A20" s="66" t="s">
        <v>78</v>
      </c>
      <c r="B20" s="67">
        <v>4</v>
      </c>
      <c r="C20" s="43">
        <v>17</v>
      </c>
      <c r="D20" s="43" t="s">
        <v>59</v>
      </c>
      <c r="E20" s="42" t="s">
        <v>83</v>
      </c>
      <c r="F20" s="27"/>
      <c r="G20" s="36" t="s">
        <v>68</v>
      </c>
      <c r="H20" s="27"/>
      <c r="I20" s="27">
        <v>20</v>
      </c>
      <c r="J20" s="30">
        <v>0.18</v>
      </c>
      <c r="K20" s="48">
        <f>CEAD!K20+CEART!K20+CEFID!K20+CAV!K20+FAED!K20+ESAG!K20+CEO!K20+CCT!K20+CEPLAN!K20+CERES!K20+CESFI!K20+IDCH_FAED!K20</f>
        <v>30000</v>
      </c>
      <c r="L20" s="49">
        <f>(CEAD!K20-CEAD!L20)+(CEART!K20-CEART!L20)+(CEFID!K20-CEFID!L20)+(CAV!K20-CAV!L20)+(FAED!K20-FAED!L20)+(IDCH_FAED!K20-IDCH_FAED!L20)+(ESAG!K20-ESAG!L20)+(CEO!K20-CEO!L20)+(CCT!K20-CCT!L20)+(CEPLAN!K20-CEPLAN!L20)+(CERES!K20-CERES!L20)+(CESFI!K20-CESFI!L20)</f>
        <v>30000</v>
      </c>
      <c r="M20" s="57">
        <f t="shared" si="0"/>
        <v>0</v>
      </c>
      <c r="N20" s="110">
        <f t="shared" si="1"/>
        <v>5400</v>
      </c>
      <c r="O20" s="110">
        <f t="shared" si="2"/>
        <v>5400</v>
      </c>
    </row>
    <row r="21" spans="1:15" x14ac:dyDescent="0.2">
      <c r="A21" s="66"/>
      <c r="B21" s="67"/>
      <c r="C21" s="43">
        <v>18</v>
      </c>
      <c r="D21" s="75" t="s">
        <v>60</v>
      </c>
      <c r="E21" s="42" t="s">
        <v>83</v>
      </c>
      <c r="F21" s="27"/>
      <c r="G21" s="47" t="s">
        <v>69</v>
      </c>
      <c r="H21" s="27"/>
      <c r="I21" s="27">
        <v>20</v>
      </c>
      <c r="J21" s="30">
        <v>0.21</v>
      </c>
      <c r="K21" s="48">
        <f>CEAD!K21+CEART!K21+CEFID!K21+CAV!K21+FAED!K21+ESAG!K21+CEO!K21+CCT!K21+CEPLAN!K21+CERES!K21+CESFI!K21+IDCH_FAED!K21</f>
        <v>15000</v>
      </c>
      <c r="L21" s="49">
        <f>(CEAD!K21-CEAD!L21)+(CEART!K21-CEART!L21)+(CEFID!K21-CEFID!L21)+(CAV!K21-CAV!L21)+(FAED!K21-FAED!L21)+(IDCH_FAED!K21-IDCH_FAED!L21)+(ESAG!K21-ESAG!L21)+(CEO!K21-CEO!L21)+(CCT!K21-CCT!L21)+(CEPLAN!K21-CEPLAN!L21)+(CERES!K21-CERES!L21)+(CESFI!K21-CESFI!L21)</f>
        <v>15000</v>
      </c>
      <c r="M21" s="57">
        <f t="shared" si="0"/>
        <v>0</v>
      </c>
      <c r="N21" s="110">
        <f t="shared" si="1"/>
        <v>3150</v>
      </c>
      <c r="O21" s="110">
        <f t="shared" si="2"/>
        <v>3150</v>
      </c>
    </row>
    <row r="22" spans="1:15" x14ac:dyDescent="0.2">
      <c r="A22" s="66"/>
      <c r="B22" s="67"/>
      <c r="C22" s="43">
        <v>19</v>
      </c>
      <c r="D22" s="67"/>
      <c r="E22" s="42" t="s">
        <v>83</v>
      </c>
      <c r="F22" s="27"/>
      <c r="G22" s="47" t="s">
        <v>70</v>
      </c>
      <c r="H22" s="27"/>
      <c r="I22" s="27">
        <v>20</v>
      </c>
      <c r="J22" s="30">
        <v>0.21</v>
      </c>
      <c r="K22" s="48">
        <f>CEAD!K22+CEART!K22+CEFID!K22+CAV!K22+FAED!K22+ESAG!K22+CEO!K22+CCT!K22+CEPLAN!K22+CERES!K22+CESFI!K22+IDCH_FAED!K22</f>
        <v>10000</v>
      </c>
      <c r="L22" s="49">
        <f>(CEAD!K22-CEAD!L22)+(CEART!K22-CEART!L22)+(CEFID!K22-CEFID!L22)+(CAV!K22-CAV!L22)+(FAED!K22-FAED!L22)+(IDCH_FAED!K22-IDCH_FAED!L22)+(ESAG!K22-ESAG!L22)+(CEO!K22-CEO!L22)+(CCT!K22-CCT!L22)+(CEPLAN!K22-CEPLAN!L22)+(CERES!K22-CERES!L22)+(CESFI!K22-CESFI!L22)</f>
        <v>10000</v>
      </c>
      <c r="M22" s="57">
        <f t="shared" si="0"/>
        <v>0</v>
      </c>
      <c r="N22" s="110">
        <f t="shared" si="1"/>
        <v>2100</v>
      </c>
      <c r="O22" s="110">
        <f t="shared" si="2"/>
        <v>2100</v>
      </c>
    </row>
    <row r="23" spans="1:15" x14ac:dyDescent="0.2">
      <c r="A23" s="66"/>
      <c r="B23" s="67"/>
      <c r="C23" s="43">
        <v>20</v>
      </c>
      <c r="D23" s="67" t="s">
        <v>61</v>
      </c>
      <c r="E23" s="42" t="s">
        <v>83</v>
      </c>
      <c r="F23" s="27"/>
      <c r="G23" s="46" t="s">
        <v>71</v>
      </c>
      <c r="H23" s="27"/>
      <c r="I23" s="27">
        <v>20</v>
      </c>
      <c r="J23" s="30">
        <v>0.37</v>
      </c>
      <c r="K23" s="48">
        <f>CEAD!K23+CEART!K23+CEFID!K23+CAV!K23+FAED!K23+ESAG!K23+CEO!K23+CCT!K23+CEPLAN!K23+CERES!K23+CESFI!K23+IDCH_FAED!K23</f>
        <v>200</v>
      </c>
      <c r="L23" s="49">
        <f>(CEAD!K23-CEAD!L23)+(CEART!K23-CEART!L23)+(CEFID!K23-CEFID!L23)+(CAV!K23-CAV!L23)+(FAED!K23-FAED!L23)+(IDCH_FAED!K23-IDCH_FAED!L23)+(ESAG!K23-ESAG!L23)+(CEO!K23-CEO!L23)+(CCT!K23-CCT!L23)+(CEPLAN!K23-CEPLAN!L23)+(CERES!K23-CERES!L23)+(CESFI!K23-CESFI!L23)</f>
        <v>200</v>
      </c>
      <c r="M23" s="57">
        <f t="shared" si="0"/>
        <v>0</v>
      </c>
      <c r="N23" s="110">
        <f t="shared" si="1"/>
        <v>74</v>
      </c>
      <c r="O23" s="110">
        <f t="shared" si="2"/>
        <v>74</v>
      </c>
    </row>
    <row r="24" spans="1:15" x14ac:dyDescent="0.2">
      <c r="A24" s="66"/>
      <c r="B24" s="67"/>
      <c r="C24" s="43">
        <v>21</v>
      </c>
      <c r="D24" s="74"/>
      <c r="E24" s="42" t="s">
        <v>83</v>
      </c>
      <c r="F24" s="27"/>
      <c r="G24" s="46" t="s">
        <v>72</v>
      </c>
      <c r="H24" s="27"/>
      <c r="I24" s="27">
        <v>20</v>
      </c>
      <c r="J24" s="30">
        <v>0.38</v>
      </c>
      <c r="K24" s="48">
        <f>CEAD!K24+CEART!K24+CEFID!K24+CAV!K24+FAED!K24+ESAG!K24+CEO!K24+CCT!K24+CEPLAN!K24+CERES!K24+CESFI!K24+IDCH_FAED!K24</f>
        <v>200</v>
      </c>
      <c r="L24" s="49">
        <f>(CEAD!K24-CEAD!L24)+(CEART!K24-CEART!L24)+(CEFID!K24-CEFID!L24)+(CAV!K24-CAV!L24)+(FAED!K24-FAED!L24)+(IDCH_FAED!K24-IDCH_FAED!L24)+(ESAG!K24-ESAG!L24)+(CEO!K24-CEO!L24)+(CCT!K24-CCT!L24)+(CEPLAN!K24-CEPLAN!L24)+(CERES!K24-CERES!L24)+(CESFI!K24-CESFI!L24)</f>
        <v>200</v>
      </c>
      <c r="M24" s="57">
        <f t="shared" si="0"/>
        <v>0</v>
      </c>
      <c r="N24" s="110">
        <f t="shared" si="1"/>
        <v>76</v>
      </c>
      <c r="O24" s="110">
        <f t="shared" si="2"/>
        <v>76</v>
      </c>
    </row>
    <row r="25" spans="1:15" x14ac:dyDescent="0.2">
      <c r="A25" s="66"/>
      <c r="B25" s="67"/>
      <c r="C25" s="43">
        <v>22</v>
      </c>
      <c r="D25" s="74"/>
      <c r="E25" s="42" t="s">
        <v>83</v>
      </c>
      <c r="F25" s="27"/>
      <c r="G25" s="46" t="s">
        <v>73</v>
      </c>
      <c r="H25" s="27"/>
      <c r="I25" s="27">
        <v>20</v>
      </c>
      <c r="J25" s="30">
        <v>1.8</v>
      </c>
      <c r="K25" s="48">
        <f>CEAD!K25+CEART!K25+CEFID!K25+CAV!K25+FAED!K25+ESAG!K25+CEO!K25+CCT!K25+CEPLAN!K25+CERES!K25+CESFI!K25+IDCH_FAED!K25</f>
        <v>200</v>
      </c>
      <c r="L25" s="49">
        <f>(CEAD!K25-CEAD!L25)+(CEART!K25-CEART!L25)+(CEFID!K25-CEFID!L25)+(CAV!K25-CAV!L25)+(FAED!K25-FAED!L25)+(IDCH_FAED!K25-IDCH_FAED!L25)+(ESAG!K25-ESAG!L25)+(CEO!K25-CEO!L25)+(CCT!K25-CCT!L25)+(CEPLAN!K25-CEPLAN!L25)+(CERES!K25-CERES!L25)+(CESFI!K25-CESFI!L25)</f>
        <v>200</v>
      </c>
      <c r="M25" s="57">
        <f t="shared" si="0"/>
        <v>0</v>
      </c>
      <c r="N25" s="110">
        <f t="shared" si="1"/>
        <v>360</v>
      </c>
      <c r="O25" s="110">
        <f t="shared" si="2"/>
        <v>360</v>
      </c>
    </row>
    <row r="26" spans="1:15" x14ac:dyDescent="0.2">
      <c r="A26" s="66"/>
      <c r="B26" s="67"/>
      <c r="C26" s="43">
        <v>23</v>
      </c>
      <c r="D26" s="74"/>
      <c r="E26" s="42" t="s">
        <v>83</v>
      </c>
      <c r="F26" s="27"/>
      <c r="G26" s="46" t="s">
        <v>74</v>
      </c>
      <c r="H26" s="27"/>
      <c r="I26" s="27">
        <v>20</v>
      </c>
      <c r="J26" s="30">
        <v>3</v>
      </c>
      <c r="K26" s="48">
        <f>CEAD!K26+CEART!K26+CEFID!K26+CAV!K26+FAED!K26+ESAG!K26+CEO!K26+CCT!K26+CEPLAN!K26+CERES!K26+CESFI!K26+IDCH_FAED!K26</f>
        <v>200</v>
      </c>
      <c r="L26" s="49">
        <f>(CEAD!K26-CEAD!L26)+(CEART!K26-CEART!L26)+(CEFID!K26-CEFID!L26)+(CAV!K26-CAV!L26)+(FAED!K26-FAED!L26)+(IDCH_FAED!K26-IDCH_FAED!L26)+(ESAG!K26-ESAG!L26)+(CEO!K26-CEO!L26)+(CCT!K26-CCT!L26)+(CEPLAN!K26-CEPLAN!L26)+(CERES!K26-CERES!L26)+(CESFI!K26-CESFI!L26)</f>
        <v>200</v>
      </c>
      <c r="M26" s="57">
        <f t="shared" si="0"/>
        <v>0</v>
      </c>
      <c r="N26" s="110">
        <f t="shared" si="1"/>
        <v>600</v>
      </c>
      <c r="O26" s="110">
        <f t="shared" si="2"/>
        <v>600</v>
      </c>
    </row>
    <row r="27" spans="1:15" x14ac:dyDescent="0.2">
      <c r="A27" s="66"/>
      <c r="B27" s="67"/>
      <c r="C27" s="43">
        <v>24</v>
      </c>
      <c r="D27" s="74"/>
      <c r="E27" s="42" t="s">
        <v>83</v>
      </c>
      <c r="F27" s="27"/>
      <c r="G27" s="46" t="s">
        <v>75</v>
      </c>
      <c r="H27" s="27"/>
      <c r="I27" s="27">
        <v>20</v>
      </c>
      <c r="J27" s="30">
        <v>4.5999999999999996</v>
      </c>
      <c r="K27" s="48">
        <f>CEAD!K27+CEART!K27+CEFID!K27+CAV!K27+FAED!K27+ESAG!K27+CEO!K27+CCT!K27+CEPLAN!K27+CERES!K27+CESFI!K27+IDCH_FAED!K27</f>
        <v>500</v>
      </c>
      <c r="L27" s="49">
        <f>(CEAD!K27-CEAD!L27)+(CEART!K27-CEART!L27)+(CEFID!K27-CEFID!L27)+(CAV!K27-CAV!L27)+(FAED!K27-FAED!L27)+(IDCH_FAED!K27-IDCH_FAED!L27)+(ESAG!K27-ESAG!L27)+(CEO!K27-CEO!L27)+(CCT!K27-CCT!L27)+(CEPLAN!K27-CEPLAN!L27)+(CERES!K27-CERES!L27)+(CESFI!K27-CESFI!L27)</f>
        <v>500</v>
      </c>
      <c r="M27" s="57">
        <f t="shared" si="0"/>
        <v>0</v>
      </c>
      <c r="N27" s="110">
        <f t="shared" si="1"/>
        <v>2300</v>
      </c>
      <c r="O27" s="110">
        <f t="shared" si="2"/>
        <v>2300</v>
      </c>
    </row>
    <row r="28" spans="1:15" x14ac:dyDescent="0.2">
      <c r="A28" s="66"/>
      <c r="B28" s="67"/>
      <c r="C28" s="43">
        <v>25</v>
      </c>
      <c r="D28" s="74"/>
      <c r="E28" s="42" t="s">
        <v>83</v>
      </c>
      <c r="F28" s="27"/>
      <c r="G28" s="46" t="s">
        <v>76</v>
      </c>
      <c r="H28" s="27"/>
      <c r="I28" s="27">
        <v>20</v>
      </c>
      <c r="J28" s="30">
        <v>5</v>
      </c>
      <c r="K28" s="48">
        <f>CEAD!K28+CEART!K28+CEFID!K28+CAV!K28+FAED!K28+ESAG!K28+CEO!K28+CCT!K28+CEPLAN!K28+CERES!K28+CESFI!K28+IDCH_FAED!K28</f>
        <v>500</v>
      </c>
      <c r="L28" s="49">
        <f>(CEAD!K28-CEAD!L28)+(CEART!K28-CEART!L28)+(CEFID!K28-CEFID!L28)+(CAV!K28-CAV!L28)+(FAED!K28-FAED!L28)+(IDCH_FAED!K28-IDCH_FAED!L28)+(ESAG!K28-ESAG!L28)+(CEO!K28-CEO!L28)+(CCT!K28-CCT!L28)+(CEPLAN!K28-CEPLAN!L28)+(CERES!K28-CERES!L28)+(CESFI!K28-CESFI!L28)</f>
        <v>500</v>
      </c>
      <c r="M28" s="57">
        <f t="shared" si="0"/>
        <v>0</v>
      </c>
      <c r="N28" s="110">
        <f t="shared" si="1"/>
        <v>2500</v>
      </c>
      <c r="O28" s="110">
        <f t="shared" si="2"/>
        <v>2500</v>
      </c>
    </row>
    <row r="29" spans="1:15" x14ac:dyDescent="0.2">
      <c r="A29" s="66"/>
      <c r="B29" s="67"/>
      <c r="C29" s="43">
        <v>26</v>
      </c>
      <c r="D29" s="67" t="s">
        <v>62</v>
      </c>
      <c r="E29" s="42" t="s">
        <v>83</v>
      </c>
      <c r="F29" s="27"/>
      <c r="G29" s="46" t="s">
        <v>72</v>
      </c>
      <c r="H29" s="27"/>
      <c r="I29" s="27">
        <v>20</v>
      </c>
      <c r="J29" s="30">
        <v>0.27</v>
      </c>
      <c r="K29" s="48">
        <f>CEAD!K29+CEART!K29+CEFID!K29+CAV!K29+FAED!K29+ESAG!K29+CEO!K29+CCT!K29+CEPLAN!K29+CERES!K29+CESFI!K29+IDCH_FAED!K29</f>
        <v>2000</v>
      </c>
      <c r="L29" s="49">
        <f>(CEAD!K29-CEAD!L29)+(CEART!K29-CEART!L29)+(CEFID!K29-CEFID!L29)+(CAV!K29-CAV!L29)+(FAED!K29-FAED!L29)+(IDCH_FAED!K29-IDCH_FAED!L29)+(ESAG!K29-ESAG!L29)+(CEO!K29-CEO!L29)+(CCT!K29-CCT!L29)+(CEPLAN!K29-CEPLAN!L29)+(CERES!K29-CERES!L29)+(CESFI!K29-CESFI!L29)</f>
        <v>2000</v>
      </c>
      <c r="M29" s="57">
        <f t="shared" si="0"/>
        <v>0</v>
      </c>
      <c r="N29" s="110">
        <f t="shared" si="1"/>
        <v>540</v>
      </c>
      <c r="O29" s="110">
        <f t="shared" si="2"/>
        <v>540</v>
      </c>
    </row>
    <row r="30" spans="1:15" x14ac:dyDescent="0.2">
      <c r="A30" s="66"/>
      <c r="B30" s="67"/>
      <c r="C30" s="43">
        <v>27</v>
      </c>
      <c r="D30" s="67"/>
      <c r="E30" s="42" t="s">
        <v>83</v>
      </c>
      <c r="F30" s="27"/>
      <c r="G30" s="46" t="s">
        <v>76</v>
      </c>
      <c r="H30" s="27"/>
      <c r="I30" s="27">
        <v>20</v>
      </c>
      <c r="J30" s="30">
        <v>4.5999999999999996</v>
      </c>
      <c r="K30" s="48">
        <f>CEAD!K30+CEART!K30+CEFID!K30+CAV!K30+FAED!K30+ESAG!K30+CEO!K30+CCT!K30+CEPLAN!K30+CERES!K30+CESFI!K30+IDCH_FAED!K30</f>
        <v>3000</v>
      </c>
      <c r="L30" s="49">
        <f>(CEAD!K30-CEAD!L30)+(CEART!K30-CEART!L30)+(CEFID!K30-CEFID!L30)+(CAV!K30-CAV!L30)+(FAED!K30-FAED!L30)+(IDCH_FAED!K30-IDCH_FAED!L30)+(ESAG!K30-ESAG!L30)+(CEO!K30-CEO!L30)+(CCT!K30-CCT!L30)+(CEPLAN!K30-CEPLAN!L30)+(CERES!K30-CERES!L30)+(CESFI!K30-CESFI!L30)</f>
        <v>3000</v>
      </c>
      <c r="M30" s="57">
        <f t="shared" si="0"/>
        <v>0</v>
      </c>
      <c r="N30" s="110">
        <f t="shared" si="1"/>
        <v>13799.999999999998</v>
      </c>
      <c r="O30" s="110">
        <f t="shared" si="2"/>
        <v>13799.999999999998</v>
      </c>
    </row>
    <row r="31" spans="1:15" ht="15.75" x14ac:dyDescent="0.2">
      <c r="N31" s="111">
        <f>SUM(N4:N30)</f>
        <v>80599.5</v>
      </c>
      <c r="O31" s="111">
        <f>SUM(O4:O30)</f>
        <v>56405.5</v>
      </c>
    </row>
    <row r="33" spans="11:15" ht="15.75" x14ac:dyDescent="0.2">
      <c r="K33" s="86" t="s">
        <v>101</v>
      </c>
      <c r="L33" s="84"/>
      <c r="M33" s="84"/>
      <c r="N33" s="84"/>
      <c r="O33" s="87"/>
    </row>
    <row r="34" spans="11:15" ht="31.5" customHeight="1" x14ac:dyDescent="0.2">
      <c r="K34" s="90" t="s">
        <v>102</v>
      </c>
      <c r="L34" s="88"/>
      <c r="M34" s="88"/>
      <c r="N34" s="88"/>
      <c r="O34" s="89"/>
    </row>
    <row r="35" spans="11:15" ht="15.75" x14ac:dyDescent="0.2">
      <c r="K35" s="101" t="s">
        <v>103</v>
      </c>
      <c r="L35" s="102"/>
      <c r="M35" s="102"/>
      <c r="N35" s="102"/>
      <c r="O35" s="103"/>
    </row>
    <row r="36" spans="11:15" ht="15.75" x14ac:dyDescent="0.25">
      <c r="K36" s="104" t="s">
        <v>96</v>
      </c>
      <c r="L36" s="105"/>
      <c r="M36" s="105"/>
      <c r="N36" s="105"/>
      <c r="O36" s="97">
        <f>N31</f>
        <v>80599.5</v>
      </c>
    </row>
    <row r="37" spans="11:15" ht="15.75" x14ac:dyDescent="0.25">
      <c r="K37" s="106" t="s">
        <v>97</v>
      </c>
      <c r="L37" s="107"/>
      <c r="M37" s="107"/>
      <c r="N37" s="107"/>
      <c r="O37" s="98">
        <f>O31</f>
        <v>56405.5</v>
      </c>
    </row>
    <row r="38" spans="11:15" ht="15.75" x14ac:dyDescent="0.25">
      <c r="K38" s="106" t="s">
        <v>98</v>
      </c>
      <c r="L38" s="107"/>
      <c r="M38" s="107"/>
      <c r="N38" s="107"/>
      <c r="O38" s="99">
        <v>0</v>
      </c>
    </row>
    <row r="39" spans="11:15" ht="15.75" x14ac:dyDescent="0.25">
      <c r="K39" s="108" t="s">
        <v>99</v>
      </c>
      <c r="L39" s="109"/>
      <c r="M39" s="109"/>
      <c r="N39" s="109"/>
      <c r="O39" s="100">
        <f>O37/O36</f>
        <v>0.69982444059826676</v>
      </c>
    </row>
    <row r="40" spans="11:15" ht="15.75" x14ac:dyDescent="0.25">
      <c r="K40" s="96" t="s">
        <v>100</v>
      </c>
      <c r="L40" s="95"/>
      <c r="M40" s="95"/>
      <c r="N40" s="95"/>
      <c r="O40" s="85"/>
    </row>
    <row r="41" spans="11:15" x14ac:dyDescent="0.2">
      <c r="K41" s="41"/>
    </row>
    <row r="42" spans="11:15" x14ac:dyDescent="0.2">
      <c r="K42" s="41"/>
    </row>
    <row r="43" spans="11:15" x14ac:dyDescent="0.2">
      <c r="K43" s="41"/>
    </row>
    <row r="44" spans="11:15" x14ac:dyDescent="0.2">
      <c r="K44" s="41"/>
    </row>
    <row r="45" spans="11:15" x14ac:dyDescent="0.2">
      <c r="K45" s="41"/>
    </row>
    <row r="46" spans="11:15" x14ac:dyDescent="0.2">
      <c r="K46" s="41"/>
    </row>
    <row r="47" spans="11:15" x14ac:dyDescent="0.2">
      <c r="K47" s="41"/>
    </row>
    <row r="48" spans="11:15" x14ac:dyDescent="0.2">
      <c r="K48" s="41"/>
    </row>
    <row r="49" spans="11:11" x14ac:dyDescent="0.2">
      <c r="K49" s="41"/>
    </row>
    <row r="50" spans="11:11" x14ac:dyDescent="0.2">
      <c r="K50" s="41"/>
    </row>
    <row r="51" spans="11:11" x14ac:dyDescent="0.2">
      <c r="K51" s="41"/>
    </row>
    <row r="52" spans="11:11" x14ac:dyDescent="0.2">
      <c r="K52" s="41"/>
    </row>
    <row r="53" spans="11:11" x14ac:dyDescent="0.2">
      <c r="K53" s="41"/>
    </row>
    <row r="54" spans="11:11" x14ac:dyDescent="0.2">
      <c r="K54" s="41"/>
    </row>
    <row r="55" spans="11:11" x14ac:dyDescent="0.2">
      <c r="K55" s="41"/>
    </row>
    <row r="56" spans="11:11" x14ac:dyDescent="0.2">
      <c r="K56" s="41"/>
    </row>
    <row r="57" spans="11:11" x14ac:dyDescent="0.2">
      <c r="K57" s="41"/>
    </row>
    <row r="58" spans="11:11" x14ac:dyDescent="0.2">
      <c r="K58" s="41"/>
    </row>
    <row r="59" spans="11:11" x14ac:dyDescent="0.2">
      <c r="K59" s="41"/>
    </row>
    <row r="60" spans="11:11" x14ac:dyDescent="0.2">
      <c r="K60" s="41"/>
    </row>
    <row r="61" spans="11:11" x14ac:dyDescent="0.2">
      <c r="K61" s="41"/>
    </row>
    <row r="62" spans="11:11" x14ac:dyDescent="0.2">
      <c r="K62" s="41"/>
    </row>
    <row r="63" spans="11:11" x14ac:dyDescent="0.2">
      <c r="K63" s="41"/>
    </row>
    <row r="64" spans="11:11" x14ac:dyDescent="0.2">
      <c r="K64" s="41"/>
    </row>
    <row r="65" spans="11:11" x14ac:dyDescent="0.2">
      <c r="K65" s="41"/>
    </row>
    <row r="66" spans="11:11" x14ac:dyDescent="0.2">
      <c r="K66" s="41"/>
    </row>
    <row r="67" spans="11:11" x14ac:dyDescent="0.2">
      <c r="K67" s="41"/>
    </row>
    <row r="68" spans="11:11" x14ac:dyDescent="0.2">
      <c r="K68" s="41"/>
    </row>
    <row r="69" spans="11:11" x14ac:dyDescent="0.2">
      <c r="K69" s="41"/>
    </row>
    <row r="70" spans="11:11" x14ac:dyDescent="0.2">
      <c r="K70" s="41"/>
    </row>
    <row r="71" spans="11:11" x14ac:dyDescent="0.2">
      <c r="K71" s="41"/>
    </row>
    <row r="72" spans="11:11" x14ac:dyDescent="0.2">
      <c r="K72" s="41"/>
    </row>
    <row r="73" spans="11:11" x14ac:dyDescent="0.2">
      <c r="K73" s="41"/>
    </row>
    <row r="74" spans="11:11" x14ac:dyDescent="0.2">
      <c r="K74" s="41"/>
    </row>
    <row r="75" spans="11:11" x14ac:dyDescent="0.2">
      <c r="K75" s="41"/>
    </row>
    <row r="76" spans="11:11" x14ac:dyDescent="0.2">
      <c r="K76" s="41"/>
    </row>
    <row r="77" spans="11:11" x14ac:dyDescent="0.2">
      <c r="K77" s="41"/>
    </row>
    <row r="78" spans="11:11" x14ac:dyDescent="0.2">
      <c r="K78" s="41"/>
    </row>
    <row r="79" spans="11:11" x14ac:dyDescent="0.2">
      <c r="K79" s="41"/>
    </row>
    <row r="80" spans="11:11" x14ac:dyDescent="0.2">
      <c r="K80" s="41"/>
    </row>
    <row r="81" spans="11:11" x14ac:dyDescent="0.2">
      <c r="K81" s="41"/>
    </row>
    <row r="82" spans="11:11" x14ac:dyDescent="0.2">
      <c r="K82" s="41"/>
    </row>
    <row r="83" spans="11:11" x14ac:dyDescent="0.2">
      <c r="K83" s="41"/>
    </row>
    <row r="84" spans="11:11" x14ac:dyDescent="0.2">
      <c r="K84" s="41"/>
    </row>
    <row r="85" spans="11:11" x14ac:dyDescent="0.2">
      <c r="K85" s="41"/>
    </row>
    <row r="86" spans="11:11" x14ac:dyDescent="0.2">
      <c r="K86" s="41"/>
    </row>
    <row r="87" spans="11:11" x14ac:dyDescent="0.2">
      <c r="K87" s="41"/>
    </row>
    <row r="88" spans="11:11" x14ac:dyDescent="0.2">
      <c r="K88" s="41"/>
    </row>
    <row r="89" spans="11:11" x14ac:dyDescent="0.2">
      <c r="K89" s="41"/>
    </row>
    <row r="90" spans="11:11" x14ac:dyDescent="0.2">
      <c r="K90" s="41"/>
    </row>
    <row r="91" spans="11:11" x14ac:dyDescent="0.2">
      <c r="K91" s="41"/>
    </row>
    <row r="92" spans="11:11" x14ac:dyDescent="0.2">
      <c r="K92" s="41"/>
    </row>
    <row r="93" spans="11:11" x14ac:dyDescent="0.2">
      <c r="K93" s="41"/>
    </row>
    <row r="94" spans="11:11" x14ac:dyDescent="0.2">
      <c r="K94" s="41"/>
    </row>
    <row r="95" spans="11:11" x14ac:dyDescent="0.2">
      <c r="K95" s="41"/>
    </row>
    <row r="96" spans="11:11" x14ac:dyDescent="0.2">
      <c r="K96" s="41"/>
    </row>
    <row r="97" spans="11:11" x14ac:dyDescent="0.2">
      <c r="K97" s="41"/>
    </row>
    <row r="98" spans="11:11" x14ac:dyDescent="0.2">
      <c r="K98" s="41"/>
    </row>
    <row r="99" spans="11:11" x14ac:dyDescent="0.2">
      <c r="K99" s="41"/>
    </row>
    <row r="100" spans="11:11" x14ac:dyDescent="0.2">
      <c r="K100" s="41"/>
    </row>
    <row r="101" spans="11:11" x14ac:dyDescent="0.2">
      <c r="K101" s="41"/>
    </row>
    <row r="102" spans="11:11" x14ac:dyDescent="0.2">
      <c r="K102" s="41"/>
    </row>
  </sheetData>
  <mergeCells count="22">
    <mergeCell ref="K40:O40"/>
    <mergeCell ref="K33:O33"/>
    <mergeCell ref="K34:O34"/>
    <mergeCell ref="K35:O35"/>
    <mergeCell ref="K36:N36"/>
    <mergeCell ref="K37:N37"/>
    <mergeCell ref="K38:N38"/>
    <mergeCell ref="K39:N39"/>
    <mergeCell ref="A20:A30"/>
    <mergeCell ref="B20:B30"/>
    <mergeCell ref="D21:D22"/>
    <mergeCell ref="D23:D28"/>
    <mergeCell ref="D29:D30"/>
    <mergeCell ref="D1:J1"/>
    <mergeCell ref="A1:C1"/>
    <mergeCell ref="B4:B17"/>
    <mergeCell ref="A4:A19"/>
    <mergeCell ref="D4:D6"/>
    <mergeCell ref="D7:D9"/>
    <mergeCell ref="D10:D12"/>
    <mergeCell ref="K1:O1"/>
    <mergeCell ref="A2:O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3" customWidth="1"/>
    <col min="2" max="2" width="6.85546875" style="13" customWidth="1"/>
    <col min="3" max="3" width="31" style="13" customWidth="1"/>
    <col min="4" max="4" width="8.5703125" style="13" bestFit="1" customWidth="1"/>
    <col min="5" max="5" width="9.5703125" style="13" customWidth="1"/>
    <col min="6" max="6" width="14.7109375" style="13" customWidth="1"/>
    <col min="7" max="7" width="16" style="13" customWidth="1"/>
    <col min="8" max="8" width="11.140625" style="13" customWidth="1"/>
    <col min="9" max="16384" width="9.140625" style="13"/>
  </cols>
  <sheetData>
    <row r="1" spans="1:8" ht="20.25" customHeight="1" x14ac:dyDescent="0.2">
      <c r="A1" s="77" t="s">
        <v>16</v>
      </c>
      <c r="B1" s="77"/>
      <c r="C1" s="77"/>
      <c r="D1" s="77"/>
      <c r="E1" s="77"/>
      <c r="F1" s="77"/>
      <c r="G1" s="77"/>
      <c r="H1" s="77"/>
    </row>
    <row r="2" spans="1:8" ht="20.25" x14ac:dyDescent="0.2">
      <c r="B2" s="14"/>
    </row>
    <row r="3" spans="1:8" ht="47.2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</row>
    <row r="4" spans="1:8" ht="35.25" customHeight="1" x14ac:dyDescent="0.2">
      <c r="B4" s="15"/>
    </row>
    <row r="5" spans="1:8" ht="15" customHeight="1" x14ac:dyDescent="0.2">
      <c r="A5" s="79" t="s">
        <v>18</v>
      </c>
      <c r="B5" s="79"/>
      <c r="C5" s="79"/>
      <c r="D5" s="79"/>
      <c r="E5" s="79"/>
      <c r="F5" s="79"/>
      <c r="G5" s="79"/>
      <c r="H5" s="79"/>
    </row>
    <row r="6" spans="1:8" ht="15" customHeight="1" x14ac:dyDescent="0.2">
      <c r="A6" s="79" t="s">
        <v>19</v>
      </c>
      <c r="B6" s="79"/>
      <c r="C6" s="79"/>
      <c r="D6" s="79"/>
      <c r="E6" s="79"/>
      <c r="F6" s="79"/>
      <c r="G6" s="79"/>
      <c r="H6" s="79"/>
    </row>
    <row r="7" spans="1:8" ht="15" customHeight="1" x14ac:dyDescent="0.2">
      <c r="A7" s="79" t="s">
        <v>20</v>
      </c>
      <c r="B7" s="79"/>
      <c r="C7" s="79"/>
      <c r="D7" s="79"/>
      <c r="E7" s="79"/>
      <c r="F7" s="79"/>
      <c r="G7" s="79"/>
      <c r="H7" s="79"/>
    </row>
    <row r="8" spans="1:8" ht="15" customHeight="1" x14ac:dyDescent="0.2">
      <c r="A8" s="79" t="s">
        <v>21</v>
      </c>
      <c r="B8" s="79"/>
      <c r="C8" s="79"/>
      <c r="D8" s="79"/>
      <c r="E8" s="79"/>
      <c r="F8" s="79"/>
      <c r="G8" s="79"/>
      <c r="H8" s="79"/>
    </row>
    <row r="9" spans="1:8" ht="30" customHeight="1" x14ac:dyDescent="0.2">
      <c r="B9" s="16"/>
    </row>
    <row r="10" spans="1:8" ht="105" customHeight="1" x14ac:dyDescent="0.2">
      <c r="A10" s="80" t="s">
        <v>22</v>
      </c>
      <c r="B10" s="80"/>
      <c r="C10" s="80"/>
      <c r="D10" s="80"/>
      <c r="E10" s="80"/>
      <c r="F10" s="80"/>
      <c r="G10" s="80"/>
      <c r="H10" s="80"/>
    </row>
    <row r="11" spans="1:8" ht="15.75" thickBot="1" x14ac:dyDescent="0.25">
      <c r="B11" s="17"/>
    </row>
    <row r="12" spans="1:8" ht="48.75" thickBot="1" x14ac:dyDescent="0.25">
      <c r="A12" s="18" t="s">
        <v>12</v>
      </c>
      <c r="B12" s="18" t="s">
        <v>10</v>
      </c>
      <c r="C12" s="19" t="s">
        <v>23</v>
      </c>
      <c r="D12" s="19" t="s">
        <v>11</v>
      </c>
      <c r="E12" s="19" t="s">
        <v>24</v>
      </c>
      <c r="F12" s="19" t="s">
        <v>25</v>
      </c>
      <c r="G12" s="19" t="s">
        <v>26</v>
      </c>
      <c r="H12" s="19" t="s">
        <v>27</v>
      </c>
    </row>
    <row r="13" spans="1:8" ht="15.75" thickBot="1" x14ac:dyDescent="0.25">
      <c r="A13" s="20"/>
      <c r="B13" s="20"/>
      <c r="C13" s="21"/>
      <c r="D13" s="21"/>
      <c r="E13" s="21"/>
      <c r="F13" s="21"/>
      <c r="G13" s="21"/>
      <c r="H13" s="21"/>
    </row>
    <row r="14" spans="1:8" ht="15.75" thickBot="1" x14ac:dyDescent="0.25">
      <c r="A14" s="20"/>
      <c r="B14" s="20"/>
      <c r="C14" s="21"/>
      <c r="D14" s="21"/>
      <c r="E14" s="21"/>
      <c r="F14" s="21"/>
      <c r="G14" s="21"/>
      <c r="H14" s="21"/>
    </row>
    <row r="15" spans="1:8" ht="15.75" thickBot="1" x14ac:dyDescent="0.25">
      <c r="A15" s="20"/>
      <c r="B15" s="20"/>
      <c r="C15" s="21"/>
      <c r="D15" s="21"/>
      <c r="E15" s="21"/>
      <c r="F15" s="21"/>
      <c r="G15" s="21"/>
      <c r="H15" s="21"/>
    </row>
    <row r="16" spans="1:8" ht="15.75" thickBot="1" x14ac:dyDescent="0.25">
      <c r="A16" s="20"/>
      <c r="B16" s="20"/>
      <c r="C16" s="21"/>
      <c r="D16" s="21"/>
      <c r="E16" s="21"/>
      <c r="F16" s="21"/>
      <c r="G16" s="21"/>
      <c r="H16" s="21"/>
    </row>
    <row r="17" spans="1:8" ht="15.75" thickBot="1" x14ac:dyDescent="0.25">
      <c r="A17" s="22"/>
      <c r="B17" s="22"/>
      <c r="C17" s="23"/>
      <c r="D17" s="23"/>
      <c r="E17" s="23"/>
      <c r="F17" s="23"/>
      <c r="G17" s="23"/>
      <c r="H17" s="23"/>
    </row>
    <row r="18" spans="1:8" ht="42" customHeight="1" x14ac:dyDescent="0.2">
      <c r="B18" s="24"/>
      <c r="C18" s="25"/>
      <c r="D18" s="25"/>
      <c r="E18" s="25"/>
      <c r="F18" s="25"/>
      <c r="G18" s="25"/>
      <c r="H18" s="25"/>
    </row>
    <row r="19" spans="1:8" ht="15" customHeight="1" x14ac:dyDescent="0.2">
      <c r="A19" s="81" t="s">
        <v>28</v>
      </c>
      <c r="B19" s="81"/>
      <c r="C19" s="81"/>
      <c r="D19" s="81"/>
      <c r="E19" s="81"/>
      <c r="F19" s="81"/>
      <c r="G19" s="81"/>
      <c r="H19" s="81"/>
    </row>
    <row r="20" spans="1:8" ht="14.25" x14ac:dyDescent="0.2">
      <c r="A20" s="82" t="s">
        <v>29</v>
      </c>
      <c r="B20" s="82"/>
      <c r="C20" s="82"/>
      <c r="D20" s="82"/>
      <c r="E20" s="82"/>
      <c r="F20" s="82"/>
      <c r="G20" s="82"/>
      <c r="H20" s="82"/>
    </row>
    <row r="21" spans="1:8" ht="15" x14ac:dyDescent="0.2">
      <c r="B21" s="17"/>
    </row>
    <row r="22" spans="1:8" ht="15" x14ac:dyDescent="0.2">
      <c r="B22" s="17"/>
    </row>
    <row r="23" spans="1:8" ht="15" x14ac:dyDescent="0.2">
      <c r="B23" s="17"/>
    </row>
    <row r="24" spans="1:8" ht="15" customHeight="1" x14ac:dyDescent="0.2">
      <c r="A24" s="83" t="s">
        <v>30</v>
      </c>
      <c r="B24" s="83"/>
      <c r="C24" s="83"/>
      <c r="D24" s="83"/>
      <c r="E24" s="83"/>
      <c r="F24" s="83"/>
      <c r="G24" s="83"/>
      <c r="H24" s="83"/>
    </row>
    <row r="25" spans="1:8" ht="15" customHeight="1" x14ac:dyDescent="0.2">
      <c r="A25" s="83" t="s">
        <v>31</v>
      </c>
      <c r="B25" s="83"/>
      <c r="C25" s="83"/>
      <c r="D25" s="83"/>
      <c r="E25" s="83"/>
      <c r="F25" s="83"/>
      <c r="G25" s="83"/>
      <c r="H25" s="83"/>
    </row>
    <row r="26" spans="1:8" ht="15" customHeight="1" x14ac:dyDescent="0.2">
      <c r="A26" s="76" t="s">
        <v>32</v>
      </c>
      <c r="B26" s="76"/>
      <c r="C26" s="76"/>
      <c r="D26" s="76"/>
      <c r="E26" s="76"/>
      <c r="F26" s="76"/>
      <c r="G26" s="76"/>
      <c r="H26" s="7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CEAD</vt:lpstr>
      <vt:lpstr>CEART</vt:lpstr>
      <vt:lpstr>CEFID</vt:lpstr>
      <vt:lpstr>CAV</vt:lpstr>
      <vt:lpstr>FAED</vt:lpstr>
      <vt:lpstr>IDCH_FAED</vt:lpstr>
      <vt:lpstr>ESAG</vt:lpstr>
      <vt:lpstr>CEO</vt:lpstr>
      <vt:lpstr>CCT</vt:lpstr>
      <vt:lpstr>CEPLAN</vt:lpstr>
      <vt:lpstr>CERES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2014-11-28T19:15:51Z</dcterms:modified>
</cp:coreProperties>
</file>