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3.xml" ContentType="application/vnd.openxmlformats-officedocument.spreadsheetml.comments+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Vigência Expirada\PP 0596-2013 - UDESC - Projetores e Lâmpadas - Vig 25.09.14\"/>
    </mc:Choice>
  </mc:AlternateContent>
  <bookViews>
    <workbookView xWindow="0" yWindow="0" windowWidth="19200" windowHeight="11295" tabRatio="711" firstSheet="2" activeTab="13"/>
  </bookViews>
  <sheets>
    <sheet name="REIT" sheetId="75" r:id="rId1"/>
    <sheet name="ESAG" sheetId="78" r:id="rId2"/>
    <sheet name="CEART" sheetId="79" r:id="rId3"/>
    <sheet name="FAED" sheetId="80" r:id="rId4"/>
    <sheet name="CEAD" sheetId="81" r:id="rId5"/>
    <sheet name="CEFID" sheetId="82" r:id="rId6"/>
    <sheet name="CESFI" sheetId="84" r:id="rId7"/>
    <sheet name="CEAVI" sheetId="85" r:id="rId8"/>
    <sheet name="CCT" sheetId="86" r:id="rId9"/>
    <sheet name="CEPLAN" sheetId="88" r:id="rId10"/>
    <sheet name="CAV" sheetId="87" r:id="rId11"/>
    <sheet name="CEO" sheetId="89" r:id="rId12"/>
    <sheet name="CERES" sheetId="83" r:id="rId13"/>
    <sheet name="GESTOR" sheetId="90" r:id="rId14"/>
    <sheet name="Modelo Anexo II IN 002_2014" sheetId="77" r:id="rId15"/>
  </sheets>
  <definedNames>
    <definedName name="_xlnm._FilterDatabase" localSheetId="13" hidden="1">GESTOR!$A$3:$M$3</definedName>
    <definedName name="diasuteis" localSheetId="10">#REF!</definedName>
    <definedName name="diasuteis" localSheetId="8">#REF!</definedName>
    <definedName name="diasuteis" localSheetId="4">#REF!</definedName>
    <definedName name="diasuteis" localSheetId="2">#REF!</definedName>
    <definedName name="diasuteis" localSheetId="7">#REF!</definedName>
    <definedName name="diasuteis" localSheetId="5">#REF!</definedName>
    <definedName name="diasuteis" localSheetId="11">#REF!</definedName>
    <definedName name="diasuteis" localSheetId="9">#REF!</definedName>
    <definedName name="diasuteis" localSheetId="12">#REF!</definedName>
    <definedName name="diasuteis" localSheetId="6">#REF!</definedName>
    <definedName name="diasuteis" localSheetId="1">#REF!</definedName>
    <definedName name="diasuteis" localSheetId="3">#REF!</definedName>
    <definedName name="diasuteis" localSheetId="13">#REF!</definedName>
    <definedName name="diasuteis" localSheetId="0">#REF!</definedName>
    <definedName name="diasuteis">#REF!</definedName>
    <definedName name="Ferias" localSheetId="10">#REF!</definedName>
    <definedName name="Ferias" localSheetId="8">#REF!</definedName>
    <definedName name="Ferias" localSheetId="4">#REF!</definedName>
    <definedName name="Ferias" localSheetId="2">#REF!</definedName>
    <definedName name="Ferias" localSheetId="7">#REF!</definedName>
    <definedName name="Ferias" localSheetId="5">#REF!</definedName>
    <definedName name="Ferias" localSheetId="11">#REF!</definedName>
    <definedName name="Ferias" localSheetId="9">#REF!</definedName>
    <definedName name="Ferias" localSheetId="12">#REF!</definedName>
    <definedName name="Ferias" localSheetId="6">#REF!</definedName>
    <definedName name="Ferias" localSheetId="1">#REF!</definedName>
    <definedName name="Ferias" localSheetId="3">#REF!</definedName>
    <definedName name="Ferias" localSheetId="13">#REF!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O11" i="90" l="1"/>
  <c r="N11" i="90"/>
  <c r="N5" i="90"/>
  <c r="O5" i="90"/>
  <c r="N6" i="90"/>
  <c r="O6" i="90"/>
  <c r="N7" i="90"/>
  <c r="O7" i="90"/>
  <c r="N8" i="90"/>
  <c r="O8" i="90"/>
  <c r="N9" i="90"/>
  <c r="O9" i="90"/>
  <c r="N10" i="90"/>
  <c r="O10" i="90"/>
  <c r="O4" i="90"/>
  <c r="N4" i="90"/>
  <c r="O17" i="90"/>
  <c r="O19" i="90" s="1"/>
  <c r="O16" i="90"/>
  <c r="K4" i="83" l="1"/>
  <c r="K4" i="79"/>
  <c r="K4" i="85"/>
  <c r="K4" i="87" l="1"/>
  <c r="K10" i="90" l="1"/>
  <c r="L10" i="83"/>
  <c r="M10" i="83" s="1"/>
  <c r="L9" i="83"/>
  <c r="M9" i="83" s="1"/>
  <c r="L8" i="83"/>
  <c r="M8" i="83" s="1"/>
  <c r="L7" i="83"/>
  <c r="M7" i="83" s="1"/>
  <c r="L6" i="83"/>
  <c r="M6" i="83" s="1"/>
  <c r="L5" i="83"/>
  <c r="M5" i="83" s="1"/>
  <c r="L4" i="83"/>
  <c r="M4" i="83" s="1"/>
  <c r="L10" i="89"/>
  <c r="M10" i="89" s="1"/>
  <c r="L9" i="89"/>
  <c r="M9" i="89" s="1"/>
  <c r="L8" i="89"/>
  <c r="M8" i="89" s="1"/>
  <c r="L7" i="89"/>
  <c r="M7" i="89" s="1"/>
  <c r="L6" i="89"/>
  <c r="M6" i="89" s="1"/>
  <c r="L5" i="89"/>
  <c r="M5" i="89" s="1"/>
  <c r="L4" i="89"/>
  <c r="M4" i="89" s="1"/>
  <c r="L10" i="87"/>
  <c r="L9" i="87"/>
  <c r="L8" i="87"/>
  <c r="L7" i="87"/>
  <c r="L6" i="87"/>
  <c r="L5" i="87"/>
  <c r="L4" i="87"/>
  <c r="L10" i="88"/>
  <c r="M10" i="88" s="1"/>
  <c r="L9" i="88"/>
  <c r="M9" i="88" s="1"/>
  <c r="L8" i="88"/>
  <c r="M8" i="88" s="1"/>
  <c r="L7" i="88"/>
  <c r="M7" i="88" s="1"/>
  <c r="L6" i="88"/>
  <c r="M6" i="88" s="1"/>
  <c r="L5" i="88"/>
  <c r="M5" i="88" s="1"/>
  <c r="L4" i="88"/>
  <c r="M4" i="88" s="1"/>
  <c r="L10" i="86"/>
  <c r="M10" i="86" s="1"/>
  <c r="L9" i="86"/>
  <c r="M9" i="86" s="1"/>
  <c r="L8" i="86"/>
  <c r="M8" i="86" s="1"/>
  <c r="L7" i="86"/>
  <c r="M7" i="86" s="1"/>
  <c r="L6" i="86"/>
  <c r="M6" i="86" s="1"/>
  <c r="L5" i="86"/>
  <c r="M5" i="86" s="1"/>
  <c r="L4" i="86"/>
  <c r="M4" i="86" s="1"/>
  <c r="L10" i="85"/>
  <c r="M10" i="85" s="1"/>
  <c r="L9" i="85"/>
  <c r="M9" i="85" s="1"/>
  <c r="L8" i="85"/>
  <c r="M8" i="85" s="1"/>
  <c r="L7" i="85"/>
  <c r="M7" i="85" s="1"/>
  <c r="L6" i="85"/>
  <c r="M6" i="85" s="1"/>
  <c r="L5" i="85"/>
  <c r="M5" i="85" s="1"/>
  <c r="L4" i="85"/>
  <c r="M4" i="85" s="1"/>
  <c r="L10" i="84"/>
  <c r="M10" i="84" s="1"/>
  <c r="L9" i="84"/>
  <c r="M9" i="84" s="1"/>
  <c r="L8" i="84"/>
  <c r="M8" i="84" s="1"/>
  <c r="L7" i="84"/>
  <c r="M7" i="84" s="1"/>
  <c r="L6" i="84"/>
  <c r="M6" i="84" s="1"/>
  <c r="L5" i="84"/>
  <c r="M5" i="84" s="1"/>
  <c r="L4" i="84"/>
  <c r="M4" i="84" s="1"/>
  <c r="L10" i="82"/>
  <c r="M10" i="82" s="1"/>
  <c r="L9" i="82"/>
  <c r="M9" i="82" s="1"/>
  <c r="L8" i="82"/>
  <c r="M8" i="82" s="1"/>
  <c r="L7" i="82"/>
  <c r="M7" i="82" s="1"/>
  <c r="L6" i="82"/>
  <c r="M6" i="82" s="1"/>
  <c r="L5" i="82"/>
  <c r="M5" i="82" s="1"/>
  <c r="L4" i="82"/>
  <c r="M4" i="82" s="1"/>
  <c r="L10" i="81"/>
  <c r="M10" i="81" s="1"/>
  <c r="L9" i="81"/>
  <c r="M9" i="81" s="1"/>
  <c r="L8" i="81"/>
  <c r="M8" i="81" s="1"/>
  <c r="L7" i="81"/>
  <c r="M7" i="81" s="1"/>
  <c r="L6" i="81"/>
  <c r="M6" i="81" s="1"/>
  <c r="L5" i="81"/>
  <c r="M5" i="81" s="1"/>
  <c r="L4" i="81"/>
  <c r="M4" i="81" s="1"/>
  <c r="L10" i="80"/>
  <c r="M10" i="80" s="1"/>
  <c r="L9" i="80"/>
  <c r="M9" i="80" s="1"/>
  <c r="L8" i="80"/>
  <c r="M8" i="80" s="1"/>
  <c r="L7" i="80"/>
  <c r="M7" i="80" s="1"/>
  <c r="L6" i="80"/>
  <c r="M6" i="80" s="1"/>
  <c r="L5" i="80"/>
  <c r="M5" i="80" s="1"/>
  <c r="L4" i="80"/>
  <c r="M4" i="80" s="1"/>
  <c r="L10" i="79"/>
  <c r="M10" i="79" s="1"/>
  <c r="L9" i="79"/>
  <c r="M9" i="79" s="1"/>
  <c r="L8" i="79"/>
  <c r="M8" i="79" s="1"/>
  <c r="L7" i="79"/>
  <c r="M7" i="79" s="1"/>
  <c r="L6" i="79"/>
  <c r="M6" i="79" s="1"/>
  <c r="L5" i="79"/>
  <c r="M5" i="79" s="1"/>
  <c r="L4" i="79"/>
  <c r="M4" i="79" s="1"/>
  <c r="M4" i="87" l="1"/>
  <c r="M6" i="87"/>
  <c r="M8" i="87"/>
  <c r="M10" i="87"/>
  <c r="M5" i="87"/>
  <c r="M7" i="87"/>
  <c r="M9" i="87"/>
  <c r="L10" i="78"/>
  <c r="M10" i="78" s="1"/>
  <c r="L9" i="78"/>
  <c r="M9" i="78" s="1"/>
  <c r="L8" i="78"/>
  <c r="M8" i="78" s="1"/>
  <c r="L7" i="78"/>
  <c r="M7" i="78" s="1"/>
  <c r="L6" i="78"/>
  <c r="M6" i="78" s="1"/>
  <c r="L5" i="78"/>
  <c r="M5" i="78" s="1"/>
  <c r="L4" i="78"/>
  <c r="M4" i="78" s="1"/>
  <c r="L10" i="75" l="1"/>
  <c r="M10" i="75" l="1"/>
  <c r="L10" i="90"/>
  <c r="M10" i="90" s="1"/>
  <c r="K5" i="90"/>
  <c r="K6" i="90"/>
  <c r="K7" i="90"/>
  <c r="K8" i="90"/>
  <c r="K9" i="90"/>
  <c r="K4" i="90"/>
  <c r="L9" i="75" l="1"/>
  <c r="L8" i="75"/>
  <c r="L7" i="75"/>
  <c r="L6" i="75"/>
  <c r="L5" i="75"/>
  <c r="M7" i="75" l="1"/>
  <c r="L7" i="90"/>
  <c r="M7" i="90" s="1"/>
  <c r="M6" i="75"/>
  <c r="L6" i="90"/>
  <c r="M6" i="90" s="1"/>
  <c r="M8" i="75"/>
  <c r="L8" i="90"/>
  <c r="M8" i="90" s="1"/>
  <c r="M5" i="75"/>
  <c r="L5" i="90"/>
  <c r="M5" i="90" s="1"/>
  <c r="M9" i="75"/>
  <c r="L9" i="90"/>
  <c r="M9" i="90" s="1"/>
  <c r="L4" i="75"/>
  <c r="M4" i="75" l="1"/>
  <c r="L4" i="90"/>
  <c r="M4" i="90" s="1"/>
</calcChain>
</file>

<file path=xl/comments1.xml><?xml version="1.0" encoding="utf-8"?>
<comments xmlns="http://schemas.openxmlformats.org/spreadsheetml/2006/main">
  <authors>
    <author>Gabriela Monteiro</author>
  </authors>
  <commentList>
    <comment ref="K4" authorId="0" shapeId="0">
      <text>
        <r>
          <rPr>
            <b/>
            <sz val="9"/>
            <color indexed="81"/>
            <rFont val="Segoe UI"/>
            <family val="2"/>
          </rPr>
          <t>Gabriela Monteiro:</t>
        </r>
        <r>
          <rPr>
            <sz val="9"/>
            <color indexed="81"/>
            <rFont val="Segoe UI"/>
            <family val="2"/>
          </rPr>
          <t xml:space="preserve">
1 cedido pelo ceavi</t>
        </r>
      </text>
    </comment>
  </commentList>
</comments>
</file>

<file path=xl/comments2.xml><?xml version="1.0" encoding="utf-8"?>
<comments xmlns="http://schemas.openxmlformats.org/spreadsheetml/2006/main">
  <authors>
    <author>Gabriela Monteiro</author>
  </authors>
  <commentList>
    <comment ref="K4" authorId="0" shapeId="0">
      <text>
        <r>
          <rPr>
            <b/>
            <sz val="9"/>
            <color indexed="81"/>
            <rFont val="Segoe UI"/>
            <family val="2"/>
          </rPr>
          <t>Gabriela Monteiro:</t>
        </r>
        <r>
          <rPr>
            <sz val="9"/>
            <color indexed="81"/>
            <rFont val="Segoe UI"/>
            <family val="2"/>
          </rPr>
          <t xml:space="preserve">
1 cedido ao CEART
5 cedido ao CERES
3 cedido ao CAV</t>
        </r>
      </text>
    </comment>
  </commentList>
</comments>
</file>

<file path=xl/comments3.xml><?xml version="1.0" encoding="utf-8"?>
<comments xmlns="http://schemas.openxmlformats.org/spreadsheetml/2006/main">
  <authors>
    <author>Gabriela Monteiro</author>
  </authors>
  <commentList>
    <comment ref="K4" authorId="0" shapeId="0">
      <text>
        <r>
          <rPr>
            <b/>
            <sz val="9"/>
            <color indexed="81"/>
            <rFont val="Segoe UI"/>
            <family val="2"/>
          </rPr>
          <t xml:space="preserve">Gabriela Monteiro:
</t>
        </r>
        <r>
          <rPr>
            <sz val="9"/>
            <color indexed="81"/>
            <rFont val="Segoe UI"/>
            <family val="2"/>
          </rPr>
          <t>3 cedidos pelo CEAVI</t>
        </r>
      </text>
    </comment>
  </commentList>
</comments>
</file>

<file path=xl/comments4.xml><?xml version="1.0" encoding="utf-8"?>
<comments xmlns="http://schemas.openxmlformats.org/spreadsheetml/2006/main">
  <authors>
    <author>Gabriela Monteiro</author>
  </authors>
  <commentList>
    <comment ref="K4" authorId="0" shapeId="0">
      <text>
        <r>
          <rPr>
            <b/>
            <sz val="9"/>
            <color indexed="81"/>
            <rFont val="Segoe UI"/>
            <family val="2"/>
          </rPr>
          <t>Gabriela Monteiro:</t>
        </r>
        <r>
          <rPr>
            <sz val="9"/>
            <color indexed="81"/>
            <rFont val="Segoe UI"/>
            <family val="2"/>
          </rPr>
          <t xml:space="preserve">
5 cedido pelo ceavi</t>
        </r>
      </text>
    </comment>
  </commentList>
</comments>
</file>

<file path=xl/sharedStrings.xml><?xml version="1.0" encoding="utf-8"?>
<sst xmlns="http://schemas.openxmlformats.org/spreadsheetml/2006/main" count="1075" uniqueCount="112">
  <si>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</si>
  <si>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</si>
  <si>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</si>
  <si>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</si>
  <si>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</si>
  <si>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</si>
  <si>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</si>
  <si>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</si>
  <si>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</si>
  <si>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</si>
  <si>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</si>
  <si>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</si>
  <si>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</si>
  <si>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</si>
  <si>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</si>
  <si>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</si>
  <si>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</si>
  <si>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</si>
  <si>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</si>
  <si>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</si>
  <si>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</si>
  <si>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</si>
  <si>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</si>
  <si>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</si>
  <si>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</si>
  <si>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</si>
  <si>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</si>
  <si>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</si>
  <si>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</si>
  <si>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</si>
  <si>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</si>
  <si>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</si>
  <si>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</si>
  <si>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</si>
  <si>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</si>
  <si>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Peça</t>
  </si>
  <si>
    <t>CENTRO PARTICIPANTE: REITORIA</t>
  </si>
  <si>
    <t>CENTRO PARTICIPANTE: ESAG</t>
  </si>
  <si>
    <t>CENTRO PARTICIPANTE: CEART</t>
  </si>
  <si>
    <t>CENTRO PARTICIPANTE: FAED</t>
  </si>
  <si>
    <t>CENTRO PARTICIPANTE: CEAD</t>
  </si>
  <si>
    <t>CENTRO PARTICIPANTE: CEFID</t>
  </si>
  <si>
    <t>CENTRO PARTICIPANTE: CESFI</t>
  </si>
  <si>
    <t>CENTRO PARTICIPANTE: CEAVI</t>
  </si>
  <si>
    <t>CENTRO PARTICIPANTE: CCT</t>
  </si>
  <si>
    <t>CENTRO PARTICIPANTE: CEPLAN</t>
  </si>
  <si>
    <t>CENTRO PARTICIPANTE: CAV</t>
  </si>
  <si>
    <t>CENTRO PARTICIPANTE: CEO</t>
  </si>
  <si>
    <t>PROCESSO: 0596/2013/UDESC</t>
  </si>
  <si>
    <t>OBJETO: Aquisição de projetores e lâmpadas</t>
  </si>
  <si>
    <t>VIGÊNCIA DA ATA:  26/09/2013 até 25/09/2014</t>
  </si>
  <si>
    <t>MICROTÉCNICA INFORMÁTICA LTDA</t>
  </si>
  <si>
    <t xml:space="preserve"> Quantidade: 328 (trezentos e vinte e oito) Peças - (PROJETOR MULTIMIDIA CARACTERÍSTICAS MÍNIMAS: 1) Canhão de projeção com tecnologia LCD ou DLP; 2) Resolução nativa de 1024x768; 3) Luminosidade de 2500 lumens; 4) Contraste de 3000:1; 5) Reprodução de 16 milhões de cores; 6) Compatibilidade com padrão NTSC e PAL-M; 7) Formato de imagem 4x3 e 16x9; 8) Coreção keystone vertical e horizontal; 9) Controle remoto sem fio; 10) Ajuste de zoom e foco; 11) Tamanho da imagem projetada de 1 a 3 metros na diagonal; 12) Distância entre o projetor e a imagem entre 1 a 5 mestros; 13) Entradas para video analógico VGA (d-sub 15p), S-Video, vídeo composto e video digital HDMI; 14) Entrada para áudio estereo e autofalante; 15) Interface USB 2.0; 16) Duração média da lâmpada de 3000 hrs em uso normal; 17) Peso máximo 4Kg; 18) Ruido menor que 50 db em funcionamento; 19) Projeção mesa/teto, fronta/traseiro; 20) Fonte de alimentação automática operando de 100 a 240 VAC de entrada, 60 Hz. CONDIÇÔES GERAIS: a) Garantia de hardware do tipo on-site de 3 anos (exceto para lampada que deverá ser de 1 ano), disponibilizada pelo fabricante e realizada pelo mesmo ou por empresa autorizada oficialmente, com tempo de solução em até cinco dias; b) Indicação no site do fabricante das especificações técnicas específicas do modelo do equipamento). Marca/modelo: EPSON X12 – código 01277-7-019, ao preço unitário de R$ 1.590,00.</t>
  </si>
  <si>
    <t>ILHA SERVICE SERVIÇOS DE INFORMÁTICA LTDA</t>
  </si>
  <si>
    <t>Quantidade: 04 (quatro) Peças – (PROJETOR MULTIMIDIA WIRELESS Projetor Multimidia WIRELESS. Canhão de projeção com tecnologia LCD ou DLP. Resolução nativa de 1024x768 dpi. Luminosidade de 1800 lumens. Projeção de 16 milhões de cores. Contraste de 2000:1. Compatibilidade com padrão NTSC e PAL-M. Controle remoto sem fio. Ajuste de zoom/foco automático ou manual. Tamanho da imagem projetada de 1 a 3 metros na diagonal. Distância entre o projetor e a imagem entre 1,6 a 5 metros. Entradas para S-Video, vídeo composto e áudio. Duração da lâmpada de 1500Hs. Peso máximo 7Kg. Tensão de entrada operando na faixa de 100 a 240 VAC, F/N/T, 60Hz. Permitir a função de projeção da imagem via LAN Wireless com uso de cartão USB fornecido com o equipamento ou LAN RJ45 com uso de software específico fornecido com o equipamento.) Marca/modelo: BENQ MX618ST - código 01277-7-051, ao preço unitário de R$ 2.670,00 (dois mil seiscentos e setenta reais).</t>
  </si>
  <si>
    <t>Quantidade: 10 (dez) Peças – (LAMPADA ELETRICA PARA PROJETOR MULTIMIDIA Lâmpada: BLFP180F, Modelo Compatível ao aparelho Optoma BR S551, rincipais características do DS551, Luminosidade de 2800 ANSI lumens e alta relação de contraste de 3500:1; Capacidade 3D; Amigavelmente ecológico, economiza &lt;0.5W de energia. Design da lâmpada no topo para facilitar a substituição.) Marca/modelo: Optoma bl-fp180f - código 00190-2-229, ao preço unitário $ 650,00 (seiscentos e cinquenta reais).</t>
  </si>
  <si>
    <t>Quantidade: 04 (quatro) Peças – (LAMPADA ELETRICA PARA PROJETOR MULTIMIDIA Modelo: Benq MP612) Marca/modelo: Benq mp612 - código 00190-2-229, ao preço unitário de R$ 618,00 (seiscentos e dezoito reais).</t>
  </si>
  <si>
    <t>Quantidade: 09 (nove) Peças – (LAMPADA ELETRICA PARA PROJETOR MULTIMIDIA Modelo: Epson X12 200W UHE) Marca/modelo: Epson x12 200w UHE - código 00190-2-229, ao preço unitário de R$ 395,00 (trezentos e noventa e cinco reais).</t>
  </si>
  <si>
    <t xml:space="preserve"> Quantidade: 03 (três) Peças – (LAMPADA ELETRICA PARA PROJETOR MULTIMIDIA Modelo: Infocus W240 SHP 200W) Marca/modelo: Infocus w240 shp 200w - código 00190-2-229, ao preço unitário de R$ 655,00 (seiscentos e cinquenta e cinco reais).</t>
  </si>
  <si>
    <t xml:space="preserve"> Quantidade: 04 (quatro) Peças – (LAMPADA ELETRICA PARA PROJETOR MULTIMIDIA Modelo: Optoma EX536) Marca/modelo: Infocus w240 shp 200w - código 00190-2-229, ao preço unitário de R$ 676,00 (seiscentos e setenta e seis reais).</t>
  </si>
  <si>
    <t>EPSON X12</t>
  </si>
  <si>
    <t>30dias</t>
  </si>
  <si>
    <t>20dias</t>
  </si>
  <si>
    <t>BENQ MX618ST</t>
  </si>
  <si>
    <t xml:space="preserve">Optoma bl-fp180f </t>
  </si>
  <si>
    <t>Benq mp612</t>
  </si>
  <si>
    <t>EPSON x12 200w UHE</t>
  </si>
  <si>
    <t>Infocus w240 shp200w</t>
  </si>
  <si>
    <t>CENTRO PARTICIPANTE: CERES</t>
  </si>
  <si>
    <t>CENTRO PARTICIPANTE: Reitoria + 12 Centros</t>
  </si>
  <si>
    <t>Quantidade Utilizada</t>
  </si>
  <si>
    <t>SALDO</t>
  </si>
  <si>
    <t xml:space="preserve"> AF/OS nº  29/2014 Qtde. DT</t>
  </si>
  <si>
    <t xml:space="preserve"> AF 399/2013 Qtde. DT</t>
  </si>
  <si>
    <t xml:space="preserve"> AF 400/2013 Qtde. DT</t>
  </si>
  <si>
    <t xml:space="preserve"> AF 401/2013 Qtde. DT</t>
  </si>
  <si>
    <t>AF nº  374/2013 Qtde. DT</t>
  </si>
  <si>
    <t>AF nº  660/2014 Qtde. DT</t>
  </si>
  <si>
    <t xml:space="preserve"> AF 367/2013 Qtde. DT</t>
  </si>
  <si>
    <t xml:space="preserve"> AF 368/2014 Qtde. DT</t>
  </si>
  <si>
    <t xml:space="preserve"> AF 300/2014 Qtde. DT</t>
  </si>
  <si>
    <t xml:space="preserve"> AF 301/2014 Qtde. DT</t>
  </si>
  <si>
    <t xml:space="preserve"> AF/OS nº  366/2013 Qtde. DT</t>
  </si>
  <si>
    <t xml:space="preserve"> AF/OS nº  379/2013 Qtde. DT</t>
  </si>
  <si>
    <t xml:space="preserve"> AF/OS nº  380/2013 Qtde. DT</t>
  </si>
  <si>
    <t xml:space="preserve"> AF/OS nº  381/2013 Qtde. DT</t>
  </si>
  <si>
    <t xml:space="preserve"> AF 382/2013 Qtde. DT</t>
  </si>
  <si>
    <t xml:space="preserve"> AF/OS nº  474/2013 Qtde. DT</t>
  </si>
  <si>
    <t xml:space="preserve"> AF/OS nº  383/2013 Qtde. DT</t>
  </si>
  <si>
    <t xml:space="preserve"> AF 398/2013 - CPA 16794/2013</t>
  </si>
  <si>
    <t>AF 404/2013 - CPA 16794/2013</t>
  </si>
  <si>
    <t xml:space="preserve"> AF 375/2013 Qtde. DT</t>
  </si>
  <si>
    <t xml:space="preserve"> AF/OS nº  373/2013 Qtde. DT</t>
  </si>
  <si>
    <t xml:space="preserve"> AF/OS nº  284/2014 Qtde. DT</t>
  </si>
  <si>
    <t xml:space="preserve"> AF/OS nº  0389/2013 Qtde. DT</t>
  </si>
  <si>
    <t xml:space="preserve"> AF/OS nº  0086/2014 Qtde. DT</t>
  </si>
  <si>
    <t xml:space="preserve"> AF/OS nº  0539/2014 Qtde. DT</t>
  </si>
  <si>
    <t xml:space="preserve"> AF/OS nº  0540/2014 Qtde. DT</t>
  </si>
  <si>
    <t xml:space="preserve"> AF/OS nº  0541/2014 Qtde. DT</t>
  </si>
  <si>
    <t xml:space="preserve"> AF/OS nº  0542/2014 Qtde. DT</t>
  </si>
  <si>
    <t xml:space="preserve"> AF/OS nº  1052/2014 Qtde. DT</t>
  </si>
  <si>
    <t>Qtde Registrada + Aditivos</t>
  </si>
  <si>
    <t>Valor Total Registrado</t>
  </si>
  <si>
    <t>Valor Total Utilizado</t>
  </si>
  <si>
    <t>Valor Total da Ata com Aditivo</t>
  </si>
  <si>
    <t>Valor Utilizado</t>
  </si>
  <si>
    <t>% Aditivos</t>
  </si>
  <si>
    <t>% Utilizado</t>
  </si>
  <si>
    <t>Resumo Atualizado em 27/11/2014</t>
  </si>
  <si>
    <t>Pregão 596/2013/UDESC - SRP</t>
  </si>
  <si>
    <t>Aquisição de projetores e lâmpadas</t>
  </si>
  <si>
    <t>Vigência   26/09/2013 até 25/09/2014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</si>
</sst>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 numFmtId="168" formatCode="_-* #,##0.00\ &quot;€&quot;_-;\-* #,##0.00\ &quot;€&quot;_-;_-* &quot;-&quot;??\ &quot;€&quot;_-;_-@_-"/>
    <numFmt numFmtId="171" formatCode="_-&quot;R$&quot;\ * #,##0.00_-;\-&quot;R$&quot;\ * #,##0.00_-;_-&quot;R$&quot;\ * &quot;-&quot;??_-;_-@_-"/>
    <numFmt numFmtId="172" formatCode="_-* #,##0.00_-;\-* #,##0.00_-;_-* &quot;-&quot;??_-;_-@_-"/>
  </numFmts>
  <fonts count="21"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sz val="10"/>
      <name val="Arial"/>
      <family val="2"/>
    </font>
    <font>
      <sz val="9"/>
      <color indexed="81"/>
      <name val="Segoe UI"/>
      <family val="2"/>
    </font>
    <font>
      <b/>
      <sz val="9"/>
      <color indexed="81"/>
      <name val="Segoe UI"/>
      <family val="2"/>
    </font>
    <font>
      <b/>
      <sz val="12"/>
      <name val="Calibri"/>
      <family val="2"/>
      <scheme val="minor"/>
    </font>
    <font>
      <sz val="12"/>
      <name val="Calibri"/>
      <family val="2"/>
      <scheme val="minor"/>
    </font>
  </fonts>
  <fills count="13">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theme="4" tint="0.79998168889431442"/>
        <bgColor indexed="64"/>
      </patternFill>
    </fill>
    <fill>
      <patternFill patternType="solid">
        <fgColor rgb="FF92D050"/>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44" fontId="16" fillId="0" borderId="0" applyFont="0" applyFill="0" applyBorder="0" applyAlignment="0" applyProtection="0"/>
    <xf numFmtId="168" fontId="16"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2" fillId="0" borderId="0" applyFont="0" applyFill="0" applyBorder="0" applyAlignment="0" applyProtection="0"/>
    <xf numFmtId="0" fontId="2" fillId="0" borderId="0"/>
    <xf numFmtId="171" fontId="2" fillId="0" borderId="0" applyFont="0" applyFill="0" applyBorder="0" applyAlignment="0" applyProtection="0"/>
    <xf numFmtId="168" fontId="2" fillId="0" borderId="0" applyFont="0" applyFill="0" applyBorder="0" applyAlignment="0" applyProtection="0"/>
    <xf numFmtId="172" fontId="2" fillId="0" borderId="0" applyFill="0" applyBorder="0" applyAlignment="0" applyProtection="0"/>
    <xf numFmtId="172" fontId="2" fillId="0" borderId="0" applyFill="0" applyBorder="0" applyAlignment="0" applyProtection="0"/>
  </cellStyleXfs>
  <cellXfs count="102">
    <xf numFmtId="0" fontId="0" fillId="0" borderId="0" xfId="0"/>
    <xf numFmtId="0" fontId="5" fillId="0" borderId="0" xfId="1" applyFont="1"/>
    <xf numFmtId="0" fontId="5" fillId="0" borderId="0" xfId="1" applyFont="1" applyFill="1" applyAlignment="1">
      <alignment vertical="center"/>
    </xf>
    <xf numFmtId="0" fontId="5" fillId="0" borderId="0" xfId="1" applyFont="1" applyFill="1" applyAlignment="1">
      <alignment horizontal="center" vertical="center" wrapText="1"/>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0" xfId="1" applyFont="1" applyFill="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Fill="1" applyBorder="1" applyAlignment="1">
      <alignment horizontal="justify" vertical="center" wrapText="1"/>
    </xf>
    <xf numFmtId="167" fontId="5" fillId="0" borderId="1" xfId="5" applyNumberFormat="1" applyFont="1" applyBorder="1" applyAlignment="1">
      <alignment horizontal="center" vertical="center"/>
    </xf>
    <xf numFmtId="0" fontId="6" fillId="0" borderId="1" xfId="1" applyFont="1" applyFill="1" applyBorder="1" applyAlignment="1">
      <alignment horizontal="center" vertical="center"/>
    </xf>
    <xf numFmtId="0" fontId="12" fillId="8" borderId="1" xfId="0"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0" fontId="5" fillId="0" borderId="1" xfId="0" applyFont="1" applyBorder="1" applyAlignment="1">
      <alignment horizontal="center" vertical="center" textRotation="90"/>
    </xf>
    <xf numFmtId="3" fontId="5" fillId="4" borderId="1" xfId="1" applyNumberFormat="1" applyFont="1" applyFill="1" applyBorder="1" applyAlignment="1" applyProtection="1">
      <alignment horizontal="center" vertical="center"/>
      <protection locked="0"/>
    </xf>
    <xf numFmtId="0" fontId="5" fillId="0" borderId="0" xfId="1" applyFont="1" applyProtection="1">
      <protection locked="0"/>
    </xf>
    <xf numFmtId="0" fontId="5" fillId="8" borderId="1" xfId="1" applyFont="1" applyFill="1" applyBorder="1" applyAlignment="1">
      <alignment horizontal="center" vertical="center"/>
    </xf>
    <xf numFmtId="0" fontId="6" fillId="2" borderId="1" xfId="1" applyFont="1" applyFill="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165" fontId="6" fillId="2" borderId="1" xfId="3"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3" fontId="5" fillId="9" borderId="1" xfId="1" applyNumberFormat="1" applyFont="1" applyFill="1" applyBorder="1" applyAlignment="1" applyProtection="1">
      <alignment horizontal="center" vertical="center"/>
      <protection locked="0"/>
    </xf>
    <xf numFmtId="0" fontId="6" fillId="2" borderId="1" xfId="1" applyNumberFormat="1" applyFont="1" applyFill="1" applyBorder="1" applyAlignment="1" applyProtection="1">
      <alignment horizontal="center" vertical="center" wrapText="1"/>
      <protection locked="0"/>
    </xf>
    <xf numFmtId="166" fontId="6" fillId="5" borderId="1" xfId="0" applyNumberFormat="1" applyFont="1" applyFill="1" applyBorder="1" applyAlignment="1">
      <alignment horizontal="center" vertical="center" wrapText="1"/>
    </xf>
    <xf numFmtId="3" fontId="6" fillId="3" borderId="1" xfId="1" applyNumberFormat="1" applyFont="1" applyFill="1" applyBorder="1" applyAlignment="1" applyProtection="1">
      <alignment horizontal="center" vertical="center"/>
      <protection locked="0"/>
    </xf>
    <xf numFmtId="14" fontId="6" fillId="2" borderId="1" xfId="1" applyNumberFormat="1" applyFont="1" applyFill="1" applyBorder="1" applyAlignment="1" applyProtection="1">
      <alignment horizontal="center" vertical="center" wrapText="1"/>
      <protection locked="0"/>
    </xf>
    <xf numFmtId="41" fontId="5" fillId="10" borderId="1" xfId="0" applyNumberFormat="1" applyFont="1" applyFill="1" applyBorder="1" applyAlignment="1" applyProtection="1">
      <alignment horizontal="center" vertical="center"/>
      <protection locked="0"/>
    </xf>
    <xf numFmtId="0" fontId="6" fillId="7" borderId="1" xfId="0" applyNumberFormat="1" applyFont="1" applyFill="1" applyBorder="1" applyAlignment="1">
      <alignment horizontal="left" vertical="center" wrapText="1"/>
    </xf>
    <xf numFmtId="3" fontId="6" fillId="6" borderId="1" xfId="1" applyNumberFormat="1" applyFont="1" applyFill="1" applyBorder="1" applyAlignment="1" applyProtection="1">
      <alignment horizontal="center" vertical="center" wrapText="1"/>
      <protection locked="0"/>
    </xf>
    <xf numFmtId="0" fontId="5" fillId="0" borderId="1" xfId="0" applyFont="1" applyBorder="1" applyAlignment="1">
      <alignment horizontal="center" vertical="center" textRotation="90"/>
    </xf>
    <xf numFmtId="3" fontId="6" fillId="6" borderId="6" xfId="1" applyNumberFormat="1" applyFont="1" applyFill="1" applyBorder="1" applyAlignment="1" applyProtection="1">
      <alignment horizontal="center" vertical="center" wrapText="1"/>
      <protection locked="0"/>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xf numFmtId="3" fontId="5" fillId="4" borderId="7" xfId="1" applyNumberFormat="1" applyFont="1" applyFill="1" applyBorder="1" applyAlignment="1" applyProtection="1">
      <alignment horizontal="center" vertical="center"/>
      <protection locked="0"/>
    </xf>
    <xf numFmtId="3" fontId="5" fillId="4" borderId="8" xfId="1" applyNumberFormat="1" applyFont="1" applyFill="1" applyBorder="1" applyAlignment="1" applyProtection="1">
      <alignment horizontal="center" vertical="center"/>
      <protection locked="0"/>
    </xf>
    <xf numFmtId="3" fontId="5" fillId="4" borderId="9" xfId="1" applyNumberFormat="1" applyFont="1" applyFill="1" applyBorder="1" applyAlignment="1" applyProtection="1">
      <alignment horizontal="center" vertical="center"/>
      <protection locked="0"/>
    </xf>
    <xf numFmtId="0" fontId="5" fillId="0" borderId="0" xfId="1" applyFont="1" applyBorder="1" applyProtection="1">
      <protection locked="0"/>
    </xf>
    <xf numFmtId="0" fontId="6" fillId="7" borderId="10" xfId="0" applyNumberFormat="1" applyFont="1" applyFill="1" applyBorder="1" applyAlignment="1">
      <alignment horizontal="left" vertical="center" wrapText="1"/>
    </xf>
    <xf numFmtId="3" fontId="6" fillId="6" borderId="9" xfId="1" applyNumberFormat="1" applyFont="1" applyFill="1" applyBorder="1" applyAlignment="1" applyProtection="1">
      <alignment horizontal="center" vertical="center" wrapText="1"/>
      <protection locked="0"/>
    </xf>
    <xf numFmtId="3" fontId="6" fillId="6" borderId="11" xfId="1"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20" fillId="11" borderId="15" xfId="1" applyFont="1" applyFill="1" applyBorder="1" applyAlignment="1">
      <alignment horizontal="left" vertical="center" wrapText="1"/>
    </xf>
    <xf numFmtId="0" fontId="20" fillId="11" borderId="16" xfId="1" applyFont="1" applyFill="1" applyBorder="1" applyAlignment="1">
      <alignment horizontal="left" vertical="center" wrapText="1"/>
    </xf>
    <xf numFmtId="0" fontId="20" fillId="11" borderId="0" xfId="1" applyFont="1" applyFill="1" applyBorder="1" applyAlignment="1">
      <alignment horizontal="left" vertical="center" wrapText="1"/>
    </xf>
    <xf numFmtId="3" fontId="5" fillId="4" borderId="1" xfId="1" applyNumberFormat="1" applyFont="1" applyFill="1" applyBorder="1" applyAlignment="1" applyProtection="1">
      <alignment horizontal="center" vertical="center"/>
      <protection locked="0"/>
    </xf>
    <xf numFmtId="14" fontId="6" fillId="2" borderId="1" xfId="1" applyNumberFormat="1" applyFont="1" applyFill="1" applyBorder="1" applyAlignment="1" applyProtection="1">
      <alignment horizontal="center" vertical="center" wrapText="1"/>
      <protection locked="0"/>
    </xf>
    <xf numFmtId="0" fontId="20" fillId="11" borderId="14" xfId="1" applyFont="1" applyFill="1" applyBorder="1" applyAlignment="1">
      <alignment horizontal="left" vertical="center" wrapText="1"/>
    </xf>
    <xf numFmtId="0" fontId="20" fillId="11" borderId="13" xfId="1" applyFont="1" applyFill="1" applyBorder="1" applyAlignment="1">
      <alignment horizontal="left" vertical="center" wrapText="1"/>
    </xf>
    <xf numFmtId="0" fontId="20" fillId="11" borderId="12" xfId="1" applyFont="1" applyFill="1" applyBorder="1" applyAlignment="1">
      <alignment horizontal="left"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167" fontId="20" fillId="11" borderId="6" xfId="1" applyNumberFormat="1" applyFont="1" applyFill="1" applyBorder="1" applyAlignment="1" applyProtection="1">
      <alignment horizontal="right"/>
      <protection locked="0"/>
    </xf>
    <xf numFmtId="167" fontId="20" fillId="11" borderId="11" xfId="1" applyNumberFormat="1" applyFont="1" applyFill="1" applyBorder="1" applyAlignment="1" applyProtection="1">
      <alignment horizontal="right"/>
      <protection locked="0"/>
    </xf>
    <xf numFmtId="9" fontId="20" fillId="11" borderId="11" xfId="1" applyNumberFormat="1" applyFont="1" applyFill="1" applyBorder="1" applyAlignment="1">
      <alignment horizontal="right"/>
    </xf>
    <xf numFmtId="9" fontId="20" fillId="11" borderId="9" xfId="9" applyFont="1" applyFill="1" applyBorder="1" applyAlignment="1" applyProtection="1">
      <alignment horizontal="right"/>
      <protection locked="0"/>
    </xf>
    <xf numFmtId="0" fontId="20" fillId="11" borderId="17" xfId="1" applyFont="1" applyFill="1" applyBorder="1" applyAlignment="1">
      <alignment horizontal="left" vertical="center" wrapText="1"/>
    </xf>
    <xf numFmtId="0" fontId="20" fillId="11" borderId="18" xfId="1" applyFont="1" applyFill="1" applyBorder="1" applyAlignment="1">
      <alignment horizontal="left" vertical="center" wrapText="1"/>
    </xf>
    <xf numFmtId="0" fontId="20" fillId="11" borderId="19" xfId="1" applyFont="1" applyFill="1" applyBorder="1" applyAlignment="1">
      <alignment horizontal="left" vertical="center" wrapText="1"/>
    </xf>
    <xf numFmtId="0" fontId="20" fillId="11" borderId="12" xfId="1" applyFont="1" applyFill="1" applyBorder="1" applyAlignment="1" applyProtection="1">
      <alignment horizontal="left"/>
      <protection locked="0"/>
    </xf>
    <xf numFmtId="0" fontId="20" fillId="11" borderId="13" xfId="1" applyFont="1" applyFill="1" applyBorder="1" applyAlignment="1" applyProtection="1">
      <alignment horizontal="left"/>
      <protection locked="0"/>
    </xf>
    <xf numFmtId="0" fontId="20" fillId="11" borderId="15" xfId="1" applyFont="1" applyFill="1" applyBorder="1" applyAlignment="1" applyProtection="1">
      <alignment horizontal="left"/>
      <protection locked="0"/>
    </xf>
    <xf numFmtId="0" fontId="20" fillId="11" borderId="0" xfId="1" applyFont="1" applyFill="1" applyBorder="1" applyAlignment="1" applyProtection="1">
      <alignment horizontal="left"/>
      <protection locked="0"/>
    </xf>
    <xf numFmtId="0" fontId="20" fillId="11" borderId="17" xfId="1" applyFont="1" applyFill="1" applyBorder="1" applyAlignment="1" applyProtection="1">
      <alignment horizontal="left"/>
      <protection locked="0"/>
    </xf>
    <xf numFmtId="0" fontId="20" fillId="11" borderId="18" xfId="1" applyFont="1" applyFill="1" applyBorder="1" applyAlignment="1" applyProtection="1">
      <alignment horizontal="left"/>
      <protection locked="0"/>
    </xf>
    <xf numFmtId="0" fontId="20" fillId="11" borderId="10" xfId="1" applyFont="1" applyFill="1" applyBorder="1" applyAlignment="1" applyProtection="1">
      <alignment horizontal="left"/>
      <protection locked="0"/>
    </xf>
    <xf numFmtId="0" fontId="20" fillId="11" borderId="20" xfId="1" applyFont="1" applyFill="1" applyBorder="1" applyAlignment="1" applyProtection="1">
      <alignment horizontal="left"/>
      <protection locked="0"/>
    </xf>
    <xf numFmtId="0" fontId="20" fillId="11" borderId="21" xfId="1" applyFont="1" applyFill="1" applyBorder="1" applyAlignment="1" applyProtection="1">
      <alignment horizontal="left"/>
      <protection locked="0"/>
    </xf>
    <xf numFmtId="167" fontId="5" fillId="12" borderId="1" xfId="1" applyNumberFormat="1" applyFont="1" applyFill="1" applyBorder="1" applyAlignment="1">
      <alignment vertical="center"/>
    </xf>
    <xf numFmtId="167" fontId="19" fillId="12" borderId="1" xfId="1" applyNumberFormat="1" applyFont="1" applyFill="1" applyBorder="1"/>
  </cellXfs>
  <cellStyles count="15">
    <cellStyle name="Moeda" xfId="5" builtinId="4"/>
    <cellStyle name="Moeda 2" xfId="6"/>
    <cellStyle name="Moeda 2 2" xfId="12"/>
    <cellStyle name="Moeda 3" xfId="11"/>
    <cellStyle name="Normal" xfId="0" builtinId="0"/>
    <cellStyle name="Normal 2" xfId="1"/>
    <cellStyle name="Normal 3" xfId="10"/>
    <cellStyle name="Porcentagem 2" xfId="9"/>
    <cellStyle name="Separador de milhares 2" xfId="2"/>
    <cellStyle name="Separador de milhares 2 2" xfId="8"/>
    <cellStyle name="Separador de milhares 2 2 2" xfId="14"/>
    <cellStyle name="Separador de milhares 2 3" xfId="7"/>
    <cellStyle name="Separador de milhares 2 3 2" xfId="13"/>
    <cellStyle name="Separador de milhares 3" xfId="3"/>
    <cellStyle name="Título 5" xfId="4"/>
  </cellStyles>
  <dxfs count="18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twoCellAnchor>
    <xdr:from>
      <xdr:col>2</xdr:col>
      <xdr:colOff>0</xdr:colOff>
      <xdr:row>0</xdr:row>
      <xdr:rowOff>0</xdr:rowOff>
    </xdr:from>
    <xdr:to>
      <xdr:col>2</xdr:col>
      <xdr:colOff>0</xdr:colOff>
      <xdr:row>0</xdr:row>
      <xdr:rowOff>0</xdr:rowOff>
    </xdr:to>
    <xdr:sp macro="[0]!Mudar1" textlink="">
      <xdr:nvSpPr>
        <xdr:cNvPr id="3" name="Retângulo de cantos arredondados 2"/>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0"/>
  <sheetViews>
    <sheetView topLeftCell="D1" zoomScale="90" zoomScaleNormal="90" workbookViewId="0">
      <selection activeCell="N1" sqref="N1:N2"/>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3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87</v>
      </c>
      <c r="O1" s="54" t="s">
        <v>33</v>
      </c>
      <c r="P1" s="54" t="s">
        <v>33</v>
      </c>
      <c r="Q1" s="54" t="s">
        <v>33</v>
      </c>
      <c r="R1" s="54" t="s">
        <v>33</v>
      </c>
      <c r="S1" s="54" t="s">
        <v>33</v>
      </c>
      <c r="T1" s="54" t="s">
        <v>33</v>
      </c>
      <c r="U1" s="54" t="s">
        <v>33</v>
      </c>
      <c r="V1" s="54" t="s">
        <v>33</v>
      </c>
      <c r="W1" s="54" t="s">
        <v>33</v>
      </c>
      <c r="X1" s="54" t="s">
        <v>33</v>
      </c>
      <c r="Y1" s="54" t="s">
        <v>33</v>
      </c>
    </row>
    <row r="2" spans="1:25" ht="30" customHeight="1" x14ac:dyDescent="0.25">
      <c r="A2" s="53" t="s">
        <v>36</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8" t="s">
        <v>2</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5</v>
      </c>
      <c r="L4" s="49">
        <f>K4-(SUM(N4:Y4))</f>
        <v>0</v>
      </c>
      <c r="M4" s="50" t="str">
        <f>IF(L4&lt;0,"ATENÇÃO","OK")</f>
        <v>OK</v>
      </c>
      <c r="N4" s="37">
        <v>5</v>
      </c>
      <c r="O4" s="37">
        <v>0</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9" si="0">K5-(SUM(N5:Y5))</f>
        <v>0</v>
      </c>
      <c r="M5" s="50" t="str">
        <f t="shared" ref="M5:M9" si="1">IF(L5&lt;0,"ATENÇÃO","OK")</f>
        <v>OK</v>
      </c>
      <c r="N5" s="37">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ref="L10" si="2">K10-(SUM(N10:Y10))</f>
        <v>0</v>
      </c>
      <c r="M10" s="50" t="str">
        <f t="shared" ref="M10" si="3">IF(L10&lt;0,"ATENÇÃO","OK")</f>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Q1:Q2"/>
    <mergeCell ref="R1:R2"/>
    <mergeCell ref="X1:X2"/>
    <mergeCell ref="Y1:Y2"/>
    <mergeCell ref="S1:S2"/>
    <mergeCell ref="T1:T2"/>
    <mergeCell ref="U1:U2"/>
    <mergeCell ref="V1:V2"/>
    <mergeCell ref="W1:W2"/>
    <mergeCell ref="K1:M1"/>
    <mergeCell ref="D1:J1"/>
    <mergeCell ref="A2:M2"/>
    <mergeCell ref="N1:N2"/>
    <mergeCell ref="A5:A10"/>
    <mergeCell ref="A1:C1"/>
  </mergeCells>
  <phoneticPr fontId="0" type="noConversion"/>
  <conditionalFormatting sqref="O4:Y4">
    <cfRule type="cellIs" dxfId="182" priority="43" stopIfTrue="1" operator="greaterThan">
      <formula>0</formula>
    </cfRule>
    <cfRule type="cellIs" dxfId="181" priority="44" stopIfTrue="1" operator="greaterThan">
      <formula>0</formula>
    </cfRule>
    <cfRule type="cellIs" dxfId="180" priority="45" stopIfTrue="1" operator="greaterThan">
      <formula>0</formula>
    </cfRule>
  </conditionalFormatting>
  <conditionalFormatting sqref="O5:Y9">
    <cfRule type="cellIs" dxfId="179" priority="13" stopIfTrue="1" operator="greaterThan">
      <formula>0</formula>
    </cfRule>
    <cfRule type="cellIs" dxfId="178" priority="14" stopIfTrue="1" operator="greaterThan">
      <formula>0</formula>
    </cfRule>
    <cfRule type="cellIs" dxfId="177" priority="15" stopIfTrue="1" operator="greaterThan">
      <formula>0</formula>
    </cfRule>
  </conditionalFormatting>
  <conditionalFormatting sqref="O10:Y10">
    <cfRule type="cellIs" dxfId="176" priority="10" stopIfTrue="1" operator="greaterThan">
      <formula>0</formula>
    </cfRule>
    <cfRule type="cellIs" dxfId="175" priority="11" stopIfTrue="1" operator="greaterThan">
      <formula>0</formula>
    </cfRule>
    <cfRule type="cellIs" dxfId="174" priority="12" stopIfTrue="1" operator="greaterThan">
      <formula>0</formula>
    </cfRule>
  </conditionalFormatting>
  <conditionalFormatting sqref="N4">
    <cfRule type="cellIs" dxfId="173" priority="7" stopIfTrue="1" operator="greaterThan">
      <formula>0</formula>
    </cfRule>
    <cfRule type="cellIs" dxfId="172" priority="8" stopIfTrue="1" operator="greaterThan">
      <formula>0</formula>
    </cfRule>
    <cfRule type="cellIs" dxfId="171" priority="9" stopIfTrue="1" operator="greaterThan">
      <formula>0</formula>
    </cfRule>
  </conditionalFormatting>
  <conditionalFormatting sqref="N5:N9">
    <cfRule type="cellIs" dxfId="170" priority="4" stopIfTrue="1" operator="greaterThan">
      <formula>0</formula>
    </cfRule>
    <cfRule type="cellIs" dxfId="169" priority="5" stopIfTrue="1" operator="greaterThan">
      <formula>0</formula>
    </cfRule>
    <cfRule type="cellIs" dxfId="168" priority="6" stopIfTrue="1" operator="greaterThan">
      <formula>0</formula>
    </cfRule>
  </conditionalFormatting>
  <conditionalFormatting sqref="N10">
    <cfRule type="cellIs" dxfId="167" priority="1" stopIfTrue="1" operator="greaterThan">
      <formula>0</formula>
    </cfRule>
    <cfRule type="cellIs" dxfId="166" priority="2" stopIfTrue="1" operator="greaterThan">
      <formula>0</formula>
    </cfRule>
    <cfRule type="cellIs" dxfId="16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86</v>
      </c>
      <c r="O1" s="54" t="s">
        <v>33</v>
      </c>
      <c r="P1" s="54" t="s">
        <v>33</v>
      </c>
      <c r="Q1" s="54" t="s">
        <v>33</v>
      </c>
      <c r="R1" s="54" t="s">
        <v>33</v>
      </c>
      <c r="S1" s="54" t="s">
        <v>33</v>
      </c>
      <c r="T1" s="54" t="s">
        <v>33</v>
      </c>
      <c r="U1" s="54" t="s">
        <v>33</v>
      </c>
      <c r="V1" s="54" t="s">
        <v>33</v>
      </c>
      <c r="W1" s="54" t="s">
        <v>33</v>
      </c>
      <c r="X1" s="54" t="s">
        <v>33</v>
      </c>
      <c r="Y1" s="54" t="s">
        <v>33</v>
      </c>
    </row>
    <row r="2" spans="1:25" ht="30" customHeight="1" x14ac:dyDescent="0.25">
      <c r="A2" s="53" t="s">
        <v>37</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8" t="s">
        <v>2</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31</v>
      </c>
      <c r="L4" s="49">
        <f>K4-(SUM(N4:Y4))</f>
        <v>11</v>
      </c>
      <c r="M4" s="50" t="str">
        <f>IF(L4&lt;0,"ATENÇÃO","OK")</f>
        <v>OK</v>
      </c>
      <c r="N4" s="52">
        <v>20</v>
      </c>
      <c r="O4" s="37">
        <v>0</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v>0</v>
      </c>
      <c r="O10" s="37">
        <v>0</v>
      </c>
      <c r="P10" s="37">
        <v>0</v>
      </c>
      <c r="Q10" s="37">
        <v>0</v>
      </c>
      <c r="R10" s="37">
        <v>0</v>
      </c>
      <c r="S10" s="37">
        <v>0</v>
      </c>
      <c r="T10" s="37">
        <v>0</v>
      </c>
      <c r="U10" s="37">
        <v>0</v>
      </c>
      <c r="V10" s="37">
        <v>0</v>
      </c>
      <c r="W10" s="37">
        <v>0</v>
      </c>
      <c r="X10" s="37">
        <v>0</v>
      </c>
      <c r="Y10" s="37">
        <v>0</v>
      </c>
    </row>
  </sheetData>
  <mergeCells count="17">
    <mergeCell ref="Y1:Y2"/>
    <mergeCell ref="A2:M2"/>
    <mergeCell ref="Q1:Q2"/>
    <mergeCell ref="R1:R2"/>
    <mergeCell ref="S1:S2"/>
    <mergeCell ref="T1:T2"/>
    <mergeCell ref="V1:V2"/>
    <mergeCell ref="A1:C1"/>
    <mergeCell ref="D1:J1"/>
    <mergeCell ref="K1:M1"/>
    <mergeCell ref="N1:N2"/>
    <mergeCell ref="O1:O2"/>
    <mergeCell ref="P1:P2"/>
    <mergeCell ref="A5:A10"/>
    <mergeCell ref="U1:U2"/>
    <mergeCell ref="W1:W2"/>
    <mergeCell ref="X1:X2"/>
  </mergeCells>
  <conditionalFormatting sqref="O4:Y4">
    <cfRule type="cellIs" dxfId="164" priority="7" stopIfTrue="1" operator="greaterThan">
      <formula>0</formula>
    </cfRule>
    <cfRule type="cellIs" dxfId="163" priority="8" stopIfTrue="1" operator="greaterThan">
      <formula>0</formula>
    </cfRule>
    <cfRule type="cellIs" dxfId="162" priority="9" stopIfTrue="1" operator="greaterThan">
      <formula>0</formula>
    </cfRule>
  </conditionalFormatting>
  <conditionalFormatting sqref="N5:Y9">
    <cfRule type="cellIs" dxfId="161" priority="4" stopIfTrue="1" operator="greaterThan">
      <formula>0</formula>
    </cfRule>
    <cfRule type="cellIs" dxfId="160" priority="5" stopIfTrue="1" operator="greaterThan">
      <formula>0</formula>
    </cfRule>
    <cfRule type="cellIs" dxfId="159" priority="6" stopIfTrue="1" operator="greaterThan">
      <formula>0</formula>
    </cfRule>
  </conditionalFormatting>
  <conditionalFormatting sqref="N10:Y10">
    <cfRule type="cellIs" dxfId="158" priority="1" stopIfTrue="1" operator="greaterThan">
      <formula>0</formula>
    </cfRule>
    <cfRule type="cellIs" dxfId="157" priority="2" stopIfTrue="1" operator="greaterThan">
      <formula>0</formula>
    </cfRule>
    <cfRule type="cellIs" dxfId="15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
  <sheetViews>
    <sheetView topLeftCell="E1" zoomScale="90" zoomScaleNormal="90" workbookViewId="0">
      <selection activeCell="K4" sqref="K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73</v>
      </c>
      <c r="O1" s="54" t="s">
        <v>74</v>
      </c>
      <c r="P1" s="54" t="s">
        <v>75</v>
      </c>
      <c r="Q1" s="54" t="s">
        <v>33</v>
      </c>
      <c r="R1" s="54" t="s">
        <v>33</v>
      </c>
      <c r="S1" s="54" t="s">
        <v>33</v>
      </c>
      <c r="T1" s="54" t="s">
        <v>33</v>
      </c>
      <c r="U1" s="54" t="s">
        <v>33</v>
      </c>
      <c r="V1" s="54" t="s">
        <v>33</v>
      </c>
      <c r="W1" s="54" t="s">
        <v>33</v>
      </c>
      <c r="X1" s="54" t="s">
        <v>33</v>
      </c>
      <c r="Y1" s="54" t="s">
        <v>33</v>
      </c>
    </row>
    <row r="2" spans="1:25" ht="30" customHeight="1" x14ac:dyDescent="0.25">
      <c r="A2" s="53" t="s">
        <v>38</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8" t="s">
        <v>2</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f>31+1</f>
        <v>32</v>
      </c>
      <c r="L4" s="49">
        <f>K4-(SUM(N4:Y4))</f>
        <v>1</v>
      </c>
      <c r="M4" s="50" t="str">
        <f>IF(L4&lt;0,"ATENÇÃO","OK")</f>
        <v>OK</v>
      </c>
      <c r="N4" s="37">
        <v>28</v>
      </c>
      <c r="O4" s="37">
        <v>2</v>
      </c>
      <c r="P4" s="37">
        <v>1</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v>0</v>
      </c>
      <c r="O10" s="37">
        <v>0</v>
      </c>
      <c r="P10" s="37">
        <v>0</v>
      </c>
      <c r="Q10" s="37">
        <v>0</v>
      </c>
      <c r="R10" s="37">
        <v>0</v>
      </c>
      <c r="S10" s="37">
        <v>0</v>
      </c>
      <c r="T10" s="37">
        <v>0</v>
      </c>
      <c r="U10" s="37">
        <v>0</v>
      </c>
      <c r="V10" s="37">
        <v>0</v>
      </c>
      <c r="W10" s="37">
        <v>0</v>
      </c>
      <c r="X10" s="37">
        <v>0</v>
      </c>
      <c r="Y10" s="37">
        <v>0</v>
      </c>
    </row>
  </sheetData>
  <mergeCells count="17">
    <mergeCell ref="Y1:Y2"/>
    <mergeCell ref="A2:M2"/>
    <mergeCell ref="Q1:Q2"/>
    <mergeCell ref="R1:R2"/>
    <mergeCell ref="S1:S2"/>
    <mergeCell ref="T1:T2"/>
    <mergeCell ref="V1:V2"/>
    <mergeCell ref="A1:C1"/>
    <mergeCell ref="D1:J1"/>
    <mergeCell ref="K1:M1"/>
    <mergeCell ref="N1:N2"/>
    <mergeCell ref="O1:O2"/>
    <mergeCell ref="P1:P2"/>
    <mergeCell ref="A5:A10"/>
    <mergeCell ref="U1:U2"/>
    <mergeCell ref="W1:W2"/>
    <mergeCell ref="X1:X2"/>
  </mergeCells>
  <conditionalFormatting sqref="Q4:Y4">
    <cfRule type="cellIs" dxfId="155" priority="10" stopIfTrue="1" operator="greaterThan">
      <formula>0</formula>
    </cfRule>
    <cfRule type="cellIs" dxfId="154" priority="11" stopIfTrue="1" operator="greaterThan">
      <formula>0</formula>
    </cfRule>
    <cfRule type="cellIs" dxfId="153" priority="12" stopIfTrue="1" operator="greaterThan">
      <formula>0</formula>
    </cfRule>
  </conditionalFormatting>
  <conditionalFormatting sqref="N5:Y9">
    <cfRule type="cellIs" dxfId="152" priority="7" stopIfTrue="1" operator="greaterThan">
      <formula>0</formula>
    </cfRule>
    <cfRule type="cellIs" dxfId="151" priority="8" stopIfTrue="1" operator="greaterThan">
      <formula>0</formula>
    </cfRule>
    <cfRule type="cellIs" dxfId="150" priority="9" stopIfTrue="1" operator="greaterThan">
      <formula>0</formula>
    </cfRule>
  </conditionalFormatting>
  <conditionalFormatting sqref="N10:Y10">
    <cfRule type="cellIs" dxfId="149" priority="4" stopIfTrue="1" operator="greaterThan">
      <formula>0</formula>
    </cfRule>
    <cfRule type="cellIs" dxfId="148" priority="5" stopIfTrue="1" operator="greaterThan">
      <formula>0</formula>
    </cfRule>
    <cfRule type="cellIs" dxfId="147" priority="6" stopIfTrue="1" operator="greaterThan">
      <formula>0</formula>
    </cfRule>
  </conditionalFormatting>
  <conditionalFormatting sqref="N4:P4">
    <cfRule type="cellIs" dxfId="146" priority="1" stopIfTrue="1" operator="greaterThan">
      <formula>0</formula>
    </cfRule>
    <cfRule type="cellIs" dxfId="145" priority="2" stopIfTrue="1" operator="greaterThan">
      <formula>0</formula>
    </cfRule>
    <cfRule type="cellIs" dxfId="14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D1" zoomScale="90" zoomScaleNormal="90" workbookViewId="0">
      <selection activeCell="F4" sqref="F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88</v>
      </c>
      <c r="O1" s="54" t="s">
        <v>33</v>
      </c>
      <c r="P1" s="54" t="s">
        <v>33</v>
      </c>
      <c r="Q1" s="54" t="s">
        <v>33</v>
      </c>
      <c r="R1" s="54" t="s">
        <v>33</v>
      </c>
      <c r="S1" s="54" t="s">
        <v>33</v>
      </c>
      <c r="T1" s="54" t="s">
        <v>33</v>
      </c>
      <c r="U1" s="54" t="s">
        <v>33</v>
      </c>
      <c r="V1" s="54" t="s">
        <v>33</v>
      </c>
      <c r="W1" s="54" t="s">
        <v>33</v>
      </c>
      <c r="X1" s="54" t="s">
        <v>33</v>
      </c>
      <c r="Y1" s="54" t="s">
        <v>33</v>
      </c>
    </row>
    <row r="2" spans="1:25" ht="30" customHeight="1" x14ac:dyDescent="0.25">
      <c r="A2" s="53" t="s">
        <v>39</v>
      </c>
      <c r="B2" s="53"/>
      <c r="C2" s="53"/>
      <c r="D2" s="53"/>
      <c r="E2" s="53"/>
      <c r="F2" s="53"/>
      <c r="G2" s="53"/>
      <c r="H2" s="53"/>
      <c r="I2" s="53"/>
      <c r="J2" s="53"/>
      <c r="K2" s="53"/>
      <c r="L2" s="53"/>
      <c r="M2" s="53"/>
      <c r="N2" s="56"/>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51">
        <v>41569</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30</v>
      </c>
      <c r="L4" s="49">
        <f>K4-(SUM(N4:Y4))</f>
        <v>14</v>
      </c>
      <c r="M4" s="50" t="str">
        <f>IF(L4&lt;0,"ATENÇÃO","OK")</f>
        <v>OK</v>
      </c>
      <c r="N4" s="37">
        <v>16</v>
      </c>
      <c r="O4" s="37">
        <v>0</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v>0</v>
      </c>
      <c r="O10" s="37">
        <v>0</v>
      </c>
      <c r="P10" s="37">
        <v>0</v>
      </c>
      <c r="Q10" s="37">
        <v>0</v>
      </c>
      <c r="R10" s="37">
        <v>0</v>
      </c>
      <c r="S10" s="37">
        <v>0</v>
      </c>
      <c r="T10" s="37">
        <v>0</v>
      </c>
      <c r="U10" s="37">
        <v>0</v>
      </c>
      <c r="V10" s="37">
        <v>0</v>
      </c>
      <c r="W10" s="37">
        <v>0</v>
      </c>
      <c r="X10" s="37">
        <v>0</v>
      </c>
      <c r="Y10" s="37">
        <v>0</v>
      </c>
    </row>
  </sheetData>
  <mergeCells count="17">
    <mergeCell ref="Y1:Y2"/>
    <mergeCell ref="A2:M2"/>
    <mergeCell ref="Q1:Q2"/>
    <mergeCell ref="R1:R2"/>
    <mergeCell ref="S1:S2"/>
    <mergeCell ref="T1:T2"/>
    <mergeCell ref="V1:V2"/>
    <mergeCell ref="A1:C1"/>
    <mergeCell ref="D1:J1"/>
    <mergeCell ref="K1:M1"/>
    <mergeCell ref="N1:N2"/>
    <mergeCell ref="O1:O2"/>
    <mergeCell ref="P1:P2"/>
    <mergeCell ref="A5:A10"/>
    <mergeCell ref="U1:U2"/>
    <mergeCell ref="W1:W2"/>
    <mergeCell ref="X1:X2"/>
  </mergeCells>
  <conditionalFormatting sqref="O4:Y4">
    <cfRule type="cellIs" dxfId="143" priority="10" stopIfTrue="1" operator="greaterThan">
      <formula>0</formula>
    </cfRule>
    <cfRule type="cellIs" dxfId="142" priority="11" stopIfTrue="1" operator="greaterThan">
      <formula>0</formula>
    </cfRule>
    <cfRule type="cellIs" dxfId="141" priority="12" stopIfTrue="1" operator="greaterThan">
      <formula>0</formula>
    </cfRule>
  </conditionalFormatting>
  <conditionalFormatting sqref="N5:Y9">
    <cfRule type="cellIs" dxfId="140" priority="7" stopIfTrue="1" operator="greaterThan">
      <formula>0</formula>
    </cfRule>
    <cfRule type="cellIs" dxfId="139" priority="8" stopIfTrue="1" operator="greaterThan">
      <formula>0</formula>
    </cfRule>
    <cfRule type="cellIs" dxfId="138" priority="9" stopIfTrue="1" operator="greaterThan">
      <formula>0</formula>
    </cfRule>
  </conditionalFormatting>
  <conditionalFormatting sqref="N10:Y10">
    <cfRule type="cellIs" dxfId="137" priority="4" stopIfTrue="1" operator="greaterThan">
      <formula>0</formula>
    </cfRule>
    <cfRule type="cellIs" dxfId="136" priority="5" stopIfTrue="1" operator="greaterThan">
      <formula>0</formula>
    </cfRule>
    <cfRule type="cellIs" dxfId="135" priority="6" stopIfTrue="1" operator="greaterThan">
      <formula>0</formula>
    </cfRule>
  </conditionalFormatting>
  <conditionalFormatting sqref="N4">
    <cfRule type="cellIs" dxfId="134" priority="1" stopIfTrue="1" operator="greaterThan">
      <formula>0</formula>
    </cfRule>
    <cfRule type="cellIs" dxfId="133" priority="2" stopIfTrue="1" operator="greaterThan">
      <formula>0</formula>
    </cfRule>
    <cfRule type="cellIs" dxfId="13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E1" zoomScale="90" zoomScaleNormal="90" workbookViewId="0">
      <selection activeCell="P4" sqref="P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5" width="11.85546875" style="38" bestFit="1"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92</v>
      </c>
      <c r="O1" s="54" t="s">
        <v>93</v>
      </c>
      <c r="P1" s="54" t="s">
        <v>33</v>
      </c>
      <c r="Q1" s="54" t="s">
        <v>33</v>
      </c>
      <c r="R1" s="54" t="s">
        <v>33</v>
      </c>
      <c r="S1" s="54" t="s">
        <v>33</v>
      </c>
      <c r="T1" s="54" t="s">
        <v>33</v>
      </c>
      <c r="U1" s="54" t="s">
        <v>33</v>
      </c>
      <c r="V1" s="54" t="s">
        <v>33</v>
      </c>
      <c r="W1" s="54" t="s">
        <v>33</v>
      </c>
      <c r="X1" s="54" t="s">
        <v>33</v>
      </c>
      <c r="Y1" s="54" t="s">
        <v>33</v>
      </c>
    </row>
    <row r="2" spans="1:25" ht="30" customHeight="1" x14ac:dyDescent="0.25">
      <c r="A2" s="53" t="s">
        <v>40</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51">
        <v>41590</v>
      </c>
      <c r="O3" s="51">
        <v>41778</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4</v>
      </c>
      <c r="L4" s="49">
        <f>K4-(SUM(N4:Y4))</f>
        <v>0</v>
      </c>
      <c r="M4" s="50" t="str">
        <f>IF(L4&lt;0,"ATENÇÃO","OK")</f>
        <v>OK</v>
      </c>
      <c r="N4" s="37">
        <v>2</v>
      </c>
      <c r="O4" s="37">
        <v>2</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v>0</v>
      </c>
      <c r="O10" s="37">
        <v>0</v>
      </c>
      <c r="P10" s="37">
        <v>0</v>
      </c>
      <c r="Q10" s="37">
        <v>0</v>
      </c>
      <c r="R10" s="37">
        <v>0</v>
      </c>
      <c r="S10" s="37">
        <v>0</v>
      </c>
      <c r="T10" s="37">
        <v>0</v>
      </c>
      <c r="U10" s="37">
        <v>0</v>
      </c>
      <c r="V10" s="37">
        <v>0</v>
      </c>
      <c r="W10" s="37">
        <v>0</v>
      </c>
      <c r="X10" s="37">
        <v>0</v>
      </c>
      <c r="Y10" s="37">
        <v>0</v>
      </c>
    </row>
  </sheetData>
  <mergeCells count="17">
    <mergeCell ref="Y1:Y2"/>
    <mergeCell ref="A2:M2"/>
    <mergeCell ref="Q1:Q2"/>
    <mergeCell ref="R1:R2"/>
    <mergeCell ref="S1:S2"/>
    <mergeCell ref="T1:T2"/>
    <mergeCell ref="V1:V2"/>
    <mergeCell ref="A1:C1"/>
    <mergeCell ref="D1:J1"/>
    <mergeCell ref="K1:M1"/>
    <mergeCell ref="N1:N2"/>
    <mergeCell ref="O1:O2"/>
    <mergeCell ref="P1:P2"/>
    <mergeCell ref="A5:A10"/>
    <mergeCell ref="U1:U2"/>
    <mergeCell ref="W1:W2"/>
    <mergeCell ref="X1:X2"/>
  </mergeCells>
  <conditionalFormatting sqref="P4:Y4">
    <cfRule type="cellIs" dxfId="131" priority="16" stopIfTrue="1" operator="greaterThan">
      <formula>0</formula>
    </cfRule>
    <cfRule type="cellIs" dxfId="130" priority="17" stopIfTrue="1" operator="greaterThan">
      <formula>0</formula>
    </cfRule>
    <cfRule type="cellIs" dxfId="129" priority="18" stopIfTrue="1" operator="greaterThan">
      <formula>0</formula>
    </cfRule>
  </conditionalFormatting>
  <conditionalFormatting sqref="P5:Y9">
    <cfRule type="cellIs" dxfId="128" priority="13" stopIfTrue="1" operator="greaterThan">
      <formula>0</formula>
    </cfRule>
    <cfRule type="cellIs" dxfId="127" priority="14" stopIfTrue="1" operator="greaterThan">
      <formula>0</formula>
    </cfRule>
    <cfRule type="cellIs" dxfId="126" priority="15" stopIfTrue="1" operator="greaterThan">
      <formula>0</formula>
    </cfRule>
  </conditionalFormatting>
  <conditionalFormatting sqref="P10:Y10">
    <cfRule type="cellIs" dxfId="125" priority="10" stopIfTrue="1" operator="greaterThan">
      <formula>0</formula>
    </cfRule>
    <cfRule type="cellIs" dxfId="124" priority="11" stopIfTrue="1" operator="greaterThan">
      <formula>0</formula>
    </cfRule>
    <cfRule type="cellIs" dxfId="123" priority="12" stopIfTrue="1" operator="greaterThan">
      <formula>0</formula>
    </cfRule>
  </conditionalFormatting>
  <conditionalFormatting sqref="N4:O4">
    <cfRule type="cellIs" dxfId="122" priority="7" stopIfTrue="1" operator="greaterThan">
      <formula>0</formula>
    </cfRule>
    <cfRule type="cellIs" dxfId="121" priority="8" stopIfTrue="1" operator="greaterThan">
      <formula>0</formula>
    </cfRule>
    <cfRule type="cellIs" dxfId="120" priority="9" stopIfTrue="1" operator="greaterThan">
      <formula>0</formula>
    </cfRule>
  </conditionalFormatting>
  <conditionalFormatting sqref="N5:O9">
    <cfRule type="cellIs" dxfId="119" priority="4" stopIfTrue="1" operator="greaterThan">
      <formula>0</formula>
    </cfRule>
    <cfRule type="cellIs" dxfId="118" priority="5" stopIfTrue="1" operator="greaterThan">
      <formula>0</formula>
    </cfRule>
    <cfRule type="cellIs" dxfId="117" priority="6" stopIfTrue="1" operator="greaterThan">
      <formula>0</formula>
    </cfRule>
  </conditionalFormatting>
  <conditionalFormatting sqref="N10:O10">
    <cfRule type="cellIs" dxfId="116" priority="1" stopIfTrue="1" operator="greaterThan">
      <formula>0</formula>
    </cfRule>
    <cfRule type="cellIs" dxfId="115" priority="2" stopIfTrue="1" operator="greaterThan">
      <formula>0</formula>
    </cfRule>
    <cfRule type="cellIs" dxfId="11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E1" zoomScale="90" zoomScaleNormal="90" workbookViewId="0">
      <selection activeCell="P4" sqref="P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4.7109375" style="38" customWidth="1"/>
    <col min="15" max="16" width="12.42578125" style="38" customWidth="1"/>
    <col min="17" max="17" width="10.5703125" style="3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78</v>
      </c>
      <c r="O1" s="54" t="s">
        <v>79</v>
      </c>
      <c r="P1" s="54" t="s">
        <v>80</v>
      </c>
      <c r="Q1" s="54" t="s">
        <v>81</v>
      </c>
      <c r="R1" s="54" t="s">
        <v>33</v>
      </c>
      <c r="S1" s="54" t="s">
        <v>33</v>
      </c>
      <c r="T1" s="54" t="s">
        <v>33</v>
      </c>
      <c r="U1" s="54" t="s">
        <v>33</v>
      </c>
      <c r="V1" s="54" t="s">
        <v>33</v>
      </c>
      <c r="W1" s="54" t="s">
        <v>33</v>
      </c>
      <c r="X1" s="54" t="s">
        <v>33</v>
      </c>
      <c r="Y1" s="54" t="s">
        <v>33</v>
      </c>
    </row>
    <row r="2" spans="1:25" ht="30" customHeight="1" x14ac:dyDescent="0.25">
      <c r="A2" s="53" t="s">
        <v>41</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8" t="s">
        <v>2</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3</v>
      </c>
      <c r="L4" s="49">
        <f>K4-(SUM(N4:Y4))</f>
        <v>0</v>
      </c>
      <c r="M4" s="50" t="str">
        <f>IF(L4&lt;0,"ATENÇÃO","OK")</f>
        <v>OK</v>
      </c>
      <c r="N4" s="72">
        <v>1</v>
      </c>
      <c r="O4" s="72"/>
      <c r="P4" s="72"/>
      <c r="Q4" s="72">
        <v>2</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4</v>
      </c>
      <c r="L5" s="49">
        <f t="shared" ref="L5:L10" si="0">K5-(SUM(N5:Y5))</f>
        <v>2</v>
      </c>
      <c r="M5" s="50" t="str">
        <f t="shared" ref="M5:M10" si="1">IF(L5&lt;0,"ATENÇÃO","OK")</f>
        <v>OK</v>
      </c>
      <c r="N5" s="72"/>
      <c r="O5" s="72">
        <v>1</v>
      </c>
      <c r="P5" s="72">
        <v>1</v>
      </c>
      <c r="Q5" s="72"/>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v>0</v>
      </c>
      <c r="O10" s="37">
        <v>0</v>
      </c>
      <c r="P10" s="37">
        <v>0</v>
      </c>
      <c r="Q10" s="37">
        <v>0</v>
      </c>
      <c r="R10" s="37">
        <v>0</v>
      </c>
      <c r="S10" s="37">
        <v>0</v>
      </c>
      <c r="T10" s="37">
        <v>0</v>
      </c>
      <c r="U10" s="37">
        <v>0</v>
      </c>
      <c r="V10" s="37">
        <v>0</v>
      </c>
      <c r="W10" s="37">
        <v>0</v>
      </c>
      <c r="X10" s="37">
        <v>0</v>
      </c>
      <c r="Y10" s="37">
        <v>0</v>
      </c>
    </row>
  </sheetData>
  <mergeCells count="17">
    <mergeCell ref="Y1:Y2"/>
    <mergeCell ref="A2:M2"/>
    <mergeCell ref="Q1:Q2"/>
    <mergeCell ref="R1:R2"/>
    <mergeCell ref="S1:S2"/>
    <mergeCell ref="T1:T2"/>
    <mergeCell ref="V1:V2"/>
    <mergeCell ref="A1:C1"/>
    <mergeCell ref="D1:J1"/>
    <mergeCell ref="K1:M1"/>
    <mergeCell ref="N1:N2"/>
    <mergeCell ref="O1:O2"/>
    <mergeCell ref="P1:P2"/>
    <mergeCell ref="A5:A10"/>
    <mergeCell ref="U1:U2"/>
    <mergeCell ref="W1:W2"/>
    <mergeCell ref="X1:X2"/>
  </mergeCells>
  <conditionalFormatting sqref="R4:Y4">
    <cfRule type="cellIs" dxfId="113" priority="16" stopIfTrue="1" operator="greaterThan">
      <formula>0</formula>
    </cfRule>
    <cfRule type="cellIs" dxfId="112" priority="17" stopIfTrue="1" operator="greaterThan">
      <formula>0</formula>
    </cfRule>
    <cfRule type="cellIs" dxfId="111" priority="18" stopIfTrue="1" operator="greaterThan">
      <formula>0</formula>
    </cfRule>
  </conditionalFormatting>
  <conditionalFormatting sqref="R5:Y9">
    <cfRule type="cellIs" dxfId="110" priority="13" stopIfTrue="1" operator="greaterThan">
      <formula>0</formula>
    </cfRule>
    <cfRule type="cellIs" dxfId="109" priority="14" stopIfTrue="1" operator="greaterThan">
      <formula>0</formula>
    </cfRule>
    <cfRule type="cellIs" dxfId="108" priority="15" stopIfTrue="1" operator="greaterThan">
      <formula>0</formula>
    </cfRule>
  </conditionalFormatting>
  <conditionalFormatting sqref="R10:Y10">
    <cfRule type="cellIs" dxfId="107" priority="10" stopIfTrue="1" operator="greaterThan">
      <formula>0</formula>
    </cfRule>
    <cfRule type="cellIs" dxfId="106" priority="11" stopIfTrue="1" operator="greaterThan">
      <formula>0</formula>
    </cfRule>
    <cfRule type="cellIs" dxfId="105" priority="12" stopIfTrue="1" operator="greaterThan">
      <formula>0</formula>
    </cfRule>
  </conditionalFormatting>
  <conditionalFormatting sqref="N4:Q4">
    <cfRule type="cellIs" dxfId="104" priority="7" stopIfTrue="1" operator="greaterThan">
      <formula>0</formula>
    </cfRule>
    <cfRule type="cellIs" dxfId="103" priority="8" stopIfTrue="1" operator="greaterThan">
      <formula>0</formula>
    </cfRule>
    <cfRule type="cellIs" dxfId="102" priority="9" stopIfTrue="1" operator="greaterThan">
      <formula>0</formula>
    </cfRule>
  </conditionalFormatting>
  <conditionalFormatting sqref="N5:Q9">
    <cfRule type="cellIs" dxfId="101" priority="4" stopIfTrue="1" operator="greaterThan">
      <formula>0</formula>
    </cfRule>
    <cfRule type="cellIs" dxfId="100" priority="5" stopIfTrue="1" operator="greaterThan">
      <formula>0</formula>
    </cfRule>
    <cfRule type="cellIs" dxfId="99" priority="6" stopIfTrue="1" operator="greaterThan">
      <formula>0</formula>
    </cfRule>
  </conditionalFormatting>
  <conditionalFormatting sqref="N10:Q10">
    <cfRule type="cellIs" dxfId="98" priority="1" stopIfTrue="1" operator="greaterThan">
      <formula>0</formula>
    </cfRule>
    <cfRule type="cellIs" dxfId="97" priority="2" stopIfTrue="1" operator="greaterThan">
      <formula>0</formula>
    </cfRule>
    <cfRule type="cellIs" dxfId="9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B1" zoomScale="90" zoomScaleNormal="90" workbookViewId="0">
      <selection activeCell="L4" sqref="L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100</v>
      </c>
      <c r="O1" s="54" t="s">
        <v>33</v>
      </c>
      <c r="P1" s="54" t="s">
        <v>33</v>
      </c>
      <c r="Q1" s="54" t="s">
        <v>33</v>
      </c>
      <c r="R1" s="54" t="s">
        <v>33</v>
      </c>
      <c r="S1" s="54" t="s">
        <v>33</v>
      </c>
      <c r="T1" s="54" t="s">
        <v>33</v>
      </c>
      <c r="U1" s="54" t="s">
        <v>33</v>
      </c>
      <c r="V1" s="54" t="s">
        <v>33</v>
      </c>
      <c r="W1" s="54" t="s">
        <v>33</v>
      </c>
      <c r="X1" s="54" t="s">
        <v>33</v>
      </c>
      <c r="Y1" s="54" t="s">
        <v>33</v>
      </c>
    </row>
    <row r="2" spans="1:25" ht="30" customHeight="1" x14ac:dyDescent="0.25">
      <c r="A2" s="53" t="s">
        <v>42</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77">
        <v>41876</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0</v>
      </c>
      <c r="L4" s="49">
        <f>K4-(SUM(N4:Y4))</f>
        <v>0</v>
      </c>
      <c r="M4" s="50" t="str">
        <f>IF(L4&lt;0,"ATENÇÃO","OK")</f>
        <v>OK</v>
      </c>
      <c r="N4" s="76">
        <v>0</v>
      </c>
      <c r="O4" s="37">
        <v>0</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76">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10</v>
      </c>
      <c r="L6" s="49">
        <f t="shared" si="0"/>
        <v>5</v>
      </c>
      <c r="M6" s="50" t="str">
        <f t="shared" si="1"/>
        <v>OK</v>
      </c>
      <c r="N6" s="76">
        <v>5</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76">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76">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76">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76">
        <v>0</v>
      </c>
      <c r="O10" s="37">
        <v>0</v>
      </c>
      <c r="P10" s="37">
        <v>0</v>
      </c>
      <c r="Q10" s="37">
        <v>0</v>
      </c>
      <c r="R10" s="37">
        <v>0</v>
      </c>
      <c r="S10" s="37">
        <v>0</v>
      </c>
      <c r="T10" s="37">
        <v>0</v>
      </c>
      <c r="U10" s="37">
        <v>0</v>
      </c>
      <c r="V10" s="37">
        <v>0</v>
      </c>
      <c r="W10" s="37">
        <v>0</v>
      </c>
      <c r="X10" s="37">
        <v>0</v>
      </c>
      <c r="Y10" s="37">
        <v>0</v>
      </c>
    </row>
  </sheetData>
  <mergeCells count="17">
    <mergeCell ref="A5:A10"/>
    <mergeCell ref="W1:W2"/>
    <mergeCell ref="X1:X2"/>
    <mergeCell ref="N1:N2"/>
    <mergeCell ref="Y1:Y2"/>
    <mergeCell ref="A2:M2"/>
    <mergeCell ref="Q1:Q2"/>
    <mergeCell ref="R1:R2"/>
    <mergeCell ref="S1:S2"/>
    <mergeCell ref="T1:T2"/>
    <mergeCell ref="U1:U2"/>
    <mergeCell ref="V1:V2"/>
    <mergeCell ref="A1:C1"/>
    <mergeCell ref="D1:J1"/>
    <mergeCell ref="K1:M1"/>
    <mergeCell ref="O1:O2"/>
    <mergeCell ref="P1:P2"/>
  </mergeCells>
  <conditionalFormatting sqref="N4:Y4">
    <cfRule type="cellIs" dxfId="95" priority="7" stopIfTrue="1" operator="greaterThan">
      <formula>0</formula>
    </cfRule>
    <cfRule type="cellIs" dxfId="94" priority="8" stopIfTrue="1" operator="greaterThan">
      <formula>0</formula>
    </cfRule>
    <cfRule type="cellIs" dxfId="93" priority="9" stopIfTrue="1" operator="greaterThan">
      <formula>0</formula>
    </cfRule>
  </conditionalFormatting>
  <conditionalFormatting sqref="N5:Y9">
    <cfRule type="cellIs" dxfId="92" priority="4" stopIfTrue="1" operator="greaterThan">
      <formula>0</formula>
    </cfRule>
    <cfRule type="cellIs" dxfId="91" priority="5" stopIfTrue="1" operator="greaterThan">
      <formula>0</formula>
    </cfRule>
    <cfRule type="cellIs" dxfId="90" priority="6" stopIfTrue="1" operator="greaterThan">
      <formula>0</formula>
    </cfRule>
  </conditionalFormatting>
  <conditionalFormatting sqref="N10:Y10">
    <cfRule type="cellIs" dxfId="89" priority="1" stopIfTrue="1" operator="greaterThan">
      <formula>0</formula>
    </cfRule>
    <cfRule type="cellIs" dxfId="88" priority="2" stopIfTrue="1" operator="greaterThan">
      <formula>0</formula>
    </cfRule>
    <cfRule type="cellIs" dxfId="8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0"/>
  <sheetViews>
    <sheetView topLeftCell="E1" zoomScale="90" zoomScaleNormal="90" workbookViewId="0">
      <selection activeCell="O4" sqref="O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5" width="15.7109375" style="38" bestFit="1" customWidth="1"/>
    <col min="16" max="16" width="10.5703125" style="5" bestFit="1" customWidth="1"/>
    <col min="17" max="19" width="10.5703125" style="1" bestFit="1" customWidth="1"/>
    <col min="20" max="20" width="10.5703125" style="6" bestFit="1" customWidth="1"/>
    <col min="21" max="22" width="10.5703125" style="1" bestFit="1" customWidth="1"/>
    <col min="23" max="16384" width="9.7109375" style="1"/>
  </cols>
  <sheetData>
    <row r="1" spans="1:22" ht="33" customHeight="1" x14ac:dyDescent="0.25">
      <c r="A1" s="53" t="s">
        <v>48</v>
      </c>
      <c r="B1" s="53"/>
      <c r="C1" s="53"/>
      <c r="D1" s="53" t="s">
        <v>49</v>
      </c>
      <c r="E1" s="53"/>
      <c r="F1" s="53"/>
      <c r="G1" s="53"/>
      <c r="H1" s="53"/>
      <c r="I1" s="53"/>
      <c r="J1" s="53"/>
      <c r="K1" s="53" t="s">
        <v>50</v>
      </c>
      <c r="L1" s="53"/>
      <c r="M1" s="53"/>
      <c r="N1" s="56" t="s">
        <v>76</v>
      </c>
      <c r="O1" s="56" t="s">
        <v>77</v>
      </c>
      <c r="P1" s="54" t="s">
        <v>33</v>
      </c>
      <c r="Q1" s="54" t="s">
        <v>33</v>
      </c>
      <c r="R1" s="54" t="s">
        <v>33</v>
      </c>
      <c r="S1" s="54" t="s">
        <v>33</v>
      </c>
      <c r="T1" s="54" t="s">
        <v>33</v>
      </c>
      <c r="U1" s="54" t="s">
        <v>33</v>
      </c>
      <c r="V1" s="54" t="s">
        <v>33</v>
      </c>
    </row>
    <row r="2" spans="1:22" ht="30" customHeight="1" x14ac:dyDescent="0.25">
      <c r="A2" s="53" t="s">
        <v>43</v>
      </c>
      <c r="B2" s="53"/>
      <c r="C2" s="53"/>
      <c r="D2" s="53"/>
      <c r="E2" s="53"/>
      <c r="F2" s="53"/>
      <c r="G2" s="53"/>
      <c r="H2" s="53"/>
      <c r="I2" s="53"/>
      <c r="J2" s="53"/>
      <c r="K2" s="53"/>
      <c r="L2" s="53"/>
      <c r="M2" s="53"/>
      <c r="N2" s="70"/>
      <c r="O2" s="70"/>
      <c r="P2" s="54"/>
      <c r="Q2" s="54"/>
      <c r="R2" s="54"/>
      <c r="S2" s="54"/>
      <c r="T2" s="54"/>
      <c r="U2" s="54"/>
      <c r="V2" s="54"/>
    </row>
    <row r="3" spans="1:22"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51">
        <v>41571</v>
      </c>
      <c r="O3" s="51">
        <v>41827</v>
      </c>
      <c r="P3" s="48" t="s">
        <v>2</v>
      </c>
      <c r="Q3" s="48" t="s">
        <v>2</v>
      </c>
      <c r="R3" s="48" t="s">
        <v>2</v>
      </c>
      <c r="S3" s="48" t="s">
        <v>2</v>
      </c>
      <c r="T3" s="48" t="s">
        <v>2</v>
      </c>
      <c r="U3" s="48" t="s">
        <v>2</v>
      </c>
      <c r="V3" s="48" t="s">
        <v>2</v>
      </c>
    </row>
    <row r="4" spans="1:22" ht="360" x14ac:dyDescent="0.25">
      <c r="A4" s="36" t="s">
        <v>51</v>
      </c>
      <c r="B4" s="27"/>
      <c r="C4" s="27">
        <v>1</v>
      </c>
      <c r="D4" s="30" t="s">
        <v>52</v>
      </c>
      <c r="E4" s="29"/>
      <c r="F4" s="31" t="s">
        <v>60</v>
      </c>
      <c r="G4" s="28" t="s">
        <v>35</v>
      </c>
      <c r="H4" s="28" t="s">
        <v>61</v>
      </c>
      <c r="I4" s="28" t="s">
        <v>62</v>
      </c>
      <c r="J4" s="32">
        <v>1590</v>
      </c>
      <c r="K4" s="34">
        <f>50-1-5-3</f>
        <v>41</v>
      </c>
      <c r="L4" s="49">
        <f>K4-(SUM(N4:V4))</f>
        <v>5</v>
      </c>
      <c r="M4" s="50" t="str">
        <f>IF(L4&lt;0,"ATENÇÃO","OK")</f>
        <v>OK</v>
      </c>
      <c r="N4" s="37">
        <v>25</v>
      </c>
      <c r="O4" s="39">
        <v>11</v>
      </c>
      <c r="P4" s="37">
        <v>0</v>
      </c>
      <c r="Q4" s="37">
        <v>0</v>
      </c>
      <c r="R4" s="37">
        <v>0</v>
      </c>
      <c r="S4" s="37">
        <v>0</v>
      </c>
      <c r="T4" s="37">
        <v>0</v>
      </c>
      <c r="U4" s="37">
        <v>0</v>
      </c>
      <c r="V4" s="37">
        <v>0</v>
      </c>
    </row>
    <row r="5" spans="1:22" ht="240" x14ac:dyDescent="0.25">
      <c r="A5" s="55" t="s">
        <v>53</v>
      </c>
      <c r="B5" s="27"/>
      <c r="C5" s="27">
        <v>4</v>
      </c>
      <c r="D5" s="30" t="s">
        <v>54</v>
      </c>
      <c r="E5" s="29"/>
      <c r="F5" s="31" t="s">
        <v>63</v>
      </c>
      <c r="G5" s="28" t="s">
        <v>35</v>
      </c>
      <c r="H5" s="28" t="s">
        <v>61</v>
      </c>
      <c r="I5" s="28" t="s">
        <v>62</v>
      </c>
      <c r="J5" s="32">
        <v>2670</v>
      </c>
      <c r="K5" s="34">
        <v>0</v>
      </c>
      <c r="L5" s="49">
        <f>K5-(SUM(N5:V5))</f>
        <v>0</v>
      </c>
      <c r="M5" s="50" t="str">
        <f t="shared" ref="M5:M10" si="0">IF(L5&lt;0,"ATENÇÃO","OK")</f>
        <v>OK</v>
      </c>
      <c r="N5" s="37">
        <v>0</v>
      </c>
      <c r="O5" s="37">
        <v>0</v>
      </c>
      <c r="P5" s="37">
        <v>0</v>
      </c>
      <c r="Q5" s="37">
        <v>0</v>
      </c>
      <c r="R5" s="37">
        <v>0</v>
      </c>
      <c r="S5" s="37">
        <v>0</v>
      </c>
      <c r="T5" s="37">
        <v>0</v>
      </c>
      <c r="U5" s="37">
        <v>0</v>
      </c>
      <c r="V5" s="37">
        <v>0</v>
      </c>
    </row>
    <row r="6" spans="1:22" ht="120" x14ac:dyDescent="0.25">
      <c r="A6" s="55"/>
      <c r="B6" s="27"/>
      <c r="C6" s="27">
        <v>5</v>
      </c>
      <c r="D6" s="30" t="s">
        <v>55</v>
      </c>
      <c r="E6" s="29"/>
      <c r="F6" s="31" t="s">
        <v>64</v>
      </c>
      <c r="G6" s="28" t="s">
        <v>35</v>
      </c>
      <c r="H6" s="28" t="s">
        <v>61</v>
      </c>
      <c r="I6" s="28" t="s">
        <v>62</v>
      </c>
      <c r="J6" s="32">
        <v>650</v>
      </c>
      <c r="K6" s="34">
        <v>0</v>
      </c>
      <c r="L6" s="49">
        <f>K6-(SUM(N6:V6))</f>
        <v>0</v>
      </c>
      <c r="M6" s="50" t="str">
        <f t="shared" si="0"/>
        <v>OK</v>
      </c>
      <c r="N6" s="37">
        <v>0</v>
      </c>
      <c r="O6" s="37">
        <v>0</v>
      </c>
      <c r="P6" s="37">
        <v>0</v>
      </c>
      <c r="Q6" s="37">
        <v>0</v>
      </c>
      <c r="R6" s="37">
        <v>0</v>
      </c>
      <c r="S6" s="37">
        <v>0</v>
      </c>
      <c r="T6" s="37">
        <v>0</v>
      </c>
      <c r="U6" s="37">
        <v>0</v>
      </c>
      <c r="V6" s="37">
        <v>0</v>
      </c>
    </row>
    <row r="7" spans="1:22" ht="60" x14ac:dyDescent="0.25">
      <c r="A7" s="55"/>
      <c r="B7" s="27"/>
      <c r="C7" s="27">
        <v>7</v>
      </c>
      <c r="D7" s="30" t="s">
        <v>56</v>
      </c>
      <c r="E7" s="29"/>
      <c r="F7" s="31" t="s">
        <v>65</v>
      </c>
      <c r="G7" s="28" t="s">
        <v>35</v>
      </c>
      <c r="H7" s="28" t="s">
        <v>61</v>
      </c>
      <c r="I7" s="28" t="s">
        <v>62</v>
      </c>
      <c r="J7" s="32">
        <v>618</v>
      </c>
      <c r="K7" s="34">
        <v>0</v>
      </c>
      <c r="L7" s="49">
        <f>K7-(SUM(N7:V7))</f>
        <v>0</v>
      </c>
      <c r="M7" s="50" t="str">
        <f t="shared" si="0"/>
        <v>OK</v>
      </c>
      <c r="N7" s="37">
        <v>0</v>
      </c>
      <c r="O7" s="37">
        <v>0</v>
      </c>
      <c r="P7" s="37">
        <v>0</v>
      </c>
      <c r="Q7" s="37">
        <v>0</v>
      </c>
      <c r="R7" s="37">
        <v>0</v>
      </c>
      <c r="S7" s="37">
        <v>0</v>
      </c>
      <c r="T7" s="37">
        <v>0</v>
      </c>
      <c r="U7" s="37">
        <v>0</v>
      </c>
      <c r="V7" s="37">
        <v>0</v>
      </c>
    </row>
    <row r="8" spans="1:22" ht="60" x14ac:dyDescent="0.25">
      <c r="A8" s="55"/>
      <c r="B8" s="27"/>
      <c r="C8" s="27">
        <v>8</v>
      </c>
      <c r="D8" s="30" t="s">
        <v>57</v>
      </c>
      <c r="E8" s="29"/>
      <c r="F8" s="31" t="s">
        <v>66</v>
      </c>
      <c r="G8" s="28" t="s">
        <v>35</v>
      </c>
      <c r="H8" s="28" t="s">
        <v>61</v>
      </c>
      <c r="I8" s="28" t="s">
        <v>62</v>
      </c>
      <c r="J8" s="32">
        <v>395</v>
      </c>
      <c r="K8" s="34">
        <v>0</v>
      </c>
      <c r="L8" s="49">
        <f>K8-(SUM(N8:V8))</f>
        <v>0</v>
      </c>
      <c r="M8" s="50" t="str">
        <f t="shared" si="0"/>
        <v>OK</v>
      </c>
      <c r="N8" s="37">
        <v>0</v>
      </c>
      <c r="O8" s="37">
        <v>0</v>
      </c>
      <c r="P8" s="37">
        <v>0</v>
      </c>
      <c r="Q8" s="37">
        <v>0</v>
      </c>
      <c r="R8" s="37">
        <v>0</v>
      </c>
      <c r="S8" s="37">
        <v>0</v>
      </c>
      <c r="T8" s="37">
        <v>0</v>
      </c>
      <c r="U8" s="37">
        <v>0</v>
      </c>
      <c r="V8" s="37">
        <v>0</v>
      </c>
    </row>
    <row r="9" spans="1:22" ht="75" x14ac:dyDescent="0.25">
      <c r="A9" s="55"/>
      <c r="B9" s="27"/>
      <c r="C9" s="27">
        <v>9</v>
      </c>
      <c r="D9" s="30" t="s">
        <v>58</v>
      </c>
      <c r="E9" s="29"/>
      <c r="F9" s="31" t="s">
        <v>67</v>
      </c>
      <c r="G9" s="28" t="s">
        <v>35</v>
      </c>
      <c r="H9" s="28" t="s">
        <v>61</v>
      </c>
      <c r="I9" s="28" t="s">
        <v>62</v>
      </c>
      <c r="J9" s="32">
        <v>655</v>
      </c>
      <c r="K9" s="34">
        <v>0</v>
      </c>
      <c r="L9" s="49">
        <f>K9-(SUM(N9:V9))</f>
        <v>0</v>
      </c>
      <c r="M9" s="50" t="str">
        <f t="shared" si="0"/>
        <v>OK</v>
      </c>
      <c r="N9" s="37">
        <v>0</v>
      </c>
      <c r="O9" s="37">
        <v>0</v>
      </c>
      <c r="P9" s="37">
        <v>0</v>
      </c>
      <c r="Q9" s="37">
        <v>0</v>
      </c>
      <c r="R9" s="37">
        <v>0</v>
      </c>
      <c r="S9" s="37">
        <v>0</v>
      </c>
      <c r="T9" s="37">
        <v>0</v>
      </c>
      <c r="U9" s="37">
        <v>0</v>
      </c>
      <c r="V9" s="37">
        <v>0</v>
      </c>
    </row>
    <row r="10" spans="1:22" ht="60" x14ac:dyDescent="0.25">
      <c r="A10" s="55"/>
      <c r="B10" s="27"/>
      <c r="C10" s="27">
        <v>10</v>
      </c>
      <c r="D10" s="30" t="s">
        <v>59</v>
      </c>
      <c r="E10" s="33"/>
      <c r="F10" s="31" t="s">
        <v>67</v>
      </c>
      <c r="G10" s="28" t="s">
        <v>35</v>
      </c>
      <c r="H10" s="28" t="s">
        <v>61</v>
      </c>
      <c r="I10" s="28" t="s">
        <v>62</v>
      </c>
      <c r="J10" s="32">
        <v>676</v>
      </c>
      <c r="K10" s="34">
        <v>0</v>
      </c>
      <c r="L10" s="49">
        <f>K10-(SUM(N10:V10))</f>
        <v>0</v>
      </c>
      <c r="M10" s="50" t="str">
        <f t="shared" si="0"/>
        <v>OK</v>
      </c>
      <c r="N10" s="37">
        <v>0</v>
      </c>
      <c r="O10" s="37">
        <v>0</v>
      </c>
      <c r="P10" s="37">
        <v>0</v>
      </c>
      <c r="Q10" s="37">
        <v>0</v>
      </c>
      <c r="R10" s="37">
        <v>0</v>
      </c>
      <c r="S10" s="37">
        <v>0</v>
      </c>
      <c r="T10" s="37">
        <v>0</v>
      </c>
      <c r="U10" s="37">
        <v>0</v>
      </c>
      <c r="V10" s="37">
        <v>0</v>
      </c>
    </row>
  </sheetData>
  <mergeCells count="14">
    <mergeCell ref="A5:A10"/>
    <mergeCell ref="T1:T2"/>
    <mergeCell ref="U1:U2"/>
    <mergeCell ref="V1:V2"/>
    <mergeCell ref="A2:M2"/>
    <mergeCell ref="O1:O2"/>
    <mergeCell ref="P1:P2"/>
    <mergeCell ref="Q1:Q2"/>
    <mergeCell ref="R1:R2"/>
    <mergeCell ref="S1:S2"/>
    <mergeCell ref="A1:C1"/>
    <mergeCell ref="D1:J1"/>
    <mergeCell ref="K1:M1"/>
    <mergeCell ref="N1:N2"/>
  </mergeCells>
  <conditionalFormatting sqref="P4:V4 N5:V10">
    <cfRule type="cellIs" dxfId="86" priority="10" stopIfTrue="1" operator="greaterThan">
      <formula>0</formula>
    </cfRule>
    <cfRule type="cellIs" dxfId="85" priority="11" stopIfTrue="1" operator="greaterThan">
      <formula>0</formula>
    </cfRule>
    <cfRule type="cellIs" dxfId="84" priority="12" stopIfTrue="1" operator="greaterThan">
      <formula>0</formula>
    </cfRule>
  </conditionalFormatting>
  <conditionalFormatting sqref="N4">
    <cfRule type="cellIs" dxfId="83" priority="1" stopIfTrue="1" operator="greaterThan">
      <formula>0</formula>
    </cfRule>
    <cfRule type="cellIs" dxfId="82" priority="2" stopIfTrue="1" operator="greaterThan">
      <formula>0</formula>
    </cfRule>
    <cfRule type="cellIs" dxfId="8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topLeftCell="E1" zoomScale="90" zoomScaleNormal="90" workbookViewId="0">
      <selection activeCell="N30" sqref="N3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7" width="11.85546875" style="38" bestFit="1" customWidth="1"/>
    <col min="18" max="19" width="11.8554687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69"/>
      <c r="N1" s="56" t="s">
        <v>94</v>
      </c>
      <c r="O1" s="56" t="s">
        <v>95</v>
      </c>
      <c r="P1" s="56" t="s">
        <v>96</v>
      </c>
      <c r="Q1" s="56" t="s">
        <v>97</v>
      </c>
      <c r="R1" s="56" t="s">
        <v>98</v>
      </c>
      <c r="S1" s="56" t="s">
        <v>99</v>
      </c>
      <c r="T1" s="54" t="s">
        <v>33</v>
      </c>
      <c r="U1" s="54" t="s">
        <v>33</v>
      </c>
      <c r="V1" s="54" t="s">
        <v>33</v>
      </c>
      <c r="W1" s="54" t="s">
        <v>33</v>
      </c>
      <c r="X1" s="54" t="s">
        <v>33</v>
      </c>
      <c r="Y1" s="54" t="s">
        <v>33</v>
      </c>
    </row>
    <row r="2" spans="1:25" ht="30" customHeight="1" x14ac:dyDescent="0.25">
      <c r="A2" s="53" t="s">
        <v>44</v>
      </c>
      <c r="B2" s="53"/>
      <c r="C2" s="53"/>
      <c r="D2" s="53"/>
      <c r="E2" s="53"/>
      <c r="F2" s="53"/>
      <c r="G2" s="53"/>
      <c r="H2" s="53"/>
      <c r="I2" s="53"/>
      <c r="J2" s="53"/>
      <c r="K2" s="53"/>
      <c r="L2" s="53"/>
      <c r="M2" s="69"/>
      <c r="N2" s="71"/>
      <c r="O2" s="71"/>
      <c r="P2" s="71"/>
      <c r="Q2" s="71"/>
      <c r="R2" s="71"/>
      <c r="S2" s="71"/>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51">
        <v>41583</v>
      </c>
      <c r="O3" s="51">
        <v>41703</v>
      </c>
      <c r="P3" s="51">
        <v>41794</v>
      </c>
      <c r="Q3" s="51">
        <v>41794</v>
      </c>
      <c r="R3" s="51">
        <v>41794</v>
      </c>
      <c r="S3" s="51">
        <v>41794</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80</v>
      </c>
      <c r="L4" s="49">
        <f>K4-(SUM(N4:Y4))</f>
        <v>0</v>
      </c>
      <c r="M4" s="50" t="str">
        <f>IF(L4&lt;0,"ATENÇÃO","OK")</f>
        <v>OK</v>
      </c>
      <c r="N4" s="37">
        <v>40</v>
      </c>
      <c r="O4" s="37">
        <v>30</v>
      </c>
      <c r="P4" s="37">
        <v>5</v>
      </c>
      <c r="Q4" s="37">
        <v>2</v>
      </c>
      <c r="R4" s="37">
        <v>2</v>
      </c>
      <c r="S4" s="37">
        <v>1</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65">
        <v>0</v>
      </c>
      <c r="O5" s="65">
        <v>0</v>
      </c>
      <c r="P5" s="65">
        <v>0</v>
      </c>
      <c r="Q5" s="66">
        <v>0</v>
      </c>
      <c r="R5" s="67">
        <v>0</v>
      </c>
      <c r="S5" s="6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65">
        <v>0</v>
      </c>
      <c r="O6" s="65">
        <v>0</v>
      </c>
      <c r="P6" s="65">
        <v>0</v>
      </c>
      <c r="Q6" s="66">
        <v>0</v>
      </c>
      <c r="R6" s="67">
        <v>0</v>
      </c>
      <c r="S6" s="6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65">
        <v>0</v>
      </c>
      <c r="O7" s="65">
        <v>0</v>
      </c>
      <c r="P7" s="65">
        <v>0</v>
      </c>
      <c r="Q7" s="66">
        <v>0</v>
      </c>
      <c r="R7" s="67">
        <v>0</v>
      </c>
      <c r="S7" s="6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65">
        <v>0</v>
      </c>
      <c r="O8" s="65">
        <v>0</v>
      </c>
      <c r="P8" s="65">
        <v>0</v>
      </c>
      <c r="Q8" s="66">
        <v>0</v>
      </c>
      <c r="R8" s="67">
        <v>0</v>
      </c>
      <c r="S8" s="6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65">
        <v>0</v>
      </c>
      <c r="O9" s="65">
        <v>0</v>
      </c>
      <c r="P9" s="65">
        <v>0</v>
      </c>
      <c r="Q9" s="66">
        <v>0</v>
      </c>
      <c r="R9" s="67">
        <v>0</v>
      </c>
      <c r="S9" s="6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65">
        <v>0</v>
      </c>
      <c r="O10" s="65">
        <v>0</v>
      </c>
      <c r="P10" s="65">
        <v>0</v>
      </c>
      <c r="Q10" s="66">
        <v>0</v>
      </c>
      <c r="R10" s="67">
        <v>0</v>
      </c>
      <c r="S10" s="67">
        <v>0</v>
      </c>
      <c r="T10" s="37">
        <v>0</v>
      </c>
      <c r="U10" s="37">
        <v>0</v>
      </c>
      <c r="V10" s="37">
        <v>0</v>
      </c>
      <c r="W10" s="37">
        <v>0</v>
      </c>
      <c r="X10" s="37">
        <v>0</v>
      </c>
      <c r="Y10" s="37">
        <v>0</v>
      </c>
    </row>
    <row r="11" spans="1:25" x14ac:dyDescent="0.25">
      <c r="N11" s="1"/>
      <c r="O11" s="1"/>
      <c r="P11" s="6"/>
      <c r="Q11" s="1"/>
      <c r="R11" s="1"/>
      <c r="S11" s="1"/>
      <c r="W11" s="1"/>
    </row>
    <row r="12" spans="1:25" x14ac:dyDescent="0.25">
      <c r="N12" s="1"/>
      <c r="O12" s="1"/>
      <c r="P12" s="6"/>
      <c r="Q12" s="1"/>
      <c r="R12" s="1"/>
      <c r="S12" s="1"/>
      <c r="W12" s="1"/>
    </row>
    <row r="13" spans="1:25" x14ac:dyDescent="0.25">
      <c r="N13" s="1"/>
      <c r="O13" s="1"/>
      <c r="P13" s="6"/>
      <c r="Q13" s="1"/>
      <c r="R13" s="1"/>
      <c r="S13" s="1"/>
      <c r="W13" s="1"/>
    </row>
    <row r="14" spans="1:25" x14ac:dyDescent="0.25">
      <c r="N14" s="1"/>
      <c r="O14" s="1"/>
      <c r="P14" s="6"/>
      <c r="Q14" s="1"/>
      <c r="R14" s="1"/>
      <c r="S14" s="1"/>
      <c r="W14" s="1"/>
    </row>
    <row r="15" spans="1:25" x14ac:dyDescent="0.25">
      <c r="N15" s="1"/>
      <c r="O15" s="1"/>
      <c r="P15" s="6"/>
      <c r="Q15" s="1"/>
      <c r="R15" s="1"/>
      <c r="S15" s="1"/>
      <c r="W15" s="1"/>
    </row>
    <row r="16" spans="1:25" x14ac:dyDescent="0.25">
      <c r="N16" s="1"/>
      <c r="O16" s="1"/>
      <c r="P16" s="6"/>
      <c r="Q16" s="1"/>
      <c r="R16" s="1"/>
      <c r="S16" s="1"/>
      <c r="W16" s="1"/>
    </row>
    <row r="17" spans="14:23" x14ac:dyDescent="0.25">
      <c r="N17" s="1"/>
      <c r="O17" s="1"/>
      <c r="P17" s="6"/>
      <c r="Q17" s="1"/>
      <c r="R17" s="1"/>
      <c r="S17" s="1"/>
      <c r="W17" s="1"/>
    </row>
    <row r="18" spans="14:23" x14ac:dyDescent="0.25">
      <c r="N18" s="1"/>
      <c r="O18" s="1"/>
      <c r="P18" s="6"/>
      <c r="Q18" s="1"/>
      <c r="R18" s="1"/>
      <c r="S18" s="1"/>
      <c r="W18" s="1"/>
    </row>
    <row r="19" spans="14:23" x14ac:dyDescent="0.25">
      <c r="N19" s="1"/>
      <c r="O19" s="1"/>
      <c r="P19" s="6"/>
      <c r="Q19" s="1"/>
      <c r="R19" s="1"/>
      <c r="S19" s="1"/>
      <c r="W19" s="1"/>
    </row>
    <row r="20" spans="14:23" x14ac:dyDescent="0.25">
      <c r="N20" s="1"/>
      <c r="O20" s="1"/>
      <c r="P20" s="6"/>
      <c r="Q20" s="1"/>
      <c r="R20" s="1"/>
      <c r="S20" s="1"/>
      <c r="W20" s="1"/>
    </row>
    <row r="21" spans="14:23" x14ac:dyDescent="0.25">
      <c r="N21" s="1"/>
      <c r="O21" s="1"/>
      <c r="P21" s="6"/>
      <c r="Q21" s="1"/>
      <c r="R21" s="1"/>
      <c r="S21" s="1"/>
      <c r="W21" s="1"/>
    </row>
    <row r="22" spans="14:23" x14ac:dyDescent="0.25">
      <c r="N22" s="1"/>
      <c r="O22" s="1"/>
      <c r="P22" s="6"/>
      <c r="Q22" s="1"/>
      <c r="R22" s="1"/>
      <c r="S22" s="1"/>
      <c r="W22" s="1"/>
    </row>
    <row r="23" spans="14:23" x14ac:dyDescent="0.25">
      <c r="N23" s="1"/>
      <c r="O23" s="1"/>
      <c r="P23" s="6"/>
      <c r="Q23" s="1"/>
      <c r="R23" s="1"/>
      <c r="S23" s="1"/>
      <c r="W23" s="1"/>
    </row>
    <row r="24" spans="14:23" x14ac:dyDescent="0.25">
      <c r="N24" s="1"/>
      <c r="O24" s="1"/>
      <c r="P24" s="6"/>
      <c r="Q24" s="1"/>
      <c r="R24" s="1"/>
      <c r="S24" s="1"/>
      <c r="W24" s="1"/>
    </row>
    <row r="25" spans="14:23" x14ac:dyDescent="0.25">
      <c r="N25" s="1"/>
      <c r="O25" s="1"/>
      <c r="P25" s="6"/>
      <c r="Q25" s="1"/>
      <c r="R25" s="1"/>
      <c r="S25" s="1"/>
      <c r="W25" s="1"/>
    </row>
    <row r="26" spans="14:23" x14ac:dyDescent="0.25">
      <c r="N26" s="1"/>
      <c r="O26" s="1"/>
      <c r="P26" s="6"/>
      <c r="Q26" s="1"/>
      <c r="R26" s="1"/>
      <c r="S26" s="1"/>
      <c r="W26" s="1"/>
    </row>
    <row r="27" spans="14:23" x14ac:dyDescent="0.25">
      <c r="N27" s="1"/>
      <c r="O27" s="1"/>
      <c r="P27" s="6"/>
      <c r="Q27" s="1"/>
      <c r="R27" s="1"/>
      <c r="S27" s="1"/>
      <c r="W27" s="1"/>
    </row>
    <row r="28" spans="14:23" x14ac:dyDescent="0.25">
      <c r="N28" s="1"/>
      <c r="O28" s="1"/>
      <c r="P28" s="6"/>
      <c r="Q28" s="1"/>
      <c r="R28" s="1"/>
      <c r="S28" s="1"/>
      <c r="W28" s="1"/>
    </row>
    <row r="29" spans="14:23" x14ac:dyDescent="0.25">
      <c r="N29" s="1"/>
      <c r="O29" s="1"/>
      <c r="P29" s="6"/>
      <c r="Q29" s="1"/>
      <c r="R29" s="1"/>
      <c r="S29" s="1"/>
      <c r="W29" s="1"/>
    </row>
    <row r="30" spans="14:23" x14ac:dyDescent="0.25">
      <c r="N30" s="1"/>
      <c r="O30" s="1"/>
      <c r="P30" s="6"/>
      <c r="Q30" s="1"/>
      <c r="R30" s="1"/>
      <c r="S30" s="1"/>
      <c r="W30" s="1"/>
    </row>
    <row r="31" spans="14:23" x14ac:dyDescent="0.25">
      <c r="N31" s="1"/>
      <c r="O31" s="1"/>
      <c r="P31" s="6"/>
      <c r="Q31" s="1"/>
      <c r="R31" s="1"/>
      <c r="S31" s="1"/>
      <c r="W31" s="1"/>
    </row>
    <row r="32" spans="14:23" x14ac:dyDescent="0.25">
      <c r="N32" s="1"/>
      <c r="O32" s="1"/>
      <c r="P32" s="6"/>
      <c r="Q32" s="1"/>
      <c r="R32" s="1"/>
      <c r="S32" s="1"/>
      <c r="W32" s="1"/>
    </row>
    <row r="33" spans="14:17" x14ac:dyDescent="0.25">
      <c r="N33" s="68"/>
      <c r="O33" s="68"/>
      <c r="P33" s="68"/>
      <c r="Q33" s="68"/>
    </row>
    <row r="34" spans="14:17" x14ac:dyDescent="0.25">
      <c r="N34" s="68"/>
      <c r="O34" s="68"/>
      <c r="P34" s="68"/>
      <c r="Q34" s="68"/>
    </row>
    <row r="35" spans="14:17" x14ac:dyDescent="0.25">
      <c r="N35" s="68"/>
      <c r="O35" s="68"/>
      <c r="P35" s="68"/>
      <c r="Q35" s="68"/>
    </row>
    <row r="36" spans="14:17" x14ac:dyDescent="0.25">
      <c r="N36" s="68"/>
      <c r="O36" s="68"/>
      <c r="P36" s="68"/>
      <c r="Q36" s="68"/>
    </row>
    <row r="37" spans="14:17" x14ac:dyDescent="0.25">
      <c r="N37" s="68"/>
      <c r="O37" s="68"/>
      <c r="P37" s="68"/>
      <c r="Q37" s="68"/>
    </row>
    <row r="38" spans="14:17" x14ac:dyDescent="0.25">
      <c r="N38" s="68"/>
      <c r="O38" s="68"/>
      <c r="P38" s="68"/>
      <c r="Q38" s="68"/>
    </row>
  </sheetData>
  <mergeCells count="17">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T4:Y4">
    <cfRule type="cellIs" dxfId="80" priority="13" stopIfTrue="1" operator="greaterThan">
      <formula>0</formula>
    </cfRule>
    <cfRule type="cellIs" dxfId="79" priority="14" stopIfTrue="1" operator="greaterThan">
      <formula>0</formula>
    </cfRule>
    <cfRule type="cellIs" dxfId="78" priority="15" stopIfTrue="1" operator="greaterThan">
      <formula>0</formula>
    </cfRule>
  </conditionalFormatting>
  <conditionalFormatting sqref="T5:Y9">
    <cfRule type="cellIs" dxfId="77" priority="10" stopIfTrue="1" operator="greaterThan">
      <formula>0</formula>
    </cfRule>
    <cfRule type="cellIs" dxfId="76" priority="11" stopIfTrue="1" operator="greaterThan">
      <formula>0</formula>
    </cfRule>
    <cfRule type="cellIs" dxfId="75" priority="12" stopIfTrue="1" operator="greaterThan">
      <formula>0</formula>
    </cfRule>
  </conditionalFormatting>
  <conditionalFormatting sqref="T10:Y10">
    <cfRule type="cellIs" dxfId="74" priority="7" stopIfTrue="1" operator="greaterThan">
      <formula>0</formula>
    </cfRule>
    <cfRule type="cellIs" dxfId="73" priority="8" stopIfTrue="1" operator="greaterThan">
      <formula>0</formula>
    </cfRule>
    <cfRule type="cellIs" dxfId="72" priority="9" stopIfTrue="1" operator="greaterThan">
      <formula>0</formula>
    </cfRule>
  </conditionalFormatting>
  <conditionalFormatting sqref="N5:S10 N4:Q4">
    <cfRule type="cellIs" dxfId="71" priority="4" stopIfTrue="1" operator="greaterThan">
      <formula>0</formula>
    </cfRule>
    <cfRule type="cellIs" dxfId="70" priority="5" stopIfTrue="1" operator="greaterThan">
      <formula>0</formula>
    </cfRule>
    <cfRule type="cellIs" dxfId="69" priority="6" stopIfTrue="1" operator="greaterThan">
      <formula>0</formula>
    </cfRule>
  </conditionalFormatting>
  <conditionalFormatting sqref="R4:S4">
    <cfRule type="cellIs" dxfId="68" priority="1" stopIfTrue="1" operator="greaterThan">
      <formula>0</formula>
    </cfRule>
    <cfRule type="cellIs" dxfId="67" priority="2" stopIfTrue="1" operator="greaterThan">
      <formula>0</formula>
    </cfRule>
    <cfRule type="cellIs" dxfId="6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D1" zoomScale="90" zoomScaleNormal="90" workbookViewId="0">
      <selection activeCell="N1" sqref="N1:N1048576"/>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3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91</v>
      </c>
      <c r="O1" s="54" t="s">
        <v>33</v>
      </c>
      <c r="P1" s="54" t="s">
        <v>33</v>
      </c>
      <c r="Q1" s="54" t="s">
        <v>33</v>
      </c>
      <c r="R1" s="54" t="s">
        <v>33</v>
      </c>
      <c r="S1" s="54" t="s">
        <v>33</v>
      </c>
      <c r="T1" s="54" t="s">
        <v>33</v>
      </c>
      <c r="U1" s="54" t="s">
        <v>33</v>
      </c>
      <c r="V1" s="54" t="s">
        <v>33</v>
      </c>
      <c r="W1" s="54" t="s">
        <v>33</v>
      </c>
      <c r="X1" s="54" t="s">
        <v>33</v>
      </c>
      <c r="Y1" s="54" t="s">
        <v>33</v>
      </c>
    </row>
    <row r="2" spans="1:25" ht="30" customHeight="1" x14ac:dyDescent="0.25">
      <c r="A2" s="53" t="s">
        <v>45</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8" t="s">
        <v>2</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13</v>
      </c>
      <c r="L4" s="49">
        <f>K4-(SUM(N4:Y4))</f>
        <v>0</v>
      </c>
      <c r="M4" s="50" t="str">
        <f>IF(L4&lt;0,"ATENÇÃO","OK")</f>
        <v>OK</v>
      </c>
      <c r="N4" s="37">
        <v>13</v>
      </c>
      <c r="O4" s="37">
        <v>0</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v>0</v>
      </c>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v>0</v>
      </c>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v>0</v>
      </c>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v>0</v>
      </c>
      <c r="O10" s="37">
        <v>0</v>
      </c>
      <c r="P10" s="37">
        <v>0</v>
      </c>
      <c r="Q10" s="37">
        <v>0</v>
      </c>
      <c r="R10" s="37">
        <v>0</v>
      </c>
      <c r="S10" s="37">
        <v>0</v>
      </c>
      <c r="T10" s="37">
        <v>0</v>
      </c>
      <c r="U10" s="37">
        <v>0</v>
      </c>
      <c r="V10" s="37">
        <v>0</v>
      </c>
      <c r="W10" s="37">
        <v>0</v>
      </c>
      <c r="X10" s="37">
        <v>0</v>
      </c>
      <c r="Y10" s="37">
        <v>0</v>
      </c>
    </row>
  </sheetData>
  <mergeCells count="17">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O4:Y4">
    <cfRule type="cellIs" dxfId="65" priority="16" stopIfTrue="1" operator="greaterThan">
      <formula>0</formula>
    </cfRule>
    <cfRule type="cellIs" dxfId="64" priority="17" stopIfTrue="1" operator="greaterThan">
      <formula>0</formula>
    </cfRule>
    <cfRule type="cellIs" dxfId="63" priority="18" stopIfTrue="1" operator="greaterThan">
      <formula>0</formula>
    </cfRule>
  </conditionalFormatting>
  <conditionalFormatting sqref="O5:Y9">
    <cfRule type="cellIs" dxfId="62" priority="13" stopIfTrue="1" operator="greaterThan">
      <formula>0</formula>
    </cfRule>
    <cfRule type="cellIs" dxfId="61" priority="14" stopIfTrue="1" operator="greaterThan">
      <formula>0</formula>
    </cfRule>
    <cfRule type="cellIs" dxfId="60" priority="15" stopIfTrue="1" operator="greaterThan">
      <formula>0</formula>
    </cfRule>
  </conditionalFormatting>
  <conditionalFormatting sqref="O10:Y10">
    <cfRule type="cellIs" dxfId="59" priority="10" stopIfTrue="1" operator="greaterThan">
      <formula>0</formula>
    </cfRule>
    <cfRule type="cellIs" dxfId="58" priority="11" stopIfTrue="1" operator="greaterThan">
      <formula>0</formula>
    </cfRule>
    <cfRule type="cellIs" dxfId="57" priority="12" stopIfTrue="1" operator="greaterThan">
      <formula>0</formula>
    </cfRule>
  </conditionalFormatting>
  <conditionalFormatting sqref="N4">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N5:N9">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N10">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
  <sheetViews>
    <sheetView topLeftCell="F1" zoomScale="90" zoomScaleNormal="90" workbookViewId="0">
      <selection activeCell="M4" sqref="M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38" bestFit="1" customWidth="1"/>
    <col min="15" max="15" width="10.5703125" style="38" bestFit="1"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72</v>
      </c>
      <c r="O1" s="54" t="s">
        <v>33</v>
      </c>
      <c r="P1" s="54" t="s">
        <v>33</v>
      </c>
      <c r="Q1" s="54" t="s">
        <v>33</v>
      </c>
      <c r="R1" s="54" t="s">
        <v>33</v>
      </c>
      <c r="S1" s="54" t="s">
        <v>33</v>
      </c>
      <c r="T1" s="54" t="s">
        <v>33</v>
      </c>
      <c r="U1" s="54" t="s">
        <v>33</v>
      </c>
      <c r="V1" s="54" t="s">
        <v>33</v>
      </c>
      <c r="W1" s="54" t="s">
        <v>33</v>
      </c>
      <c r="X1" s="54" t="s">
        <v>33</v>
      </c>
      <c r="Y1" s="54" t="s">
        <v>33</v>
      </c>
    </row>
    <row r="2" spans="1:25" ht="30" customHeight="1" x14ac:dyDescent="0.25">
      <c r="A2" s="53" t="s">
        <v>46</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51">
        <v>41718</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f>32+3</f>
        <v>35</v>
      </c>
      <c r="L4" s="49">
        <f>K4-(SUM(N4:Y4))</f>
        <v>0</v>
      </c>
      <c r="M4" s="50" t="str">
        <f>IF(L4&lt;0,"ATENÇÃO","OK")</f>
        <v>OK</v>
      </c>
      <c r="N4" s="37">
        <v>32</v>
      </c>
      <c r="O4" s="37">
        <v>3</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65">
        <v>0</v>
      </c>
      <c r="O5" s="65">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65">
        <v>0</v>
      </c>
      <c r="O6" s="65">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65">
        <v>0</v>
      </c>
      <c r="O7" s="65">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65">
        <v>0</v>
      </c>
      <c r="O8" s="65">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65">
        <v>0</v>
      </c>
      <c r="O9" s="65">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65">
        <v>0</v>
      </c>
      <c r="O10" s="65">
        <v>0</v>
      </c>
      <c r="P10" s="37">
        <v>0</v>
      </c>
      <c r="Q10" s="37">
        <v>0</v>
      </c>
      <c r="R10" s="37">
        <v>0</v>
      </c>
      <c r="S10" s="37">
        <v>0</v>
      </c>
      <c r="T10" s="37">
        <v>0</v>
      </c>
      <c r="U10" s="37">
        <v>0</v>
      </c>
      <c r="V10" s="37">
        <v>0</v>
      </c>
      <c r="W10" s="37">
        <v>0</v>
      </c>
      <c r="X10" s="37">
        <v>0</v>
      </c>
      <c r="Y10" s="37">
        <v>0</v>
      </c>
    </row>
  </sheetData>
  <mergeCells count="17">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P4:Y4">
    <cfRule type="cellIs" dxfId="56" priority="25" stopIfTrue="1" operator="greaterThan">
      <formula>0</formula>
    </cfRule>
    <cfRule type="cellIs" dxfId="55" priority="26" stopIfTrue="1" operator="greaterThan">
      <formula>0</formula>
    </cfRule>
    <cfRule type="cellIs" dxfId="54" priority="27" stopIfTrue="1" operator="greaterThan">
      <formula>0</formula>
    </cfRule>
  </conditionalFormatting>
  <conditionalFormatting sqref="P5:Y9">
    <cfRule type="cellIs" dxfId="53" priority="22" stopIfTrue="1" operator="greaterThan">
      <formula>0</formula>
    </cfRule>
    <cfRule type="cellIs" dxfId="52" priority="23" stopIfTrue="1" operator="greaterThan">
      <formula>0</formula>
    </cfRule>
    <cfRule type="cellIs" dxfId="51" priority="24" stopIfTrue="1" operator="greaterThan">
      <formula>0</formula>
    </cfRule>
  </conditionalFormatting>
  <conditionalFormatting sqref="P10:Y10">
    <cfRule type="cellIs" dxfId="50" priority="19" stopIfTrue="1" operator="greaterThan">
      <formula>0</formula>
    </cfRule>
    <cfRule type="cellIs" dxfId="49" priority="20" stopIfTrue="1" operator="greaterThan">
      <formula>0</formula>
    </cfRule>
    <cfRule type="cellIs" dxfId="48" priority="21" stopIfTrue="1" operator="greaterThan">
      <formula>0</formula>
    </cfRule>
  </conditionalFormatting>
  <conditionalFormatting sqref="N4:O4">
    <cfRule type="cellIs" dxfId="47" priority="7" stopIfTrue="1" operator="greaterThan">
      <formula>0</formula>
    </cfRule>
    <cfRule type="cellIs" dxfId="46" priority="8" stopIfTrue="1" operator="greaterThan">
      <formula>0</formula>
    </cfRule>
    <cfRule type="cellIs" dxfId="45" priority="9" stopIfTrue="1" operator="greaterThan">
      <formula>0</formula>
    </cfRule>
  </conditionalFormatting>
  <conditionalFormatting sqref="N5:O9">
    <cfRule type="cellIs" dxfId="44" priority="4" stopIfTrue="1" operator="greaterThan">
      <formula>0</formula>
    </cfRule>
    <cfRule type="cellIs" dxfId="43" priority="5" stopIfTrue="1" operator="greaterThan">
      <formula>0</formula>
    </cfRule>
    <cfRule type="cellIs" dxfId="42" priority="6" stopIfTrue="1" operator="greaterThan">
      <formula>0</formula>
    </cfRule>
  </conditionalFormatting>
  <conditionalFormatting sqref="N10:O10">
    <cfRule type="cellIs" dxfId="41" priority="1" stopIfTrue="1" operator="greaterThan">
      <formula>0</formula>
    </cfRule>
    <cfRule type="cellIs" dxfId="40" priority="2" stopIfTrue="1" operator="greaterThan">
      <formula>0</formula>
    </cfRule>
    <cfRule type="cellIs" dxfId="3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topLeftCell="E1" zoomScale="90" zoomScaleNormal="90" workbookViewId="0">
      <selection activeCell="O17" sqref="O17"/>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38" bestFit="1" customWidth="1"/>
    <col min="15" max="15" width="12.5703125" style="38" customWidth="1"/>
    <col min="16" max="16" width="12.140625" style="38" customWidth="1"/>
    <col min="17" max="17" width="12.42578125" style="38"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82</v>
      </c>
      <c r="O1" s="54" t="s">
        <v>83</v>
      </c>
      <c r="P1" s="54" t="s">
        <v>84</v>
      </c>
      <c r="Q1" s="54" t="s">
        <v>85</v>
      </c>
      <c r="R1" s="54" t="s">
        <v>33</v>
      </c>
      <c r="S1" s="54" t="s">
        <v>33</v>
      </c>
      <c r="T1" s="54" t="s">
        <v>33</v>
      </c>
      <c r="U1" s="54" t="s">
        <v>33</v>
      </c>
      <c r="V1" s="54" t="s">
        <v>33</v>
      </c>
      <c r="W1" s="54" t="s">
        <v>33</v>
      </c>
      <c r="X1" s="54" t="s">
        <v>33</v>
      </c>
      <c r="Y1" s="54" t="s">
        <v>33</v>
      </c>
    </row>
    <row r="2" spans="1:25" ht="30" customHeight="1" x14ac:dyDescent="0.25">
      <c r="A2" s="53" t="s">
        <v>47</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51">
        <v>41592</v>
      </c>
      <c r="O3" s="51">
        <v>41592</v>
      </c>
      <c r="P3" s="51">
        <v>41592</v>
      </c>
      <c r="Q3" s="51">
        <v>41592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v>36</v>
      </c>
      <c r="L4" s="49">
        <f>K4-(SUM(N4:Y4))</f>
        <v>1</v>
      </c>
      <c r="M4" s="50" t="str">
        <f>IF(L4&lt;0,"ATENÇÃO","OK")</f>
        <v>OK</v>
      </c>
      <c r="N4" s="37">
        <v>30</v>
      </c>
      <c r="O4" s="37">
        <v>3</v>
      </c>
      <c r="P4" s="37">
        <v>1</v>
      </c>
      <c r="Q4" s="37">
        <v>1</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65">
        <v>0</v>
      </c>
      <c r="O5" s="65">
        <v>0</v>
      </c>
      <c r="P5" s="65">
        <v>0</v>
      </c>
      <c r="Q5" s="66">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65">
        <v>0</v>
      </c>
      <c r="O6" s="65">
        <v>0</v>
      </c>
      <c r="P6" s="65">
        <v>0</v>
      </c>
      <c r="Q6" s="66">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4</v>
      </c>
      <c r="L7" s="49">
        <f t="shared" si="0"/>
        <v>4</v>
      </c>
      <c r="M7" s="50" t="str">
        <f t="shared" si="1"/>
        <v>OK</v>
      </c>
      <c r="N7" s="65">
        <v>0</v>
      </c>
      <c r="O7" s="65">
        <v>0</v>
      </c>
      <c r="P7" s="65">
        <v>0</v>
      </c>
      <c r="Q7" s="66">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9</v>
      </c>
      <c r="L8" s="49">
        <f t="shared" si="0"/>
        <v>9</v>
      </c>
      <c r="M8" s="50" t="str">
        <f t="shared" si="1"/>
        <v>OK</v>
      </c>
      <c r="N8" s="65">
        <v>0</v>
      </c>
      <c r="O8" s="65">
        <v>0</v>
      </c>
      <c r="P8" s="65">
        <v>0</v>
      </c>
      <c r="Q8" s="66">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3</v>
      </c>
      <c r="L9" s="49">
        <f t="shared" si="0"/>
        <v>3</v>
      </c>
      <c r="M9" s="50" t="str">
        <f t="shared" si="1"/>
        <v>OK</v>
      </c>
      <c r="N9" s="37">
        <v>0</v>
      </c>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4</v>
      </c>
      <c r="L10" s="49">
        <f t="shared" si="0"/>
        <v>4</v>
      </c>
      <c r="M10" s="50" t="str">
        <f t="shared" si="1"/>
        <v>OK</v>
      </c>
      <c r="N10" s="37">
        <v>0</v>
      </c>
      <c r="O10" s="37">
        <v>0</v>
      </c>
      <c r="P10" s="37">
        <v>0</v>
      </c>
      <c r="Q10" s="37">
        <v>0</v>
      </c>
      <c r="R10" s="37">
        <v>0</v>
      </c>
      <c r="S10" s="37">
        <v>0</v>
      </c>
      <c r="T10" s="37">
        <v>0</v>
      </c>
      <c r="U10" s="37">
        <v>0</v>
      </c>
      <c r="V10" s="37">
        <v>0</v>
      </c>
      <c r="W10" s="37">
        <v>0</v>
      </c>
      <c r="X10" s="37">
        <v>0</v>
      </c>
      <c r="Y10" s="37">
        <v>0</v>
      </c>
    </row>
    <row r="11" spans="1:25" x14ac:dyDescent="0.25">
      <c r="N11" s="68"/>
      <c r="O11" s="68"/>
      <c r="P11" s="68"/>
      <c r="Q11" s="68"/>
    </row>
    <row r="12" spans="1:25" x14ac:dyDescent="0.25">
      <c r="N12" s="68"/>
      <c r="O12" s="68"/>
      <c r="P12" s="68"/>
      <c r="Q12" s="68"/>
    </row>
    <row r="13" spans="1:25" x14ac:dyDescent="0.25">
      <c r="N13" s="68"/>
      <c r="O13" s="68"/>
      <c r="P13" s="68"/>
      <c r="Q13" s="68"/>
    </row>
    <row r="14" spans="1:25" x14ac:dyDescent="0.25">
      <c r="N14" s="68"/>
      <c r="O14" s="68"/>
      <c r="P14" s="68"/>
      <c r="Q14" s="68"/>
    </row>
    <row r="15" spans="1:25" x14ac:dyDescent="0.25">
      <c r="N15" s="68"/>
      <c r="O15" s="68"/>
      <c r="P15" s="68"/>
      <c r="Q15" s="68"/>
    </row>
    <row r="16" spans="1:25" x14ac:dyDescent="0.25">
      <c r="N16" s="68"/>
      <c r="O16" s="68"/>
      <c r="P16" s="68"/>
      <c r="Q16" s="68"/>
    </row>
    <row r="17" spans="14:17" x14ac:dyDescent="0.25">
      <c r="N17" s="68"/>
      <c r="O17" s="68"/>
      <c r="P17" s="68"/>
      <c r="Q17" s="68"/>
    </row>
    <row r="18" spans="14:17" x14ac:dyDescent="0.25">
      <c r="N18" s="68"/>
      <c r="O18" s="68"/>
      <c r="P18" s="68"/>
      <c r="Q18" s="68"/>
    </row>
    <row r="19" spans="14:17" x14ac:dyDescent="0.25">
      <c r="N19" s="68"/>
      <c r="O19" s="68"/>
      <c r="P19" s="68"/>
      <c r="Q19" s="68"/>
    </row>
    <row r="20" spans="14:17" x14ac:dyDescent="0.25">
      <c r="N20" s="68"/>
      <c r="O20" s="68"/>
      <c r="P20" s="68"/>
      <c r="Q20" s="68"/>
    </row>
    <row r="21" spans="14:17" x14ac:dyDescent="0.25">
      <c r="N21" s="68"/>
      <c r="O21" s="68"/>
      <c r="P21" s="68"/>
      <c r="Q21" s="68"/>
    </row>
    <row r="22" spans="14:17" x14ac:dyDescent="0.25">
      <c r="N22" s="68"/>
      <c r="O22" s="68"/>
      <c r="P22" s="68"/>
      <c r="Q22" s="68"/>
    </row>
    <row r="23" spans="14:17" x14ac:dyDescent="0.25">
      <c r="N23" s="68"/>
      <c r="O23" s="68"/>
      <c r="P23" s="68"/>
      <c r="Q23" s="68"/>
    </row>
    <row r="24" spans="14:17" x14ac:dyDescent="0.25">
      <c r="N24" s="68"/>
      <c r="O24" s="68"/>
      <c r="P24" s="68"/>
      <c r="Q24" s="68"/>
    </row>
    <row r="25" spans="14:17" x14ac:dyDescent="0.25">
      <c r="N25" s="68"/>
      <c r="O25" s="68"/>
      <c r="P25" s="68"/>
      <c r="Q25" s="68"/>
    </row>
  </sheetData>
  <mergeCells count="17">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R4:Y4">
    <cfRule type="cellIs" dxfId="38" priority="13" stopIfTrue="1" operator="greaterThan">
      <formula>0</formula>
    </cfRule>
    <cfRule type="cellIs" dxfId="37" priority="14" stopIfTrue="1" operator="greaterThan">
      <formula>0</formula>
    </cfRule>
    <cfRule type="cellIs" dxfId="36" priority="15" stopIfTrue="1" operator="greaterThan">
      <formula>0</formula>
    </cfRule>
  </conditionalFormatting>
  <conditionalFormatting sqref="R5:Y9 N9:Q9">
    <cfRule type="cellIs" dxfId="35" priority="10" stopIfTrue="1" operator="greaterThan">
      <formula>0</formula>
    </cfRule>
    <cfRule type="cellIs" dxfId="34" priority="11" stopIfTrue="1" operator="greaterThan">
      <formula>0</formula>
    </cfRule>
    <cfRule type="cellIs" dxfId="33" priority="12" stopIfTrue="1" operator="greaterThan">
      <formula>0</formula>
    </cfRule>
  </conditionalFormatting>
  <conditionalFormatting sqref="N10:Y10">
    <cfRule type="cellIs" dxfId="32" priority="7" stopIfTrue="1" operator="greaterThan">
      <formula>0</formula>
    </cfRule>
    <cfRule type="cellIs" dxfId="31" priority="8" stopIfTrue="1" operator="greaterThan">
      <formula>0</formula>
    </cfRule>
    <cfRule type="cellIs" dxfId="30" priority="9" stopIfTrue="1" operator="greaterThan">
      <formula>0</formula>
    </cfRule>
  </conditionalFormatting>
  <conditionalFormatting sqref="N4:Q8">
    <cfRule type="cellIs" dxfId="29" priority="1" stopIfTrue="1" operator="greaterThan">
      <formula>0</formula>
    </cfRule>
    <cfRule type="cellIs" dxfId="28" priority="2" stopIfTrue="1" operator="greaterThan">
      <formula>0</formula>
    </cfRule>
    <cfRule type="cellIs" dxfId="2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
  <sheetViews>
    <sheetView topLeftCell="D1" zoomScale="90" zoomScaleNormal="90" workbookViewId="0">
      <selection activeCell="K4" sqref="K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5" width="11.85546875" style="8"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3" t="s">
        <v>48</v>
      </c>
      <c r="B1" s="53"/>
      <c r="C1" s="53"/>
      <c r="D1" s="53" t="s">
        <v>49</v>
      </c>
      <c r="E1" s="53"/>
      <c r="F1" s="53"/>
      <c r="G1" s="53"/>
      <c r="H1" s="53"/>
      <c r="I1" s="53"/>
      <c r="J1" s="53"/>
      <c r="K1" s="53" t="s">
        <v>50</v>
      </c>
      <c r="L1" s="53"/>
      <c r="M1" s="53"/>
      <c r="N1" s="54" t="s">
        <v>89</v>
      </c>
      <c r="O1" s="54" t="s">
        <v>90</v>
      </c>
      <c r="P1" s="54" t="s">
        <v>33</v>
      </c>
      <c r="Q1" s="54" t="s">
        <v>33</v>
      </c>
      <c r="R1" s="54" t="s">
        <v>33</v>
      </c>
      <c r="S1" s="54" t="s">
        <v>33</v>
      </c>
      <c r="T1" s="54" t="s">
        <v>33</v>
      </c>
      <c r="U1" s="54" t="s">
        <v>33</v>
      </c>
      <c r="V1" s="54" t="s">
        <v>33</v>
      </c>
      <c r="W1" s="54" t="s">
        <v>33</v>
      </c>
      <c r="X1" s="54" t="s">
        <v>33</v>
      </c>
      <c r="Y1" s="54" t="s">
        <v>33</v>
      </c>
    </row>
    <row r="2" spans="1:25" ht="30" customHeight="1" x14ac:dyDescent="0.25">
      <c r="A2" s="53" t="s">
        <v>68</v>
      </c>
      <c r="B2" s="53"/>
      <c r="C2" s="53"/>
      <c r="D2" s="53"/>
      <c r="E2" s="53"/>
      <c r="F2" s="53"/>
      <c r="G2" s="53"/>
      <c r="H2" s="53"/>
      <c r="I2" s="53"/>
      <c r="J2" s="53"/>
      <c r="K2" s="53"/>
      <c r="L2" s="53"/>
      <c r="M2" s="53"/>
      <c r="N2" s="54"/>
      <c r="O2" s="54"/>
      <c r="P2" s="54"/>
      <c r="Q2" s="54"/>
      <c r="R2" s="54"/>
      <c r="S2" s="54"/>
      <c r="T2" s="54"/>
      <c r="U2" s="54"/>
      <c r="V2" s="54"/>
      <c r="W2" s="54"/>
      <c r="X2" s="54"/>
      <c r="Y2" s="54"/>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8" t="s">
        <v>2</v>
      </c>
      <c r="O3" s="48" t="s">
        <v>2</v>
      </c>
      <c r="P3" s="48" t="s">
        <v>2</v>
      </c>
      <c r="Q3" s="48" t="s">
        <v>2</v>
      </c>
      <c r="R3" s="48" t="s">
        <v>2</v>
      </c>
      <c r="S3" s="48" t="s">
        <v>2</v>
      </c>
      <c r="T3" s="48" t="s">
        <v>2</v>
      </c>
      <c r="U3" s="48" t="s">
        <v>2</v>
      </c>
      <c r="V3" s="48" t="s">
        <v>2</v>
      </c>
      <c r="W3" s="48" t="s">
        <v>2</v>
      </c>
      <c r="X3" s="48" t="s">
        <v>2</v>
      </c>
      <c r="Y3" s="48" t="s">
        <v>2</v>
      </c>
    </row>
    <row r="4" spans="1:25" ht="360" x14ac:dyDescent="0.25">
      <c r="A4" s="36" t="s">
        <v>51</v>
      </c>
      <c r="B4" s="27"/>
      <c r="C4" s="27">
        <v>1</v>
      </c>
      <c r="D4" s="30" t="s">
        <v>52</v>
      </c>
      <c r="E4" s="29"/>
      <c r="F4" s="31" t="s">
        <v>60</v>
      </c>
      <c r="G4" s="28" t="s">
        <v>35</v>
      </c>
      <c r="H4" s="28" t="s">
        <v>61</v>
      </c>
      <c r="I4" s="28" t="s">
        <v>62</v>
      </c>
      <c r="J4" s="32">
        <v>1590</v>
      </c>
      <c r="K4" s="34">
        <f>13+5</f>
        <v>18</v>
      </c>
      <c r="L4" s="49">
        <f>K4-(SUM(N4:Y4))</f>
        <v>5</v>
      </c>
      <c r="M4" s="50" t="str">
        <f>IF(L4&lt;0,"ATENÇÃO","OK")</f>
        <v>OK</v>
      </c>
      <c r="N4" s="37">
        <v>10</v>
      </c>
      <c r="O4" s="37">
        <v>3</v>
      </c>
      <c r="P4" s="37">
        <v>0</v>
      </c>
      <c r="Q4" s="37">
        <v>0</v>
      </c>
      <c r="R4" s="37">
        <v>0</v>
      </c>
      <c r="S4" s="37">
        <v>0</v>
      </c>
      <c r="T4" s="37">
        <v>0</v>
      </c>
      <c r="U4" s="37">
        <v>0</v>
      </c>
      <c r="V4" s="37">
        <v>0</v>
      </c>
      <c r="W4" s="37">
        <v>0</v>
      </c>
      <c r="X4" s="37">
        <v>0</v>
      </c>
      <c r="Y4" s="37">
        <v>0</v>
      </c>
    </row>
    <row r="5" spans="1:25" ht="240" x14ac:dyDescent="0.25">
      <c r="A5" s="55" t="s">
        <v>53</v>
      </c>
      <c r="B5" s="27"/>
      <c r="C5" s="27">
        <v>4</v>
      </c>
      <c r="D5" s="30" t="s">
        <v>54</v>
      </c>
      <c r="E5" s="29"/>
      <c r="F5" s="31" t="s">
        <v>63</v>
      </c>
      <c r="G5" s="28" t="s">
        <v>35</v>
      </c>
      <c r="H5" s="28" t="s">
        <v>61</v>
      </c>
      <c r="I5" s="28" t="s">
        <v>62</v>
      </c>
      <c r="J5" s="32">
        <v>2670</v>
      </c>
      <c r="K5" s="34">
        <v>0</v>
      </c>
      <c r="L5" s="49">
        <f t="shared" ref="L5:L10" si="0">K5-(SUM(N5:Y5))</f>
        <v>0</v>
      </c>
      <c r="M5" s="50" t="str">
        <f t="shared" ref="M5:M10" si="1">IF(L5&lt;0,"ATENÇÃO","OK")</f>
        <v>OK</v>
      </c>
      <c r="N5" s="37"/>
      <c r="O5" s="37">
        <v>0</v>
      </c>
      <c r="P5" s="37">
        <v>0</v>
      </c>
      <c r="Q5" s="37">
        <v>0</v>
      </c>
      <c r="R5" s="37">
        <v>0</v>
      </c>
      <c r="S5" s="37">
        <v>0</v>
      </c>
      <c r="T5" s="37">
        <v>0</v>
      </c>
      <c r="U5" s="37">
        <v>0</v>
      </c>
      <c r="V5" s="37">
        <v>0</v>
      </c>
      <c r="W5" s="37">
        <v>0</v>
      </c>
      <c r="X5" s="37">
        <v>0</v>
      </c>
      <c r="Y5" s="37">
        <v>0</v>
      </c>
    </row>
    <row r="6" spans="1:25" ht="120" x14ac:dyDescent="0.25">
      <c r="A6" s="55"/>
      <c r="B6" s="27"/>
      <c r="C6" s="27">
        <v>5</v>
      </c>
      <c r="D6" s="30" t="s">
        <v>55</v>
      </c>
      <c r="E6" s="29"/>
      <c r="F6" s="31" t="s">
        <v>64</v>
      </c>
      <c r="G6" s="28" t="s">
        <v>35</v>
      </c>
      <c r="H6" s="28" t="s">
        <v>61</v>
      </c>
      <c r="I6" s="28" t="s">
        <v>62</v>
      </c>
      <c r="J6" s="32">
        <v>650</v>
      </c>
      <c r="K6" s="34">
        <v>0</v>
      </c>
      <c r="L6" s="49">
        <f t="shared" si="0"/>
        <v>0</v>
      </c>
      <c r="M6" s="50" t="str">
        <f t="shared" si="1"/>
        <v>OK</v>
      </c>
      <c r="N6" s="37"/>
      <c r="O6" s="37">
        <v>0</v>
      </c>
      <c r="P6" s="37">
        <v>0</v>
      </c>
      <c r="Q6" s="37">
        <v>0</v>
      </c>
      <c r="R6" s="37">
        <v>0</v>
      </c>
      <c r="S6" s="37">
        <v>0</v>
      </c>
      <c r="T6" s="37">
        <v>0</v>
      </c>
      <c r="U6" s="37">
        <v>0</v>
      </c>
      <c r="V6" s="37">
        <v>0</v>
      </c>
      <c r="W6" s="37">
        <v>0</v>
      </c>
      <c r="X6" s="37">
        <v>0</v>
      </c>
      <c r="Y6" s="37">
        <v>0</v>
      </c>
    </row>
    <row r="7" spans="1:25" ht="60" x14ac:dyDescent="0.25">
      <c r="A7" s="55"/>
      <c r="B7" s="27"/>
      <c r="C7" s="27">
        <v>7</v>
      </c>
      <c r="D7" s="30" t="s">
        <v>56</v>
      </c>
      <c r="E7" s="29"/>
      <c r="F7" s="31" t="s">
        <v>65</v>
      </c>
      <c r="G7" s="28" t="s">
        <v>35</v>
      </c>
      <c r="H7" s="28" t="s">
        <v>61</v>
      </c>
      <c r="I7" s="28" t="s">
        <v>62</v>
      </c>
      <c r="J7" s="32">
        <v>618</v>
      </c>
      <c r="K7" s="34">
        <v>0</v>
      </c>
      <c r="L7" s="49">
        <f t="shared" si="0"/>
        <v>0</v>
      </c>
      <c r="M7" s="50" t="str">
        <f t="shared" si="1"/>
        <v>OK</v>
      </c>
      <c r="N7" s="37"/>
      <c r="O7" s="37">
        <v>0</v>
      </c>
      <c r="P7" s="37">
        <v>0</v>
      </c>
      <c r="Q7" s="37">
        <v>0</v>
      </c>
      <c r="R7" s="37">
        <v>0</v>
      </c>
      <c r="S7" s="37">
        <v>0</v>
      </c>
      <c r="T7" s="37">
        <v>0</v>
      </c>
      <c r="U7" s="37">
        <v>0</v>
      </c>
      <c r="V7" s="37">
        <v>0</v>
      </c>
      <c r="W7" s="37">
        <v>0</v>
      </c>
      <c r="X7" s="37">
        <v>0</v>
      </c>
      <c r="Y7" s="37">
        <v>0</v>
      </c>
    </row>
    <row r="8" spans="1:25" ht="60" x14ac:dyDescent="0.25">
      <c r="A8" s="55"/>
      <c r="B8" s="27"/>
      <c r="C8" s="27">
        <v>8</v>
      </c>
      <c r="D8" s="30" t="s">
        <v>57</v>
      </c>
      <c r="E8" s="29"/>
      <c r="F8" s="31" t="s">
        <v>66</v>
      </c>
      <c r="G8" s="28" t="s">
        <v>35</v>
      </c>
      <c r="H8" s="28" t="s">
        <v>61</v>
      </c>
      <c r="I8" s="28" t="s">
        <v>62</v>
      </c>
      <c r="J8" s="32">
        <v>395</v>
      </c>
      <c r="K8" s="34">
        <v>0</v>
      </c>
      <c r="L8" s="49">
        <f t="shared" si="0"/>
        <v>0</v>
      </c>
      <c r="M8" s="50" t="str">
        <f t="shared" si="1"/>
        <v>OK</v>
      </c>
      <c r="N8" s="37"/>
      <c r="O8" s="37">
        <v>0</v>
      </c>
      <c r="P8" s="37">
        <v>0</v>
      </c>
      <c r="Q8" s="37">
        <v>0</v>
      </c>
      <c r="R8" s="37">
        <v>0</v>
      </c>
      <c r="S8" s="37">
        <v>0</v>
      </c>
      <c r="T8" s="37">
        <v>0</v>
      </c>
      <c r="U8" s="37">
        <v>0</v>
      </c>
      <c r="V8" s="37">
        <v>0</v>
      </c>
      <c r="W8" s="37">
        <v>0</v>
      </c>
      <c r="X8" s="37">
        <v>0</v>
      </c>
      <c r="Y8" s="37">
        <v>0</v>
      </c>
    </row>
    <row r="9" spans="1:25" ht="75" x14ac:dyDescent="0.25">
      <c r="A9" s="55"/>
      <c r="B9" s="27"/>
      <c r="C9" s="27">
        <v>9</v>
      </c>
      <c r="D9" s="30" t="s">
        <v>58</v>
      </c>
      <c r="E9" s="29"/>
      <c r="F9" s="31" t="s">
        <v>67</v>
      </c>
      <c r="G9" s="28" t="s">
        <v>35</v>
      </c>
      <c r="H9" s="28" t="s">
        <v>61</v>
      </c>
      <c r="I9" s="28" t="s">
        <v>62</v>
      </c>
      <c r="J9" s="32">
        <v>655</v>
      </c>
      <c r="K9" s="34">
        <v>0</v>
      </c>
      <c r="L9" s="49">
        <f t="shared" si="0"/>
        <v>0</v>
      </c>
      <c r="M9" s="50" t="str">
        <f t="shared" si="1"/>
        <v>OK</v>
      </c>
      <c r="N9" s="37"/>
      <c r="O9" s="37">
        <v>0</v>
      </c>
      <c r="P9" s="37">
        <v>0</v>
      </c>
      <c r="Q9" s="37">
        <v>0</v>
      </c>
      <c r="R9" s="37">
        <v>0</v>
      </c>
      <c r="S9" s="37">
        <v>0</v>
      </c>
      <c r="T9" s="37">
        <v>0</v>
      </c>
      <c r="U9" s="37">
        <v>0</v>
      </c>
      <c r="V9" s="37">
        <v>0</v>
      </c>
      <c r="W9" s="37">
        <v>0</v>
      </c>
      <c r="X9" s="37">
        <v>0</v>
      </c>
      <c r="Y9" s="37">
        <v>0</v>
      </c>
    </row>
    <row r="10" spans="1:25" ht="60" x14ac:dyDescent="0.25">
      <c r="A10" s="55"/>
      <c r="B10" s="27"/>
      <c r="C10" s="27">
        <v>10</v>
      </c>
      <c r="D10" s="30" t="s">
        <v>59</v>
      </c>
      <c r="E10" s="33"/>
      <c r="F10" s="31" t="s">
        <v>67</v>
      </c>
      <c r="G10" s="28" t="s">
        <v>35</v>
      </c>
      <c r="H10" s="28" t="s">
        <v>61</v>
      </c>
      <c r="I10" s="28" t="s">
        <v>62</v>
      </c>
      <c r="J10" s="32">
        <v>676</v>
      </c>
      <c r="K10" s="34">
        <v>0</v>
      </c>
      <c r="L10" s="49">
        <f t="shared" si="0"/>
        <v>0</v>
      </c>
      <c r="M10" s="50" t="str">
        <f t="shared" si="1"/>
        <v>OK</v>
      </c>
      <c r="N10" s="37"/>
      <c r="O10" s="37">
        <v>0</v>
      </c>
      <c r="P10" s="37">
        <v>0</v>
      </c>
      <c r="Q10" s="37">
        <v>0</v>
      </c>
      <c r="R10" s="37">
        <v>0</v>
      </c>
      <c r="S10" s="37">
        <v>0</v>
      </c>
      <c r="T10" s="37">
        <v>0</v>
      </c>
      <c r="U10" s="37">
        <v>0</v>
      </c>
      <c r="V10" s="37">
        <v>0</v>
      </c>
      <c r="W10" s="37">
        <v>0</v>
      </c>
      <c r="X10" s="37">
        <v>0</v>
      </c>
      <c r="Y10" s="37">
        <v>0</v>
      </c>
    </row>
  </sheetData>
  <mergeCells count="17">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4">
    <cfRule type="cellIs" dxfId="23" priority="7" stopIfTrue="1" operator="greaterThan">
      <formula>0</formula>
    </cfRule>
    <cfRule type="cellIs" dxfId="22" priority="8" stopIfTrue="1" operator="greaterThan">
      <formula>0</formula>
    </cfRule>
    <cfRule type="cellIs" dxfId="21" priority="9" stopIfTrue="1" operator="greaterThan">
      <formula>0</formula>
    </cfRule>
  </conditionalFormatting>
  <conditionalFormatting sqref="N5:Y9">
    <cfRule type="cellIs" dxfId="20" priority="4" stopIfTrue="1" operator="greaterThan">
      <formula>0</formula>
    </cfRule>
    <cfRule type="cellIs" dxfId="19" priority="5" stopIfTrue="1" operator="greaterThan">
      <formula>0</formula>
    </cfRule>
    <cfRule type="cellIs" dxfId="18" priority="6" stopIfTrue="1" operator="greaterThan">
      <formula>0</formula>
    </cfRule>
  </conditionalFormatting>
  <conditionalFormatting sqref="N10:Y10">
    <cfRule type="cellIs" dxfId="17" priority="1" stopIfTrue="1" operator="greaterThan">
      <formula>0</formula>
    </cfRule>
    <cfRule type="cellIs" dxfId="16" priority="2" stopIfTrue="1" operator="greaterThan">
      <formula>0</formula>
    </cfRule>
    <cfRule type="cellIs" dxfId="1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zoomScale="80" zoomScaleNormal="80" workbookViewId="0">
      <selection activeCell="G4" sqref="G4"/>
    </sheetView>
  </sheetViews>
  <sheetFormatPr defaultColWidth="9.7109375" defaultRowHeight="15" x14ac:dyDescent="0.25"/>
  <cols>
    <col min="1" max="1" width="17" style="3" customWidth="1"/>
    <col min="2" max="2" width="7.7109375" style="4" customWidth="1"/>
    <col min="3" max="3" width="5.28515625" style="9" bestFit="1" customWidth="1"/>
    <col min="4" max="4" width="54.85546875" style="10" customWidth="1"/>
    <col min="5" max="5" width="11" style="10" bestFit="1" customWidth="1"/>
    <col min="6" max="6" width="23.140625" style="10" bestFit="1" customWidth="1"/>
    <col min="7" max="7" width="9.85546875" style="9" bestFit="1" customWidth="1"/>
    <col min="8" max="8" width="8" style="26" bestFit="1" customWidth="1"/>
    <col min="9" max="9" width="7.7109375" style="26" bestFit="1" customWidth="1"/>
    <col min="10" max="10" width="20.7109375" style="2" bestFit="1" customWidth="1"/>
    <col min="11" max="11" width="14.7109375" style="7" customWidth="1"/>
    <col min="12" max="12" width="16.28515625" style="11" customWidth="1"/>
    <col min="13" max="13" width="12.5703125" style="12" customWidth="1"/>
    <col min="14" max="15" width="17" style="1" bestFit="1" customWidth="1"/>
    <col min="16" max="16384" width="9.7109375" style="1"/>
  </cols>
  <sheetData>
    <row r="1" spans="1:15" ht="45.75" customHeight="1" x14ac:dyDescent="0.25">
      <c r="A1" s="53" t="s">
        <v>48</v>
      </c>
      <c r="B1" s="53"/>
      <c r="C1" s="53"/>
      <c r="D1" s="53" t="s">
        <v>49</v>
      </c>
      <c r="E1" s="53"/>
      <c r="F1" s="53"/>
      <c r="G1" s="53"/>
      <c r="H1" s="53"/>
      <c r="I1" s="53"/>
      <c r="J1" s="53"/>
      <c r="K1" s="53" t="s">
        <v>50</v>
      </c>
      <c r="L1" s="53"/>
      <c r="M1" s="53"/>
      <c r="N1" s="53"/>
      <c r="O1" s="53"/>
    </row>
    <row r="2" spans="1:15" s="2" customFormat="1" ht="30.75" customHeight="1" x14ac:dyDescent="0.2">
      <c r="A2" s="53" t="s">
        <v>69</v>
      </c>
      <c r="B2" s="53"/>
      <c r="C2" s="53"/>
      <c r="D2" s="53"/>
      <c r="E2" s="53"/>
      <c r="F2" s="53"/>
      <c r="G2" s="53"/>
      <c r="H2" s="53"/>
      <c r="I2" s="53"/>
      <c r="J2" s="53"/>
      <c r="K2" s="53"/>
      <c r="L2" s="53"/>
      <c r="M2" s="53"/>
      <c r="N2" s="53"/>
      <c r="O2" s="53"/>
    </row>
    <row r="3" spans="1:15" s="2" customFormat="1" ht="45" x14ac:dyDescent="0.2">
      <c r="A3" s="40" t="s">
        <v>3</v>
      </c>
      <c r="B3" s="40" t="s">
        <v>1</v>
      </c>
      <c r="C3" s="41" t="s">
        <v>5</v>
      </c>
      <c r="D3" s="41" t="s">
        <v>7</v>
      </c>
      <c r="E3" s="41" t="s">
        <v>34</v>
      </c>
      <c r="F3" s="41" t="s">
        <v>13</v>
      </c>
      <c r="G3" s="41" t="s">
        <v>8</v>
      </c>
      <c r="H3" s="42" t="s">
        <v>4</v>
      </c>
      <c r="I3" s="43" t="s">
        <v>14</v>
      </c>
      <c r="J3" s="44" t="s">
        <v>6</v>
      </c>
      <c r="K3" s="81" t="s">
        <v>101</v>
      </c>
      <c r="L3" s="82" t="s">
        <v>70</v>
      </c>
      <c r="M3" s="83" t="s">
        <v>71</v>
      </c>
      <c r="N3" s="83" t="s">
        <v>102</v>
      </c>
      <c r="O3" s="83" t="s">
        <v>103</v>
      </c>
    </row>
    <row r="4" spans="1:15" ht="405" x14ac:dyDescent="0.25">
      <c r="A4" s="36" t="s">
        <v>51</v>
      </c>
      <c r="B4" s="27"/>
      <c r="C4" s="27">
        <v>1</v>
      </c>
      <c r="D4" s="30" t="s">
        <v>52</v>
      </c>
      <c r="E4" s="29"/>
      <c r="F4" s="31" t="s">
        <v>60</v>
      </c>
      <c r="G4" s="28" t="s">
        <v>35</v>
      </c>
      <c r="H4" s="28" t="s">
        <v>61</v>
      </c>
      <c r="I4" s="28" t="s">
        <v>62</v>
      </c>
      <c r="J4" s="32">
        <v>1590</v>
      </c>
      <c r="K4" s="34">
        <f>REIT!K4+ESAG!K4+CEART!K4+FAED!K4+CEAD!K4+CEFID!K4+CESFI!K4+CEAVI!K4+CCT!K4+CEPLAN!K4+CAV!K4+CEO!K4+CERES!K4</f>
        <v>328</v>
      </c>
      <c r="L4" s="35">
        <f>(REIT!K4-REIT!L4)+(ESAG!K4-ESAG!L4)+(CEART!K4-CEART!L4)+(FAED!K4-FAED!L4)+(CEAD!K4-CEAD!L4)+(CEFID!K4-CEFID!L4)+(CESFI!K4-CESFI!L4)+(CEAVI!K4-CEAVI!L4)+(CCT!K4-CCT!L4)+(CEPLAN!K4-CEPLAN!L4)+(CAV!K4-CAV!L4)+(CEO!K4-CEO!L4)+(CERES!K4-CERES!L4)</f>
        <v>291</v>
      </c>
      <c r="M4" s="47">
        <f>K4-L4</f>
        <v>37</v>
      </c>
      <c r="N4" s="100">
        <f>J4*K4</f>
        <v>521520</v>
      </c>
      <c r="O4" s="100">
        <f>J4*L4</f>
        <v>462690</v>
      </c>
    </row>
    <row r="5" spans="1:15" ht="270" x14ac:dyDescent="0.25">
      <c r="A5" s="55" t="s">
        <v>53</v>
      </c>
      <c r="B5" s="27"/>
      <c r="C5" s="27">
        <v>4</v>
      </c>
      <c r="D5" s="30" t="s">
        <v>54</v>
      </c>
      <c r="E5" s="29"/>
      <c r="F5" s="31" t="s">
        <v>63</v>
      </c>
      <c r="G5" s="28" t="s">
        <v>35</v>
      </c>
      <c r="H5" s="28" t="s">
        <v>61</v>
      </c>
      <c r="I5" s="28" t="s">
        <v>62</v>
      </c>
      <c r="J5" s="32">
        <v>2670</v>
      </c>
      <c r="K5" s="34">
        <f>REIT!K5+ESAG!K5+CEART!K5+FAED!K5+CEAD!K5+CEFID!K5+CESFI!K5+CEAVI!K5+CCT!K5+CEPLAN!K5+CAV!K5+CEO!K5+CERES!K5</f>
        <v>4</v>
      </c>
      <c r="L5" s="35">
        <f>(REIT!K5-REIT!L5)+(ESAG!K5-ESAG!L5)+(CEART!K5-CEART!L5)+(FAED!K5-FAED!L5)+(CEAD!K5-CEAD!L5)+(CEFID!K5-CEFID!L5)+(CESFI!K5-CESFI!L5)+(CEAVI!K5-CEAVI!L5)+(CCT!K5-CCT!L5)+(CEPLAN!K5-CEPLAN!L5)+(CAV!K5-CAV!L5)+(CEO!K5-CEO!L5)+(CERES!K5-CERES!L5)</f>
        <v>2</v>
      </c>
      <c r="M5" s="47">
        <f t="shared" ref="M5:M10" si="0">K5-L5</f>
        <v>2</v>
      </c>
      <c r="N5" s="100">
        <f t="shared" ref="N5:N10" si="1">J5*K5</f>
        <v>10680</v>
      </c>
      <c r="O5" s="100">
        <f t="shared" ref="O5:O10" si="2">J5*L5</f>
        <v>5340</v>
      </c>
    </row>
    <row r="6" spans="1:15" ht="150" x14ac:dyDescent="0.25">
      <c r="A6" s="55"/>
      <c r="B6" s="27"/>
      <c r="C6" s="27">
        <v>5</v>
      </c>
      <c r="D6" s="30" t="s">
        <v>55</v>
      </c>
      <c r="E6" s="29"/>
      <c r="F6" s="31" t="s">
        <v>64</v>
      </c>
      <c r="G6" s="28" t="s">
        <v>35</v>
      </c>
      <c r="H6" s="28" t="s">
        <v>61</v>
      </c>
      <c r="I6" s="28" t="s">
        <v>62</v>
      </c>
      <c r="J6" s="32">
        <v>650</v>
      </c>
      <c r="K6" s="34">
        <f>REIT!K6+ESAG!K6+CEART!K6+FAED!K6+CEAD!K6+CEFID!K6+CESFI!K6+CEAVI!K6+CCT!K6+CEPLAN!K6+CAV!K6+CEO!K6+CERES!K6</f>
        <v>10</v>
      </c>
      <c r="L6" s="35">
        <f>(REIT!K6-REIT!L6)+(ESAG!K6-ESAG!L6)+(CEART!K6-CEART!L6)+(FAED!K6-FAED!L6)+(CEAD!K6-CEAD!L6)+(CEFID!K6-CEFID!L6)+(CESFI!K6-CESFI!L6)+(CEAVI!K6-CEAVI!L6)+(CCT!K6-CCT!L6)+(CEPLAN!K6-CEPLAN!L6)+(CAV!K6-CAV!L6)+(CEO!K6-CEO!L6)+(CERES!K6-CERES!L6)</f>
        <v>5</v>
      </c>
      <c r="M6" s="47">
        <f t="shared" si="0"/>
        <v>5</v>
      </c>
      <c r="N6" s="100">
        <f t="shared" si="1"/>
        <v>6500</v>
      </c>
      <c r="O6" s="100">
        <f t="shared" si="2"/>
        <v>3250</v>
      </c>
    </row>
    <row r="7" spans="1:15" ht="60" x14ac:dyDescent="0.25">
      <c r="A7" s="55"/>
      <c r="B7" s="27"/>
      <c r="C7" s="27">
        <v>7</v>
      </c>
      <c r="D7" s="30" t="s">
        <v>56</v>
      </c>
      <c r="E7" s="29"/>
      <c r="F7" s="31" t="s">
        <v>65</v>
      </c>
      <c r="G7" s="28" t="s">
        <v>35</v>
      </c>
      <c r="H7" s="28" t="s">
        <v>61</v>
      </c>
      <c r="I7" s="28" t="s">
        <v>62</v>
      </c>
      <c r="J7" s="32">
        <v>618</v>
      </c>
      <c r="K7" s="34">
        <f>REIT!K7+ESAG!K7+CEART!K7+FAED!K7+CEAD!K7+CEFID!K7+CESFI!K7+CEAVI!K7+CCT!K7+CEPLAN!K7+CAV!K7+CEO!K7+CERES!K7</f>
        <v>4</v>
      </c>
      <c r="L7" s="35">
        <f>(REIT!K7-REIT!L7)+(ESAG!K7-ESAG!L7)+(CEART!K7-CEART!L7)+(FAED!K7-FAED!L7)+(CEAD!K7-CEAD!L7)+(CEFID!K7-CEFID!L7)+(CESFI!K7-CESFI!L7)+(CEAVI!K7-CEAVI!L7)+(CCT!K7-CCT!L7)+(CEPLAN!K7-CEPLAN!L7)+(CAV!K7-CAV!L7)+(CEO!K7-CEO!L7)+(CERES!K7-CERES!L7)</f>
        <v>0</v>
      </c>
      <c r="M7" s="47">
        <f t="shared" si="0"/>
        <v>4</v>
      </c>
      <c r="N7" s="100">
        <f t="shared" si="1"/>
        <v>2472</v>
      </c>
      <c r="O7" s="100">
        <f t="shared" si="2"/>
        <v>0</v>
      </c>
    </row>
    <row r="8" spans="1:15" ht="75" x14ac:dyDescent="0.25">
      <c r="A8" s="55"/>
      <c r="B8" s="27"/>
      <c r="C8" s="27">
        <v>8</v>
      </c>
      <c r="D8" s="30" t="s">
        <v>57</v>
      </c>
      <c r="E8" s="29"/>
      <c r="F8" s="31" t="s">
        <v>66</v>
      </c>
      <c r="G8" s="28" t="s">
        <v>35</v>
      </c>
      <c r="H8" s="28" t="s">
        <v>61</v>
      </c>
      <c r="I8" s="28" t="s">
        <v>62</v>
      </c>
      <c r="J8" s="32">
        <v>395</v>
      </c>
      <c r="K8" s="34">
        <f>REIT!K8+ESAG!K8+CEART!K8+FAED!K8+CEAD!K8+CEFID!K8+CESFI!K8+CEAVI!K8+CCT!K8+CEPLAN!K8+CAV!K8+CEO!K8+CERES!K8</f>
        <v>9</v>
      </c>
      <c r="L8" s="35">
        <f>(REIT!K8-REIT!L8)+(ESAG!K8-ESAG!L8)+(CEART!K8-CEART!L8)+(FAED!K8-FAED!L8)+(CEAD!K8-CEAD!L8)+(CEFID!K8-CEFID!L8)+(CESFI!K8-CESFI!L8)+(CEAVI!K8-CEAVI!L8)+(CCT!K8-CCT!L8)+(CEPLAN!K8-CEPLAN!L8)+(CAV!K8-CAV!L8)+(CEO!K8-CEO!L8)+(CERES!K8-CERES!L8)</f>
        <v>0</v>
      </c>
      <c r="M8" s="47">
        <f t="shared" si="0"/>
        <v>9</v>
      </c>
      <c r="N8" s="100">
        <f t="shared" si="1"/>
        <v>3555</v>
      </c>
      <c r="O8" s="100">
        <f t="shared" si="2"/>
        <v>0</v>
      </c>
    </row>
    <row r="9" spans="1:15" ht="75" x14ac:dyDescent="0.25">
      <c r="A9" s="55"/>
      <c r="B9" s="27"/>
      <c r="C9" s="27">
        <v>9</v>
      </c>
      <c r="D9" s="30" t="s">
        <v>58</v>
      </c>
      <c r="E9" s="29"/>
      <c r="F9" s="31" t="s">
        <v>67</v>
      </c>
      <c r="G9" s="28" t="s">
        <v>35</v>
      </c>
      <c r="H9" s="28" t="s">
        <v>61</v>
      </c>
      <c r="I9" s="28" t="s">
        <v>62</v>
      </c>
      <c r="J9" s="32">
        <v>655</v>
      </c>
      <c r="K9" s="34">
        <f>REIT!K9+ESAG!K9+CEART!K9+FAED!K9+CEAD!K9+CEFID!K9+CESFI!K9+CEAVI!K9+CCT!K9+CEPLAN!K9+CAV!K9+CEO!K9+CERES!K9</f>
        <v>3</v>
      </c>
      <c r="L9" s="35">
        <f>(REIT!K9-REIT!L9)+(ESAG!K9-ESAG!L9)+(CEART!K9-CEART!L9)+(FAED!K9-FAED!L9)+(CEAD!K9-CEAD!L9)+(CEFID!K9-CEFID!L9)+(CESFI!K9-CESFI!L9)+(CEAVI!K9-CEAVI!L9)+(CCT!K9-CCT!L9)+(CEPLAN!K9-CEPLAN!L9)+(CAV!K9-CAV!L9)+(CEO!K9-CEO!L9)+(CERES!K9-CERES!L9)</f>
        <v>0</v>
      </c>
      <c r="M9" s="47">
        <f t="shared" si="0"/>
        <v>3</v>
      </c>
      <c r="N9" s="100">
        <f t="shared" si="1"/>
        <v>1965</v>
      </c>
      <c r="O9" s="100">
        <f t="shared" si="2"/>
        <v>0</v>
      </c>
    </row>
    <row r="10" spans="1:15" ht="75" x14ac:dyDescent="0.25">
      <c r="A10" s="55"/>
      <c r="B10" s="27"/>
      <c r="C10" s="27">
        <v>10</v>
      </c>
      <c r="D10" s="30" t="s">
        <v>59</v>
      </c>
      <c r="E10" s="33"/>
      <c r="F10" s="31" t="s">
        <v>67</v>
      </c>
      <c r="G10" s="28" t="s">
        <v>35</v>
      </c>
      <c r="H10" s="28" t="s">
        <v>61</v>
      </c>
      <c r="I10" s="28" t="s">
        <v>62</v>
      </c>
      <c r="J10" s="32">
        <v>676</v>
      </c>
      <c r="K10" s="34">
        <f>REIT!K10+ESAG!K10+CEART!K10+FAED!K10+CEAD!K10+CEFID!K10+CESFI!K10+CEAVI!K10+CCT!K10+CEPLAN!K10+CAV!K10+CEO!K10+CERES!K10</f>
        <v>4</v>
      </c>
      <c r="L10" s="35">
        <f>(REIT!K10-REIT!L10)+(ESAG!K10-ESAG!L10)+(CEART!K10-CEART!L10)+(FAED!K10-FAED!L10)+(CEAD!K10-CEAD!L10)+(CEFID!K10-CEFID!L10)+(CESFI!K10-CESFI!L10)+(CEAVI!K10-CEAVI!L10)+(CCT!K10-CCT!L10)+(CEPLAN!K10-CEPLAN!L10)+(CAV!K10-CAV!L10)+(CEO!K10-CEO!L10)+(CERES!K10-CERES!L10)</f>
        <v>0</v>
      </c>
      <c r="M10" s="47">
        <f t="shared" si="0"/>
        <v>4</v>
      </c>
      <c r="N10" s="100">
        <f t="shared" si="1"/>
        <v>2704</v>
      </c>
      <c r="O10" s="100">
        <f t="shared" si="2"/>
        <v>0</v>
      </c>
    </row>
    <row r="11" spans="1:15" ht="15.75" x14ac:dyDescent="0.25">
      <c r="N11" s="101">
        <f>SUM(N4:N10)</f>
        <v>549396</v>
      </c>
      <c r="O11" s="101">
        <f>SUM(O4:O10)</f>
        <v>471280</v>
      </c>
    </row>
    <row r="13" spans="1:15" ht="15.75" x14ac:dyDescent="0.25">
      <c r="K13" s="80" t="s">
        <v>109</v>
      </c>
      <c r="L13" s="79"/>
      <c r="M13" s="79"/>
      <c r="N13" s="79"/>
      <c r="O13" s="78"/>
    </row>
    <row r="14" spans="1:15" ht="15.75" x14ac:dyDescent="0.25">
      <c r="K14" s="73" t="s">
        <v>110</v>
      </c>
      <c r="L14" s="75"/>
      <c r="M14" s="75"/>
      <c r="N14" s="75"/>
      <c r="O14" s="74"/>
    </row>
    <row r="15" spans="1:15" ht="15.75" x14ac:dyDescent="0.25">
      <c r="K15" s="88" t="s">
        <v>111</v>
      </c>
      <c r="L15" s="89"/>
      <c r="M15" s="89"/>
      <c r="N15" s="89"/>
      <c r="O15" s="90"/>
    </row>
    <row r="16" spans="1:15" ht="15.75" x14ac:dyDescent="0.25">
      <c r="K16" s="91" t="s">
        <v>104</v>
      </c>
      <c r="L16" s="92"/>
      <c r="M16" s="92"/>
      <c r="N16" s="92"/>
      <c r="O16" s="84">
        <f>N11</f>
        <v>549396</v>
      </c>
    </row>
    <row r="17" spans="11:15" ht="15.75" x14ac:dyDescent="0.25">
      <c r="K17" s="93" t="s">
        <v>105</v>
      </c>
      <c r="L17" s="94"/>
      <c r="M17" s="94"/>
      <c r="N17" s="94"/>
      <c r="O17" s="85">
        <f>O11</f>
        <v>471280</v>
      </c>
    </row>
    <row r="18" spans="11:15" ht="15.75" x14ac:dyDescent="0.25">
      <c r="K18" s="93" t="s">
        <v>106</v>
      </c>
      <c r="L18" s="94"/>
      <c r="M18" s="94"/>
      <c r="N18" s="94"/>
      <c r="O18" s="86">
        <v>0</v>
      </c>
    </row>
    <row r="19" spans="11:15" ht="15.75" x14ac:dyDescent="0.25">
      <c r="K19" s="95" t="s">
        <v>107</v>
      </c>
      <c r="L19" s="96"/>
      <c r="M19" s="96"/>
      <c r="N19" s="96"/>
      <c r="O19" s="87">
        <f>O17/O16</f>
        <v>0.85781476384975497</v>
      </c>
    </row>
    <row r="20" spans="11:15" ht="15.75" x14ac:dyDescent="0.25">
      <c r="K20" s="97" t="s">
        <v>108</v>
      </c>
      <c r="L20" s="98"/>
      <c r="M20" s="98"/>
      <c r="N20" s="98"/>
      <c r="O20" s="99"/>
    </row>
  </sheetData>
  <mergeCells count="13">
    <mergeCell ref="K18:N18"/>
    <mergeCell ref="K19:N19"/>
    <mergeCell ref="K20:O20"/>
    <mergeCell ref="K1:O1"/>
    <mergeCell ref="A2:O2"/>
    <mergeCell ref="K13:O13"/>
    <mergeCell ref="K14:O14"/>
    <mergeCell ref="K15:O15"/>
    <mergeCell ref="K16:N16"/>
    <mergeCell ref="K17:N17"/>
    <mergeCell ref="D1:J1"/>
    <mergeCell ref="A1:C1"/>
    <mergeCell ref="A5:A10"/>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58" t="s">
        <v>16</v>
      </c>
      <c r="B1" s="58"/>
      <c r="C1" s="58"/>
      <c r="D1" s="58"/>
      <c r="E1" s="58"/>
      <c r="F1" s="58"/>
      <c r="G1" s="58"/>
      <c r="H1" s="58"/>
    </row>
    <row r="2" spans="1:8" ht="20.25" x14ac:dyDescent="0.2">
      <c r="B2" s="14"/>
    </row>
    <row r="3" spans="1:8" ht="47.25" customHeight="1" x14ac:dyDescent="0.2">
      <c r="A3" s="59" t="s">
        <v>17</v>
      </c>
      <c r="B3" s="59"/>
      <c r="C3" s="59"/>
      <c r="D3" s="59"/>
      <c r="E3" s="59"/>
      <c r="F3" s="59"/>
      <c r="G3" s="59"/>
      <c r="H3" s="59"/>
    </row>
    <row r="4" spans="1:8" ht="35.25" customHeight="1" x14ac:dyDescent="0.2">
      <c r="B4" s="15"/>
    </row>
    <row r="5" spans="1:8" ht="15" customHeight="1" x14ac:dyDescent="0.2">
      <c r="A5" s="60" t="s">
        <v>18</v>
      </c>
      <c r="B5" s="60"/>
      <c r="C5" s="60"/>
      <c r="D5" s="60"/>
      <c r="E5" s="60"/>
      <c r="F5" s="60"/>
      <c r="G5" s="60"/>
      <c r="H5" s="60"/>
    </row>
    <row r="6" spans="1:8" ht="15" customHeight="1" x14ac:dyDescent="0.2">
      <c r="A6" s="60" t="s">
        <v>19</v>
      </c>
      <c r="B6" s="60"/>
      <c r="C6" s="60"/>
      <c r="D6" s="60"/>
      <c r="E6" s="60"/>
      <c r="F6" s="60"/>
      <c r="G6" s="60"/>
      <c r="H6" s="60"/>
    </row>
    <row r="7" spans="1:8" ht="15" customHeight="1" x14ac:dyDescent="0.2">
      <c r="A7" s="60" t="s">
        <v>20</v>
      </c>
      <c r="B7" s="60"/>
      <c r="C7" s="60"/>
      <c r="D7" s="60"/>
      <c r="E7" s="60"/>
      <c r="F7" s="60"/>
      <c r="G7" s="60"/>
      <c r="H7" s="60"/>
    </row>
    <row r="8" spans="1:8" ht="15" customHeight="1" x14ac:dyDescent="0.2">
      <c r="A8" s="60" t="s">
        <v>21</v>
      </c>
      <c r="B8" s="60"/>
      <c r="C8" s="60"/>
      <c r="D8" s="60"/>
      <c r="E8" s="60"/>
      <c r="F8" s="60"/>
      <c r="G8" s="60"/>
      <c r="H8" s="60"/>
    </row>
    <row r="9" spans="1:8" ht="30" customHeight="1" x14ac:dyDescent="0.2">
      <c r="B9" s="16"/>
    </row>
    <row r="10" spans="1:8" ht="105" customHeight="1" x14ac:dyDescent="0.2">
      <c r="A10" s="61" t="s">
        <v>22</v>
      </c>
      <c r="B10" s="61"/>
      <c r="C10" s="61"/>
      <c r="D10" s="61"/>
      <c r="E10" s="61"/>
      <c r="F10" s="61"/>
      <c r="G10" s="61"/>
      <c r="H10" s="61"/>
    </row>
    <row r="11" spans="1:8" ht="15.75" thickBot="1" x14ac:dyDescent="0.25">
      <c r="B11" s="17"/>
    </row>
    <row r="12" spans="1:8" ht="48.75" thickBot="1" x14ac:dyDescent="0.25">
      <c r="A12" s="18" t="s">
        <v>12</v>
      </c>
      <c r="B12" s="18" t="s">
        <v>10</v>
      </c>
      <c r="C12" s="19" t="s">
        <v>23</v>
      </c>
      <c r="D12" s="19" t="s">
        <v>11</v>
      </c>
      <c r="E12" s="19" t="s">
        <v>24</v>
      </c>
      <c r="F12" s="19" t="s">
        <v>25</v>
      </c>
      <c r="G12" s="19" t="s">
        <v>26</v>
      </c>
      <c r="H12" s="19" t="s">
        <v>27</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62" t="s">
        <v>28</v>
      </c>
      <c r="B19" s="62"/>
      <c r="C19" s="62"/>
      <c r="D19" s="62"/>
      <c r="E19" s="62"/>
      <c r="F19" s="62"/>
      <c r="G19" s="62"/>
      <c r="H19" s="62"/>
    </row>
    <row r="20" spans="1:8" ht="14.25" x14ac:dyDescent="0.2">
      <c r="A20" s="63" t="s">
        <v>29</v>
      </c>
      <c r="B20" s="63"/>
      <c r="C20" s="63"/>
      <c r="D20" s="63"/>
      <c r="E20" s="63"/>
      <c r="F20" s="63"/>
      <c r="G20" s="63"/>
      <c r="H20" s="63"/>
    </row>
    <row r="21" spans="1:8" ht="15" x14ac:dyDescent="0.2">
      <c r="B21" s="17"/>
    </row>
    <row r="22" spans="1:8" ht="15" x14ac:dyDescent="0.2">
      <c r="B22" s="17"/>
    </row>
    <row r="23" spans="1:8" ht="15" x14ac:dyDescent="0.2">
      <c r="B23" s="17"/>
    </row>
    <row r="24" spans="1:8" ht="15" customHeight="1" x14ac:dyDescent="0.2">
      <c r="A24" s="64" t="s">
        <v>30</v>
      </c>
      <c r="B24" s="64"/>
      <c r="C24" s="64"/>
      <c r="D24" s="64"/>
      <c r="E24" s="64"/>
      <c r="F24" s="64"/>
      <c r="G24" s="64"/>
      <c r="H24" s="64"/>
    </row>
    <row r="25" spans="1:8" ht="15" customHeight="1" x14ac:dyDescent="0.2">
      <c r="A25" s="64" t="s">
        <v>31</v>
      </c>
      <c r="B25" s="64"/>
      <c r="C25" s="64"/>
      <c r="D25" s="64"/>
      <c r="E25" s="64"/>
      <c r="F25" s="64"/>
      <c r="G25" s="64"/>
      <c r="H25" s="64"/>
    </row>
    <row r="26" spans="1:8" ht="15" customHeight="1" x14ac:dyDescent="0.2">
      <c r="A26" s="57" t="s">
        <v>32</v>
      </c>
      <c r="B26" s="57"/>
      <c r="C26" s="57"/>
      <c r="D26" s="57"/>
      <c r="E26" s="57"/>
      <c r="F26" s="57"/>
      <c r="G26" s="57"/>
      <c r="H26" s="5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vt:lpstr>
      <vt:lpstr>ESAG</vt:lpstr>
      <vt:lpstr>CEART</vt:lpstr>
      <vt:lpstr>FAED</vt:lpstr>
      <vt:lpstr>CEAD</vt:lpstr>
      <vt:lpstr>CEFID</vt:lpstr>
      <vt:lpstr>CESFI</vt:lpstr>
      <vt:lpstr>CEAVI</vt:lpstr>
      <vt:lpstr>CCT</vt:lpstr>
      <vt:lpstr>CEPLAN</vt:lpstr>
      <vt:lpstr>CAV</vt:lpstr>
      <vt:lpstr>CEO</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2014-12-02T20:12:20Z</dcterms:modified>
</cp:coreProperties>
</file>