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xl/comments9.xml" ContentType="application/vnd.openxmlformats-officedocument.spreadsheetml.comments+xml"/>
  <Override PartName="/xl/drawings/drawing10.xml" ContentType="application/vnd.openxmlformats-officedocument.drawing+xml"/>
  <Override PartName="/xl/comments10.xml" ContentType="application/vnd.openxmlformats-officedocument.spreadsheetml.comments+xml"/>
  <Override PartName="/xl/drawings/drawing11.xml" ContentType="application/vnd.openxmlformats-officedocument.drawing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drawings/drawing12.xml" ContentType="application/vnd.openxmlformats-officedocument.drawing+xml"/>
  <Override PartName="/xl/comments1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CAD-SEGECON\2. Atas de Registro de Preços\UDESC\Vigência Expirada\PP 1024-2014 - UDESC - Aquisição de Projetores - Vig 06.10.15\"/>
    </mc:Choice>
  </mc:AlternateContent>
  <bookViews>
    <workbookView xWindow="0" yWindow="0" windowWidth="20490" windowHeight="7155" tabRatio="836" activeTab="12"/>
  </bookViews>
  <sheets>
    <sheet name="REIT" sheetId="75" r:id="rId1"/>
    <sheet name="PROEX" sheetId="78" r:id="rId2"/>
    <sheet name="CEART" sheetId="79" r:id="rId3"/>
    <sheet name="FAED" sheetId="80" r:id="rId4"/>
    <sheet name="CEFID" sheetId="82" r:id="rId5"/>
    <sheet name="CESFI" sheetId="84" r:id="rId6"/>
    <sheet name="CEAVI" sheetId="85" r:id="rId7"/>
    <sheet name="CCT" sheetId="86" r:id="rId8"/>
    <sheet name="CEPLAN" sheetId="88" r:id="rId9"/>
    <sheet name="CAV" sheetId="87" r:id="rId10"/>
    <sheet name="CEO" sheetId="89" r:id="rId11"/>
    <sheet name="CERES" sheetId="83" r:id="rId12"/>
    <sheet name="GESTOR" sheetId="90" r:id="rId13"/>
    <sheet name="Modelo Anexo II IN 002_2014" sheetId="77" r:id="rId14"/>
  </sheets>
  <definedNames>
    <definedName name="_xlnm._FilterDatabase" localSheetId="12" hidden="1">GESTOR!$A$3:$M$3</definedName>
    <definedName name="diasuteis" localSheetId="9">#REF!</definedName>
    <definedName name="diasuteis" localSheetId="7">#REF!</definedName>
    <definedName name="diasuteis" localSheetId="2">#REF!</definedName>
    <definedName name="diasuteis" localSheetId="6">#REF!</definedName>
    <definedName name="diasuteis" localSheetId="4">#REF!</definedName>
    <definedName name="diasuteis" localSheetId="10">#REF!</definedName>
    <definedName name="diasuteis" localSheetId="8">#REF!</definedName>
    <definedName name="diasuteis" localSheetId="11">#REF!</definedName>
    <definedName name="diasuteis" localSheetId="5">#REF!</definedName>
    <definedName name="diasuteis" localSheetId="3">#REF!</definedName>
    <definedName name="diasuteis" localSheetId="12">#REF!</definedName>
    <definedName name="diasuteis" localSheetId="1">#REF!</definedName>
    <definedName name="diasuteis" localSheetId="0">#REF!</definedName>
    <definedName name="diasuteis">#REF!</definedName>
    <definedName name="Ferias" localSheetId="9">#REF!</definedName>
    <definedName name="Ferias" localSheetId="7">#REF!</definedName>
    <definedName name="Ferias" localSheetId="2">#REF!</definedName>
    <definedName name="Ferias" localSheetId="6">#REF!</definedName>
    <definedName name="Ferias" localSheetId="4">#REF!</definedName>
    <definedName name="Ferias" localSheetId="10">#REF!</definedName>
    <definedName name="Ferias" localSheetId="8">#REF!</definedName>
    <definedName name="Ferias" localSheetId="11">#REF!</definedName>
    <definedName name="Ferias" localSheetId="5">#REF!</definedName>
    <definedName name="Ferias" localSheetId="3">#REF!</definedName>
    <definedName name="Ferias" localSheetId="12">#REF!</definedName>
    <definedName name="Ferias" localSheetId="1">#REF!</definedName>
    <definedName name="Ferias">#REF!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O26" i="90" l="1"/>
  <c r="L4" i="89" l="1"/>
  <c r="L10" i="79" l="1"/>
  <c r="K4" i="87" l="1"/>
  <c r="K4" i="89"/>
  <c r="K5" i="90" l="1"/>
  <c r="N5" i="90" s="1"/>
  <c r="K6" i="90"/>
  <c r="N6" i="90" s="1"/>
  <c r="K7" i="90"/>
  <c r="N7" i="90" s="1"/>
  <c r="K8" i="90"/>
  <c r="N8" i="90" s="1"/>
  <c r="K9" i="90"/>
  <c r="N9" i="90" s="1"/>
  <c r="K10" i="90"/>
  <c r="N10" i="90" s="1"/>
  <c r="K11" i="90"/>
  <c r="N11" i="90" s="1"/>
  <c r="K12" i="90"/>
  <c r="N12" i="90" s="1"/>
  <c r="K13" i="90"/>
  <c r="N13" i="90" s="1"/>
  <c r="K14" i="90"/>
  <c r="N14" i="90" s="1"/>
  <c r="K15" i="90"/>
  <c r="N15" i="90" s="1"/>
  <c r="K16" i="90"/>
  <c r="N16" i="90" s="1"/>
  <c r="K17" i="90"/>
  <c r="N17" i="90" s="1"/>
  <c r="K4" i="90"/>
  <c r="N4" i="90" s="1"/>
  <c r="L17" i="83"/>
  <c r="M17" i="83" s="1"/>
  <c r="L16" i="83"/>
  <c r="M16" i="83" s="1"/>
  <c r="L15" i="83"/>
  <c r="M15" i="83" s="1"/>
  <c r="L14" i="83"/>
  <c r="M14" i="83" s="1"/>
  <c r="L13" i="83"/>
  <c r="M13" i="83" s="1"/>
  <c r="L12" i="83"/>
  <c r="M12" i="83" s="1"/>
  <c r="L11" i="83"/>
  <c r="M11" i="83" s="1"/>
  <c r="L10" i="83"/>
  <c r="M10" i="83" s="1"/>
  <c r="L9" i="83"/>
  <c r="M9" i="83" s="1"/>
  <c r="L8" i="83"/>
  <c r="M8" i="83" s="1"/>
  <c r="L7" i="83"/>
  <c r="M7" i="83" s="1"/>
  <c r="L6" i="83"/>
  <c r="M6" i="83" s="1"/>
  <c r="L5" i="83"/>
  <c r="M5" i="83" s="1"/>
  <c r="L4" i="83"/>
  <c r="M4" i="83" s="1"/>
  <c r="L17" i="89"/>
  <c r="M17" i="89" s="1"/>
  <c r="L16" i="89"/>
  <c r="M16" i="89" s="1"/>
  <c r="L15" i="89"/>
  <c r="M15" i="89" s="1"/>
  <c r="L14" i="89"/>
  <c r="M14" i="89" s="1"/>
  <c r="L13" i="89"/>
  <c r="M13" i="89" s="1"/>
  <c r="L12" i="89"/>
  <c r="M12" i="89" s="1"/>
  <c r="L11" i="89"/>
  <c r="M11" i="89" s="1"/>
  <c r="L10" i="89"/>
  <c r="M10" i="89" s="1"/>
  <c r="L9" i="89"/>
  <c r="M9" i="89" s="1"/>
  <c r="L8" i="89"/>
  <c r="M8" i="89" s="1"/>
  <c r="L7" i="89"/>
  <c r="M7" i="89" s="1"/>
  <c r="L6" i="89"/>
  <c r="M6" i="89" s="1"/>
  <c r="L5" i="89"/>
  <c r="M5" i="89" s="1"/>
  <c r="M4" i="89"/>
  <c r="L17" i="87"/>
  <c r="M17" i="87" s="1"/>
  <c r="L16" i="87"/>
  <c r="M16" i="87" s="1"/>
  <c r="L15" i="87"/>
  <c r="M15" i="87" s="1"/>
  <c r="L14" i="87"/>
  <c r="M14" i="87" s="1"/>
  <c r="L13" i="87"/>
  <c r="M13" i="87" s="1"/>
  <c r="L12" i="87"/>
  <c r="M12" i="87" s="1"/>
  <c r="L11" i="87"/>
  <c r="M11" i="87" s="1"/>
  <c r="L10" i="87"/>
  <c r="M10" i="87" s="1"/>
  <c r="L9" i="87"/>
  <c r="M9" i="87" s="1"/>
  <c r="L8" i="87"/>
  <c r="M8" i="87" s="1"/>
  <c r="L7" i="87"/>
  <c r="M7" i="87" s="1"/>
  <c r="L6" i="87"/>
  <c r="M6" i="87" s="1"/>
  <c r="L5" i="87"/>
  <c r="M5" i="87" s="1"/>
  <c r="L4" i="87"/>
  <c r="M4" i="87" s="1"/>
  <c r="L17" i="88"/>
  <c r="M17" i="88" s="1"/>
  <c r="L16" i="88"/>
  <c r="M16" i="88" s="1"/>
  <c r="L15" i="88"/>
  <c r="M15" i="88" s="1"/>
  <c r="L14" i="88"/>
  <c r="M14" i="88" s="1"/>
  <c r="L13" i="88"/>
  <c r="M13" i="88" s="1"/>
  <c r="L12" i="88"/>
  <c r="M12" i="88" s="1"/>
  <c r="L11" i="88"/>
  <c r="M11" i="88" s="1"/>
  <c r="L10" i="88"/>
  <c r="M10" i="88" s="1"/>
  <c r="L9" i="88"/>
  <c r="M9" i="88" s="1"/>
  <c r="L8" i="88"/>
  <c r="M8" i="88" s="1"/>
  <c r="L7" i="88"/>
  <c r="M7" i="88" s="1"/>
  <c r="L6" i="88"/>
  <c r="M6" i="88" s="1"/>
  <c r="L5" i="88"/>
  <c r="M5" i="88" s="1"/>
  <c r="L4" i="88"/>
  <c r="M4" i="88" s="1"/>
  <c r="L17" i="86"/>
  <c r="M17" i="86" s="1"/>
  <c r="L16" i="86"/>
  <c r="M16" i="86" s="1"/>
  <c r="L15" i="86"/>
  <c r="M15" i="86" s="1"/>
  <c r="L14" i="86"/>
  <c r="M14" i="86" s="1"/>
  <c r="L13" i="86"/>
  <c r="M13" i="86" s="1"/>
  <c r="L12" i="86"/>
  <c r="M12" i="86" s="1"/>
  <c r="L11" i="86"/>
  <c r="M11" i="86" s="1"/>
  <c r="L10" i="86"/>
  <c r="M10" i="86" s="1"/>
  <c r="L9" i="86"/>
  <c r="M9" i="86" s="1"/>
  <c r="L8" i="86"/>
  <c r="M8" i="86" s="1"/>
  <c r="L7" i="86"/>
  <c r="M7" i="86" s="1"/>
  <c r="L6" i="86"/>
  <c r="M6" i="86" s="1"/>
  <c r="L5" i="86"/>
  <c r="M5" i="86" s="1"/>
  <c r="L4" i="86"/>
  <c r="M4" i="86" s="1"/>
  <c r="L17" i="85"/>
  <c r="M17" i="85" s="1"/>
  <c r="L16" i="85"/>
  <c r="M16" i="85" s="1"/>
  <c r="L15" i="85"/>
  <c r="M15" i="85" s="1"/>
  <c r="L14" i="85"/>
  <c r="M14" i="85" s="1"/>
  <c r="L13" i="85"/>
  <c r="M13" i="85" s="1"/>
  <c r="L12" i="85"/>
  <c r="M12" i="85" s="1"/>
  <c r="L11" i="85"/>
  <c r="M11" i="85" s="1"/>
  <c r="L10" i="85"/>
  <c r="M10" i="85" s="1"/>
  <c r="L9" i="85"/>
  <c r="M9" i="85" s="1"/>
  <c r="L8" i="85"/>
  <c r="M8" i="85" s="1"/>
  <c r="L7" i="85"/>
  <c r="M7" i="85" s="1"/>
  <c r="L6" i="85"/>
  <c r="M6" i="85" s="1"/>
  <c r="L5" i="85"/>
  <c r="M5" i="85" s="1"/>
  <c r="L4" i="85"/>
  <c r="M4" i="85" s="1"/>
  <c r="L17" i="84"/>
  <c r="M17" i="84" s="1"/>
  <c r="L16" i="84"/>
  <c r="M16" i="84" s="1"/>
  <c r="L15" i="84"/>
  <c r="M15" i="84" s="1"/>
  <c r="L14" i="84"/>
  <c r="M14" i="84" s="1"/>
  <c r="L13" i="84"/>
  <c r="M13" i="84" s="1"/>
  <c r="L12" i="84"/>
  <c r="M12" i="84" s="1"/>
  <c r="L11" i="84"/>
  <c r="M11" i="84" s="1"/>
  <c r="L10" i="84"/>
  <c r="M10" i="84" s="1"/>
  <c r="L9" i="84"/>
  <c r="M9" i="84" s="1"/>
  <c r="L8" i="84"/>
  <c r="M8" i="84" s="1"/>
  <c r="L7" i="84"/>
  <c r="M7" i="84" s="1"/>
  <c r="L6" i="84"/>
  <c r="M6" i="84" s="1"/>
  <c r="L5" i="84"/>
  <c r="M5" i="84" s="1"/>
  <c r="L4" i="84"/>
  <c r="M4" i="84" s="1"/>
  <c r="L17" i="82"/>
  <c r="M17" i="82" s="1"/>
  <c r="L16" i="82"/>
  <c r="M16" i="82" s="1"/>
  <c r="L15" i="82"/>
  <c r="M15" i="82" s="1"/>
  <c r="L14" i="82"/>
  <c r="M14" i="82" s="1"/>
  <c r="L13" i="82"/>
  <c r="M13" i="82" s="1"/>
  <c r="L12" i="82"/>
  <c r="M12" i="82" s="1"/>
  <c r="L11" i="82"/>
  <c r="M11" i="82" s="1"/>
  <c r="L10" i="82"/>
  <c r="M10" i="82" s="1"/>
  <c r="L9" i="82"/>
  <c r="M9" i="82" s="1"/>
  <c r="L8" i="82"/>
  <c r="M8" i="82" s="1"/>
  <c r="L7" i="82"/>
  <c r="M7" i="82" s="1"/>
  <c r="L6" i="82"/>
  <c r="M6" i="82" s="1"/>
  <c r="L5" i="82"/>
  <c r="M5" i="82" s="1"/>
  <c r="L4" i="82"/>
  <c r="M4" i="82" s="1"/>
  <c r="L17" i="80"/>
  <c r="M17" i="80" s="1"/>
  <c r="L16" i="80"/>
  <c r="M16" i="80" s="1"/>
  <c r="L15" i="80"/>
  <c r="M15" i="80" s="1"/>
  <c r="L14" i="80"/>
  <c r="M14" i="80" s="1"/>
  <c r="L13" i="80"/>
  <c r="M13" i="80" s="1"/>
  <c r="L12" i="80"/>
  <c r="M12" i="80" s="1"/>
  <c r="L11" i="80"/>
  <c r="M11" i="80" s="1"/>
  <c r="L10" i="80"/>
  <c r="M10" i="80" s="1"/>
  <c r="L9" i="80"/>
  <c r="M9" i="80" s="1"/>
  <c r="L8" i="80"/>
  <c r="M8" i="80" s="1"/>
  <c r="L7" i="80"/>
  <c r="M7" i="80" s="1"/>
  <c r="L6" i="80"/>
  <c r="M6" i="80" s="1"/>
  <c r="L5" i="80"/>
  <c r="M5" i="80" s="1"/>
  <c r="L4" i="80"/>
  <c r="M4" i="80" s="1"/>
  <c r="L17" i="79"/>
  <c r="M17" i="79" s="1"/>
  <c r="L16" i="79"/>
  <c r="M16" i="79" s="1"/>
  <c r="L15" i="79"/>
  <c r="M15" i="79" s="1"/>
  <c r="L14" i="79"/>
  <c r="M14" i="79" s="1"/>
  <c r="L13" i="79"/>
  <c r="M13" i="79" s="1"/>
  <c r="L12" i="79"/>
  <c r="M12" i="79" s="1"/>
  <c r="L11" i="79"/>
  <c r="M11" i="79" s="1"/>
  <c r="M10" i="79"/>
  <c r="L9" i="79"/>
  <c r="M9" i="79" s="1"/>
  <c r="L8" i="79"/>
  <c r="M8" i="79" s="1"/>
  <c r="L7" i="79"/>
  <c r="M7" i="79" s="1"/>
  <c r="L6" i="79"/>
  <c r="M6" i="79" s="1"/>
  <c r="L5" i="79"/>
  <c r="M5" i="79" s="1"/>
  <c r="L4" i="79"/>
  <c r="M4" i="79" s="1"/>
  <c r="L17" i="78"/>
  <c r="M17" i="78" s="1"/>
  <c r="L16" i="78"/>
  <c r="M16" i="78" s="1"/>
  <c r="L15" i="78"/>
  <c r="M15" i="78" s="1"/>
  <c r="L14" i="78"/>
  <c r="M14" i="78" s="1"/>
  <c r="L13" i="78"/>
  <c r="M13" i="78" s="1"/>
  <c r="L12" i="78"/>
  <c r="M12" i="78" s="1"/>
  <c r="L11" i="78"/>
  <c r="M11" i="78" s="1"/>
  <c r="L10" i="78"/>
  <c r="M10" i="78" s="1"/>
  <c r="L9" i="78"/>
  <c r="M9" i="78" s="1"/>
  <c r="L8" i="78"/>
  <c r="M8" i="78" s="1"/>
  <c r="L7" i="78"/>
  <c r="M7" i="78" s="1"/>
  <c r="L6" i="78"/>
  <c r="M6" i="78" s="1"/>
  <c r="L5" i="78"/>
  <c r="M5" i="78" s="1"/>
  <c r="L4" i="78"/>
  <c r="M4" i="78" s="1"/>
  <c r="L15" i="75"/>
  <c r="M15" i="75" s="1"/>
  <c r="L17" i="75"/>
  <c r="M17" i="75" s="1"/>
  <c r="L16" i="75"/>
  <c r="M16" i="75" s="1"/>
  <c r="L14" i="75"/>
  <c r="M14" i="75" s="1"/>
  <c r="L13" i="75"/>
  <c r="M13" i="75" s="1"/>
  <c r="L12" i="75"/>
  <c r="M12" i="75" s="1"/>
  <c r="L11" i="75"/>
  <c r="M11" i="75" s="1"/>
  <c r="N18" i="90" l="1"/>
  <c r="O23" i="90" s="1"/>
  <c r="L16" i="90"/>
  <c r="L14" i="90"/>
  <c r="L12" i="90"/>
  <c r="L17" i="90"/>
  <c r="L15" i="90"/>
  <c r="L13" i="90"/>
  <c r="L11" i="90"/>
  <c r="L10" i="75"/>
  <c r="L10" i="90" s="1"/>
  <c r="O10" i="90" s="1"/>
  <c r="M15" i="90" l="1"/>
  <c r="O15" i="90"/>
  <c r="M17" i="90"/>
  <c r="O17" i="90"/>
  <c r="M11" i="90"/>
  <c r="O11" i="90"/>
  <c r="M14" i="90"/>
  <c r="O14" i="90"/>
  <c r="M12" i="90"/>
  <c r="O12" i="90"/>
  <c r="M13" i="90"/>
  <c r="O13" i="90"/>
  <c r="M16" i="90"/>
  <c r="O16" i="90"/>
  <c r="M10" i="75"/>
  <c r="M10" i="90"/>
  <c r="L9" i="75" l="1"/>
  <c r="L9" i="90" s="1"/>
  <c r="O9" i="90" s="1"/>
  <c r="L8" i="75"/>
  <c r="L8" i="90" s="1"/>
  <c r="O8" i="90" s="1"/>
  <c r="L7" i="75"/>
  <c r="L7" i="90" s="1"/>
  <c r="O7" i="90" s="1"/>
  <c r="L6" i="75"/>
  <c r="L6" i="90" s="1"/>
  <c r="O6" i="90" s="1"/>
  <c r="L5" i="75"/>
  <c r="L5" i="90" s="1"/>
  <c r="O5" i="90" s="1"/>
  <c r="M7" i="75" l="1"/>
  <c r="M7" i="90"/>
  <c r="M6" i="75"/>
  <c r="M6" i="90"/>
  <c r="M8" i="75"/>
  <c r="M8" i="90"/>
  <c r="M5" i="75"/>
  <c r="M5" i="90"/>
  <c r="M9" i="75"/>
  <c r="M9" i="90"/>
  <c r="L4" i="75"/>
  <c r="L4" i="90" s="1"/>
  <c r="O4" i="90" s="1"/>
  <c r="O18" i="90" s="1"/>
  <c r="O24" i="90" s="1"/>
  <c r="M4" i="75" l="1"/>
  <c r="M4" i="90"/>
</calcChain>
</file>

<file path=xl/comments1.xml><?xml version="1.0" encoding="utf-8"?>
<comments xmlns="http://schemas.openxmlformats.org/spreadsheetml/2006/main">
  <authors>
    <author>Gabriela Monteiro</author>
  </authors>
  <commentList>
    <comment ref="F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Alterado pelo 1º Aditivo para EPSON POWERLITE X21</t>
        </r>
      </text>
    </comment>
  </commentList>
</comments>
</file>

<file path=xl/comments2.xml><?xml version="1.0" encoding="utf-8"?>
<comments xmlns="http://schemas.openxmlformats.org/spreadsheetml/2006/main">
  <authors>
    <author>Gabriela Monteiro</author>
  </authors>
  <commentList>
    <comment ref="F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Alterado pelo 1º Aditivo para EPSON POWERLITE X21</t>
        </r>
      </text>
    </comment>
  </commentList>
</comments>
</file>

<file path=xl/comments3.xml><?xml version="1.0" encoding="utf-8"?>
<comments xmlns="http://schemas.openxmlformats.org/spreadsheetml/2006/main">
  <authors>
    <author>Gabriela Monteiro</author>
  </authors>
  <commentList>
    <comment ref="F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Alterado pelo 1º Aditivo para EPSON POWERLITE X21</t>
        </r>
      </text>
    </comment>
  </commentList>
</comments>
</file>

<file path=xl/comments4.xml><?xml version="1.0" encoding="utf-8"?>
<comments xmlns="http://schemas.openxmlformats.org/spreadsheetml/2006/main">
  <authors>
    <author>Gabriela Monteiro</author>
  </authors>
  <commentList>
    <comment ref="F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Alterado pelo 1º Aditivo para EPSON POWERLITE X21</t>
        </r>
      </text>
    </comment>
  </commentList>
</comments>
</file>

<file path=xl/comments5.xml><?xml version="1.0" encoding="utf-8"?>
<comments xmlns="http://schemas.openxmlformats.org/spreadsheetml/2006/main">
  <authors>
    <author>Gabriela Monteiro</author>
  </authors>
  <commentList>
    <comment ref="F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Alterado pelo 1º Aditivo para EPSON POWERLITE X21</t>
        </r>
      </text>
    </comment>
  </commentList>
</comments>
</file>

<file path=xl/comments6.xml><?xml version="1.0" encoding="utf-8"?>
<comments xmlns="http://schemas.openxmlformats.org/spreadsheetml/2006/main">
  <authors>
    <author>Gabriela Monteiro</author>
  </authors>
  <commentList>
    <comment ref="F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Alterado pelo 1º Aditivo para EPSON POWERLITE X21</t>
        </r>
      </text>
    </comment>
  </commentList>
</comments>
</file>

<file path=xl/comments7.xml><?xml version="1.0" encoding="utf-8"?>
<comments xmlns="http://schemas.openxmlformats.org/spreadsheetml/2006/main">
  <authors>
    <author>Gabriela Monteiro</author>
  </authors>
  <commentList>
    <comment ref="F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Alterado pelo 1º Aditivo para EPSON POWERLITE X21</t>
        </r>
      </text>
    </comment>
  </commentList>
</comments>
</file>

<file path=xl/comments8.xml><?xml version="1.0" encoding="utf-8"?>
<comments xmlns="http://schemas.openxmlformats.org/spreadsheetml/2006/main">
  <authors>
    <author>Gabriela Monteiro</author>
  </authors>
  <commentList>
    <comment ref="F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Alterado pelo 1º Aditivo para EPSON POWERLITE X21</t>
        </r>
      </text>
    </comment>
  </commentList>
</comments>
</file>

<file path=xl/comments9.xml><?xml version="1.0" encoding="utf-8"?>
<comments xmlns="http://schemas.openxmlformats.org/spreadsheetml/2006/main">
  <authors>
    <author>Gabriela Monteiro</author>
  </authors>
  <commentList>
    <comment ref="F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Alterado pelo 1º Aditivo para EPSON POWERLITE X21</t>
        </r>
      </text>
    </comment>
  </commentList>
</comments>
</file>

<file path=xl/comments10.xml><?xml version="1.0" encoding="utf-8"?>
<comments xmlns="http://schemas.openxmlformats.org/spreadsheetml/2006/main">
  <authors>
    <author>Gabriela Monteiro</author>
    <author>Roberta kloster</author>
  </authors>
  <commentList>
    <comment ref="F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Alterado pelo 1º Aditivo para EPSON POWERLITE X21</t>
        </r>
      </text>
    </comment>
    <comment ref="K4" authorId="1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7 - cedidos pelo ceo</t>
        </r>
      </text>
    </comment>
  </commentList>
</comments>
</file>

<file path=xl/comments11.xml><?xml version="1.0" encoding="utf-8"?>
<comments xmlns="http://schemas.openxmlformats.org/spreadsheetml/2006/main">
  <authors>
    <author>Gabriela Monteiro</author>
    <author>Roberta kloster</author>
  </authors>
  <commentList>
    <comment ref="F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Alterado pelo 1º Aditivo para EPSON POWERLITE X21</t>
        </r>
      </text>
    </comment>
    <comment ref="K4" authorId="1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7 - cedido para o cav</t>
        </r>
      </text>
    </comment>
  </commentList>
</comments>
</file>

<file path=xl/comments12.xml><?xml version="1.0" encoding="utf-8"?>
<comments xmlns="http://schemas.openxmlformats.org/spreadsheetml/2006/main">
  <authors>
    <author>Gabriela Monteiro</author>
  </authors>
  <commentList>
    <comment ref="F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Alterado pelo 1º Aditivo para EPSON POWERLITE X21</t>
        </r>
      </text>
    </comment>
  </commentList>
</comments>
</file>

<file path=xl/comments13.xml><?xml version="1.0" encoding="utf-8"?>
<comments xmlns="http://schemas.openxmlformats.org/spreadsheetml/2006/main">
  <authors>
    <author>Gabriela Monteiro</author>
  </authors>
  <commentList>
    <comment ref="F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Alterado pelo 1º Aditivo para EPSON POWERLITE X21</t>
        </r>
      </text>
    </comment>
  </commentList>
</comments>
</file>

<file path=xl/sharedStrings.xml><?xml version="1.0" encoding="utf-8"?>
<sst xmlns="http://schemas.openxmlformats.org/spreadsheetml/2006/main" count="949" uniqueCount="103">
  <si>
    <t>Saldo / Automático</t>
  </si>
  <si>
    <t>LOTE</t>
  </si>
  <si>
    <t>...../...../......</t>
  </si>
  <si>
    <t>FORNECEDOR</t>
  </si>
  <si>
    <t>Entrega 
(Dias)</t>
  </si>
  <si>
    <t>ITEM</t>
  </si>
  <si>
    <t>Preço UNITÁRIO (R$)</t>
  </si>
  <si>
    <t>PRODUTO - CARACTERÍSTICAS MÍNIMAS</t>
  </si>
  <si>
    <t>UNIDADE</t>
  </si>
  <si>
    <t>ALERTA</t>
  </si>
  <si>
    <t>Item</t>
  </si>
  <si>
    <t>Unidade</t>
  </si>
  <si>
    <t>Lote</t>
  </si>
  <si>
    <t>MARCA</t>
  </si>
  <si>
    <t>Pagto. (Dias)</t>
  </si>
  <si>
    <t>Qtde LICITADA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</si>
  <si>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</si>
  <si>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</si>
  <si>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</si>
  <si>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</si>
  <si>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</si>
  <si>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</si>
  <si>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</si>
  <si>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</si>
  <si>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</si>
  <si>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</si>
  <si>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</si>
  <si>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</si>
  <si>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</si>
  <si>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</si>
  <si>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</si>
  <si>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</si>
  <si>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</si>
  <si>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</si>
  <si>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ELEMENTO</t>
  </si>
  <si>
    <t>Peça</t>
  </si>
  <si>
    <t>CENTRO PARTICIPANTE: REITORIA</t>
  </si>
  <si>
    <t>CENTRO PARTICIPANTE: CEART</t>
  </si>
  <si>
    <t>CENTRO PARTICIPANTE: FAED</t>
  </si>
  <si>
    <t>CENTRO PARTICIPANTE: CEFID</t>
  </si>
  <si>
    <t>CENTRO PARTICIPANTE: CESFI</t>
  </si>
  <si>
    <t>CENTRO PARTICIPANTE: CEAVI</t>
  </si>
  <si>
    <t>CENTRO PARTICIPANTE: CCT</t>
  </si>
  <si>
    <t>CENTRO PARTICIPANTE: CEPLAN</t>
  </si>
  <si>
    <t>CENTRO PARTICIPANTE: CAV</t>
  </si>
  <si>
    <t>CENTRO PARTICIPANTE: CEO</t>
  </si>
  <si>
    <t>CENTRO PARTICIPANTE: CERES</t>
  </si>
  <si>
    <t>Quantidade Utilizada</t>
  </si>
  <si>
    <t>SALDO</t>
  </si>
  <si>
    <t>PROCESSO: 1024/2014/UDESC</t>
  </si>
  <si>
    <t>VIGÊNCIA DA ATA:  07/10/2014 até 06/10/2015</t>
  </si>
  <si>
    <t>OBJETO: Aquisição de projetores e lâmpadas para projetores</t>
  </si>
  <si>
    <t>PROJETOR, MULTIMIDIA, CARACTERÍSTICAS MÍNIMAS: 1) Canhão de projeção com tecnologia LCD ou DLP; 2) Resolução nativa de 1024x768; 3) Luminosidade de 2500 lumens; 4) Contraste de 3000:1; 5) Reprodução de 16 milhões de cores; 6) Compatibilidade com padrão NTSC e PAL-M; 7) Formato de imagem 4x3 e 16x9; 8) Coreção keystone vertical e horizontal; 9) Controle remoto sem fio; 10) Ajuste de zoom e foco; 11) Tamanho da imagem projetada de 1 a 3 metros na diagonal; 12) Distância entre o projetor e a imagem entre 1 a 5 mestros; 13) Entradas para video analógico VGA (d-sub 15p), S-Video, vídeo composto e video digital HDMI; 14) Entrada para áudio estereo e autofalante; 15) Interface USB 2.0; 16) Duração média da lâmpada de 3000 hrs em uso normal; 17) Peso máximo 4Kg; 18) Ruido menor que 50 db em funcionamento; 19) Projeção mesa/teto, fronta/traseiro; 20) Fonte de alimentação automática operando de 100 a 240 VAC de entrada, 60 Hz. CONDIÇÔES GERAIS: a) Garantia de hardware do tipo on-site de 3 anos (exceto para lampada que deverá ser de 1 ano), disponibilizada pelo fabricante e realizada pelo mesmo ou por empresa autorizada oficialmente, com tempo de solução em até cinco dias; b) Indicação no site do fabricante das especificações técnicas específicas do modelo do equipamento.</t>
  </si>
  <si>
    <t>Lampadas para Projetor, marca: BENQ / modelo: MP512ST</t>
  </si>
  <si>
    <t>Lampadas para Projetor, marca: BENQ / modelo: MX618ST</t>
  </si>
  <si>
    <t>Lampadas para Projetor, marca: EPSON / modelo: ELPLP78</t>
  </si>
  <si>
    <t>Lampadas para Projetor, marca: EPSON / modelo: H429A</t>
  </si>
  <si>
    <t>Lampadas para Projetor, marca: EPSON / modelo: H569A</t>
  </si>
  <si>
    <t xml:space="preserve">Lampadas para Projetor, marca: EPSON / modelo: PowerLite X17 </t>
  </si>
  <si>
    <t xml:space="preserve">Lampadas para Projetor, marca: EPSON / modelo: X12 </t>
  </si>
  <si>
    <t>Lampadas para Projetor, marca: INFOCUS / modelo: LP280</t>
  </si>
  <si>
    <t>Lampadas para Projetor, marca: NEC / modelo: NP100</t>
  </si>
  <si>
    <t>Lampadas para Projetor, marca: OPTOMA/ modelo: DX551  DLP</t>
  </si>
  <si>
    <t>Lampadas para Projetor, marca: SANYO / modelo: KA7-DSB20N00</t>
  </si>
  <si>
    <t>Lampadas para Projetor, marca: SANYO / modelo: PDGDSU20N</t>
  </si>
  <si>
    <t>Lampadas para Projetor, marca: VIEW SONIC / modelo: PJD5122 - VS13308</t>
  </si>
  <si>
    <t>Harley de Aguiar Júnior EPP</t>
  </si>
  <si>
    <t>Negócios de Informática RW Ltda EPP</t>
  </si>
  <si>
    <t>BMI Prosper EIRELI</t>
  </si>
  <si>
    <t>Retropar Comércio Representação e Importação Ltda</t>
  </si>
  <si>
    <t>449052-33</t>
  </si>
  <si>
    <t>339030-29</t>
  </si>
  <si>
    <t>EPSON MODELO X17</t>
  </si>
  <si>
    <t>CENTRO PARTICIPANTE: PROEX</t>
  </si>
  <si>
    <t>CENTRO PARTICIPANTE: Reitoria e PROEX + 10 CENTROS</t>
  </si>
  <si>
    <t xml:space="preserve"> AF/OS nº  1763/2014 Qtde. DT</t>
  </si>
  <si>
    <t>Qtde Registrada + Aditivos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</si>
  <si>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</si>
  <si>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</si>
  <si>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</si>
  <si>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</si>
  <si>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</si>
  <si>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</si>
  <si>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Pregão 1024/2014/UDESC - SRP</t>
  </si>
  <si>
    <t>Aquisição de projetores e lâmpadas para projetores</t>
  </si>
  <si>
    <t>Vigência   07/10/2014 até 06/10/2015</t>
  </si>
  <si>
    <t xml:space="preserve"> AF/OS nº  920/2015 Qtde. DT</t>
  </si>
  <si>
    <t xml:space="preserve"> AF/OS nº  1684/2015 Qtde. DT</t>
  </si>
  <si>
    <t>"51/2015"</t>
  </si>
  <si>
    <t>"54/2015"</t>
  </si>
  <si>
    <t>AF 1672/2015</t>
  </si>
  <si>
    <t xml:space="preserve"> AF/OS nº  322/2015 Qtde. DT</t>
  </si>
  <si>
    <t xml:space="preserve"> AF/OS nº  166/2015 Qtde. DT</t>
  </si>
  <si>
    <t xml:space="preserve"> AF/OS nº  476/2015 Qtde. DT</t>
  </si>
  <si>
    <t xml:space="preserve"> AF/OS nº  478/2015 Qtde. DT</t>
  </si>
  <si>
    <t xml:space="preserve"> AF/OS nº  486/2015Qtde. DT</t>
  </si>
  <si>
    <t xml:space="preserve"> AF/OS nº  572/2015 Qtde. DT</t>
  </si>
  <si>
    <t xml:space="preserve"> AF/OS nº  1098/2015 Qtde. DT</t>
  </si>
  <si>
    <t xml:space="preserve"> AF/OS nº  1791/2015Qtde. DT</t>
  </si>
  <si>
    <t xml:space="preserve"> AF/OS nº  331/2015 Qtde. DT</t>
  </si>
  <si>
    <t xml:space="preserve"> AF/OS nº  636/2015 Qtde. DT</t>
  </si>
  <si>
    <t xml:space="preserve"> AF/OS nº  104/2015 Qtde. DT</t>
  </si>
  <si>
    <t>Resumo Atualizado em Novembro/2015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</si>
</sst>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1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164" fontId="3" fillId="0" borderId="0" applyFill="0" applyBorder="0" applyAlignment="0" applyProtection="0"/>
    <xf numFmtId="165" fontId="3" fillId="0" borderId="0" applyFill="0" applyBorder="0" applyAlignment="0" applyProtection="0"/>
    <xf numFmtId="0" fontId="4" fillId="0" borderId="0" applyNumberFormat="0" applyFill="0" applyBorder="0" applyAlignment="0" applyProtection="0"/>
    <xf numFmtId="44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9" fontId="3" fillId="0" borderId="0" applyFont="0" applyFill="0" applyBorder="0" applyAlignment="0" applyProtection="0"/>
  </cellStyleXfs>
  <cellXfs count="94">
    <xf numFmtId="0" fontId="0" fillId="0" borderId="0" xfId="0"/>
    <xf numFmtId="0" fontId="6" fillId="0" borderId="0" xfId="1" applyFont="1"/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0" fontId="6" fillId="0" borderId="0" xfId="1" applyFont="1" applyBorder="1"/>
    <xf numFmtId="0" fontId="6" fillId="0" borderId="0" xfId="1" applyFont="1" applyFill="1" applyAlignment="1" applyProtection="1">
      <protection locked="0"/>
    </xf>
    <xf numFmtId="4" fontId="7" fillId="0" borderId="0" xfId="1" applyNumberFormat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166" fontId="7" fillId="0" borderId="0" xfId="0" applyNumberFormat="1" applyFont="1" applyFill="1" applyAlignment="1">
      <alignment horizontal="center" vertical="center" wrapText="1"/>
    </xf>
    <xf numFmtId="3" fontId="6" fillId="0" borderId="0" xfId="1" applyNumberFormat="1" applyFont="1" applyProtection="1">
      <protection locked="0"/>
    </xf>
    <xf numFmtId="0" fontId="0" fillId="0" borderId="0" xfId="0" applyAlignment="1">
      <alignment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justify" vertical="center" wrapText="1"/>
    </xf>
    <xf numFmtId="0" fontId="10" fillId="0" borderId="0" xfId="0" applyFont="1" applyAlignment="1">
      <alignment vertical="center" wrapText="1"/>
    </xf>
    <xf numFmtId="0" fontId="11" fillId="0" borderId="2" xfId="0" applyFont="1" applyBorder="1" applyAlignment="1">
      <alignment horizontal="center" vertical="center" textRotation="90" wrapText="1"/>
    </xf>
    <xf numFmtId="0" fontId="12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6" fillId="0" borderId="0" xfId="1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166" fontId="6" fillId="5" borderId="1" xfId="0" applyNumberFormat="1" applyFont="1" applyFill="1" applyBorder="1" applyAlignment="1">
      <alignment horizontal="center" vertical="center" wrapText="1"/>
    </xf>
    <xf numFmtId="3" fontId="6" fillId="4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0" xfId="1" applyFont="1" applyProtection="1">
      <protection locked="0"/>
    </xf>
    <xf numFmtId="3" fontId="6" fillId="9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44" fontId="6" fillId="0" borderId="1" xfId="5" applyFont="1" applyBorder="1" applyAlignment="1">
      <alignment horizontal="center" vertical="center"/>
    </xf>
    <xf numFmtId="168" fontId="17" fillId="11" borderId="6" xfId="1" applyNumberFormat="1" applyFont="1" applyFill="1" applyBorder="1" applyAlignment="1" applyProtection="1">
      <alignment horizontal="right"/>
      <protection locked="0"/>
    </xf>
    <xf numFmtId="168" fontId="17" fillId="11" borderId="8" xfId="1" applyNumberFormat="1" applyFont="1" applyFill="1" applyBorder="1" applyAlignment="1" applyProtection="1">
      <alignment horizontal="right"/>
      <protection locked="0"/>
    </xf>
    <xf numFmtId="9" fontId="17" fillId="11" borderId="8" xfId="1" applyNumberFormat="1" applyFont="1" applyFill="1" applyBorder="1" applyAlignment="1">
      <alignment horizontal="right"/>
    </xf>
    <xf numFmtId="9" fontId="17" fillId="11" borderId="9" xfId="10" applyFont="1" applyFill="1" applyBorder="1" applyAlignment="1" applyProtection="1">
      <alignment horizontal="right"/>
      <protection locked="0"/>
    </xf>
    <xf numFmtId="44" fontId="6" fillId="10" borderId="1" xfId="1" applyNumberFormat="1" applyFont="1" applyFill="1" applyBorder="1" applyAlignment="1">
      <alignment vertical="center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0" fontId="6" fillId="2" borderId="1" xfId="1" applyFont="1" applyFill="1" applyBorder="1" applyAlignment="1">
      <alignment horizontal="center" vertical="center" wrapText="1"/>
    </xf>
    <xf numFmtId="165" fontId="6" fillId="2" borderId="1" xfId="3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</xf>
    <xf numFmtId="166" fontId="6" fillId="2" borderId="1" xfId="1" applyNumberFormat="1" applyFont="1" applyFill="1" applyBorder="1" applyAlignment="1">
      <alignment horizontal="center" vertical="center" wrapText="1"/>
    </xf>
    <xf numFmtId="0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8" borderId="7" xfId="0" applyFont="1" applyFill="1" applyBorder="1" applyAlignment="1">
      <alignment horizontal="center" vertical="center" wrapText="1"/>
    </xf>
    <xf numFmtId="3" fontId="6" fillId="3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1" applyFont="1" applyFill="1" applyBorder="1" applyAlignment="1">
      <alignment horizontal="center" vertical="center"/>
    </xf>
    <xf numFmtId="14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1" applyNumberFormat="1" applyFont="1" applyFill="1" applyAlignment="1">
      <alignment horizontal="center" vertical="center"/>
    </xf>
    <xf numFmtId="166" fontId="6" fillId="0" borderId="0" xfId="0" applyNumberFormat="1" applyFont="1" applyFill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7" borderId="1" xfId="0" applyNumberFormat="1" applyFont="1" applyFill="1" applyBorder="1" applyAlignment="1">
      <alignment horizontal="left" vertical="center" wrapText="1"/>
    </xf>
    <xf numFmtId="3" fontId="6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17" fillId="11" borderId="12" xfId="1" applyFont="1" applyFill="1" applyBorder="1" applyAlignment="1" applyProtection="1">
      <alignment horizontal="left"/>
      <protection locked="0"/>
    </xf>
    <xf numFmtId="0" fontId="17" fillId="11" borderId="0" xfId="1" applyFont="1" applyFill="1" applyBorder="1" applyAlignment="1" applyProtection="1">
      <alignment horizontal="left"/>
      <protection locked="0"/>
    </xf>
    <xf numFmtId="0" fontId="17" fillId="11" borderId="17" xfId="1" applyFont="1" applyFill="1" applyBorder="1" applyAlignment="1" applyProtection="1">
      <alignment horizontal="left"/>
      <protection locked="0"/>
    </xf>
    <xf numFmtId="0" fontId="17" fillId="11" borderId="18" xfId="1" applyFont="1" applyFill="1" applyBorder="1" applyAlignment="1" applyProtection="1">
      <alignment horizontal="left"/>
      <protection locked="0"/>
    </xf>
    <xf numFmtId="0" fontId="17" fillId="11" borderId="10" xfId="1" applyFont="1" applyFill="1" applyBorder="1" applyAlignment="1" applyProtection="1">
      <alignment horizontal="left"/>
      <protection locked="0"/>
    </xf>
    <xf numFmtId="0" fontId="17" fillId="11" borderId="11" xfId="1" applyFont="1" applyFill="1" applyBorder="1" applyAlignment="1" applyProtection="1">
      <alignment horizontal="left"/>
      <protection locked="0"/>
    </xf>
    <xf numFmtId="0" fontId="17" fillId="11" borderId="7" xfId="1" applyFont="1" applyFill="1" applyBorder="1" applyAlignment="1" applyProtection="1">
      <alignment horizontal="left"/>
      <protection locked="0"/>
    </xf>
    <xf numFmtId="0" fontId="17" fillId="11" borderId="13" xfId="1" applyFont="1" applyFill="1" applyBorder="1" applyAlignment="1">
      <alignment horizontal="left" vertical="center" wrapText="1"/>
    </xf>
    <xf numFmtId="0" fontId="17" fillId="11" borderId="14" xfId="1" applyFont="1" applyFill="1" applyBorder="1" applyAlignment="1">
      <alignment horizontal="left" vertical="center" wrapText="1"/>
    </xf>
    <xf numFmtId="0" fontId="17" fillId="11" borderId="15" xfId="1" applyFont="1" applyFill="1" applyBorder="1" applyAlignment="1">
      <alignment horizontal="left" vertical="center" wrapText="1"/>
    </xf>
    <xf numFmtId="0" fontId="17" fillId="11" borderId="12" xfId="1" applyFont="1" applyFill="1" applyBorder="1" applyAlignment="1">
      <alignment horizontal="left" vertical="center" wrapText="1"/>
    </xf>
    <xf numFmtId="0" fontId="17" fillId="11" borderId="0" xfId="1" applyFont="1" applyFill="1" applyBorder="1" applyAlignment="1">
      <alignment horizontal="left" vertical="center" wrapText="1"/>
    </xf>
    <xf numFmtId="0" fontId="17" fillId="11" borderId="16" xfId="1" applyFont="1" applyFill="1" applyBorder="1" applyAlignment="1">
      <alignment horizontal="left" vertical="center" wrapText="1"/>
    </xf>
    <xf numFmtId="0" fontId="17" fillId="11" borderId="17" xfId="1" applyFont="1" applyFill="1" applyBorder="1" applyAlignment="1">
      <alignment horizontal="left" vertical="center" wrapText="1"/>
    </xf>
    <xf numFmtId="0" fontId="17" fillId="11" borderId="18" xfId="1" applyFont="1" applyFill="1" applyBorder="1" applyAlignment="1">
      <alignment horizontal="left" vertical="center" wrapText="1"/>
    </xf>
    <xf numFmtId="0" fontId="17" fillId="11" borderId="19" xfId="1" applyFont="1" applyFill="1" applyBorder="1" applyAlignment="1">
      <alignment horizontal="left" vertical="center" wrapText="1"/>
    </xf>
    <xf numFmtId="0" fontId="17" fillId="11" borderId="13" xfId="1" applyFont="1" applyFill="1" applyBorder="1" applyAlignment="1" applyProtection="1">
      <alignment horizontal="left"/>
      <protection locked="0"/>
    </xf>
    <xf numFmtId="0" fontId="17" fillId="11" borderId="14" xfId="1" applyFont="1" applyFill="1" applyBorder="1" applyAlignment="1" applyProtection="1">
      <alignment horizontal="left"/>
      <protection locked="0"/>
    </xf>
    <xf numFmtId="0" fontId="1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justify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3" fontId="6" fillId="6" borderId="6" xfId="1" applyNumberFormat="1" applyFont="1" applyFill="1" applyBorder="1" applyAlignment="1" applyProtection="1">
      <alignment horizontal="center" vertical="center" wrapText="1"/>
      <protection locked="0"/>
    </xf>
    <xf numFmtId="3" fontId="6" fillId="6" borderId="9" xfId="1" applyNumberFormat="1" applyFont="1" applyFill="1" applyBorder="1" applyAlignment="1" applyProtection="1">
      <alignment horizontal="center" vertical="center" wrapText="1"/>
      <protection locked="0"/>
    </xf>
    <xf numFmtId="0" fontId="6" fillId="2" borderId="10" xfId="1" applyFont="1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>
      <alignment horizontal="center" vertical="center" wrapText="1"/>
    </xf>
    <xf numFmtId="44" fontId="17" fillId="10" borderId="1" xfId="1" applyNumberFormat="1" applyFont="1" applyFill="1" applyBorder="1"/>
  </cellXfs>
  <cellStyles count="11">
    <cellStyle name="Moeda" xfId="5" builtinId="4"/>
    <cellStyle name="Moeda 2" xfId="6"/>
    <cellStyle name="Normal" xfId="0" builtinId="0"/>
    <cellStyle name="Normal 2" xfId="1"/>
    <cellStyle name="Porcentagem 2" xfId="10"/>
    <cellStyle name="Separador de milhares 2" xfId="2"/>
    <cellStyle name="Separador de milhares 2 2" xfId="8"/>
    <cellStyle name="Separador de milhares 2 2 2" xfId="9"/>
    <cellStyle name="Separador de milhares 2 3" xfId="7"/>
    <cellStyle name="Separador de milhares 3" xfId="3"/>
    <cellStyle name="Título 5" xfId="4"/>
  </cellStyles>
  <dxfs count="195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3" name="Retângulo de cantos arredondados 2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N17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7" bestFit="1" customWidth="1"/>
    <col min="4" max="4" width="69.28515625" style="8" bestFit="1" customWidth="1"/>
    <col min="5" max="5" width="11.28515625" style="8" customWidth="1"/>
    <col min="6" max="6" width="21.5703125" style="8" bestFit="1" customWidth="1"/>
    <col min="7" max="7" width="12.28515625" style="7" customWidth="1"/>
    <col min="8" max="8" width="7.7109375" style="24" bestFit="1" customWidth="1"/>
    <col min="9" max="9" width="7.85546875" style="24" customWidth="1"/>
    <col min="10" max="10" width="12.7109375" style="2" bestFit="1" customWidth="1"/>
    <col min="11" max="11" width="9.42578125" style="6" customWidth="1"/>
    <col min="12" max="12" width="13.28515625" style="9" customWidth="1"/>
    <col min="13" max="13" width="12.5703125" style="10" customWidth="1"/>
    <col min="14" max="14" width="14.140625" style="31" customWidth="1"/>
    <col min="15" max="16384" width="9.7109375" style="1"/>
  </cols>
  <sheetData>
    <row r="1" spans="1:14" ht="32.25" customHeight="1" x14ac:dyDescent="0.25">
      <c r="A1" s="60" t="s">
        <v>49</v>
      </c>
      <c r="B1" s="60"/>
      <c r="C1" s="60"/>
      <c r="D1" s="60" t="s">
        <v>51</v>
      </c>
      <c r="E1" s="60"/>
      <c r="F1" s="60"/>
      <c r="G1" s="60"/>
      <c r="H1" s="60"/>
      <c r="I1" s="60"/>
      <c r="J1" s="60"/>
      <c r="K1" s="60" t="s">
        <v>50</v>
      </c>
      <c r="L1" s="60"/>
      <c r="M1" s="60"/>
      <c r="N1" s="61" t="s">
        <v>101</v>
      </c>
    </row>
    <row r="2" spans="1:14" ht="29.25" customHeight="1" x14ac:dyDescent="0.25">
      <c r="A2" s="60" t="s">
        <v>36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1"/>
    </row>
    <row r="3" spans="1:14" s="2" customFormat="1" ht="45" x14ac:dyDescent="0.2">
      <c r="A3" s="43" t="s">
        <v>3</v>
      </c>
      <c r="B3" s="43" t="s">
        <v>1</v>
      </c>
      <c r="C3" s="44" t="s">
        <v>5</v>
      </c>
      <c r="D3" s="44" t="s">
        <v>7</v>
      </c>
      <c r="E3" s="44" t="s">
        <v>34</v>
      </c>
      <c r="F3" s="44" t="s">
        <v>13</v>
      </c>
      <c r="G3" s="44" t="s">
        <v>8</v>
      </c>
      <c r="H3" s="45" t="s">
        <v>4</v>
      </c>
      <c r="I3" s="46" t="s">
        <v>14</v>
      </c>
      <c r="J3" s="47" t="s">
        <v>6</v>
      </c>
      <c r="K3" s="48" t="s">
        <v>15</v>
      </c>
      <c r="L3" s="49" t="s">
        <v>0</v>
      </c>
      <c r="M3" s="45" t="s">
        <v>9</v>
      </c>
      <c r="N3" s="54">
        <v>42045</v>
      </c>
    </row>
    <row r="4" spans="1:14" ht="285" x14ac:dyDescent="0.25">
      <c r="A4" s="35" t="s">
        <v>66</v>
      </c>
      <c r="B4" s="25">
        <v>1</v>
      </c>
      <c r="C4" s="25">
        <v>1</v>
      </c>
      <c r="D4" s="27" t="s">
        <v>52</v>
      </c>
      <c r="E4" s="25" t="s">
        <v>70</v>
      </c>
      <c r="F4" s="28" t="s">
        <v>72</v>
      </c>
      <c r="G4" s="26" t="s">
        <v>35</v>
      </c>
      <c r="H4" s="26">
        <v>30</v>
      </c>
      <c r="I4" s="26">
        <v>20</v>
      </c>
      <c r="J4" s="37">
        <v>1645</v>
      </c>
      <c r="K4" s="88">
        <v>8</v>
      </c>
      <c r="L4" s="29">
        <f>K4-(SUM(N4:N4))</f>
        <v>4</v>
      </c>
      <c r="M4" s="52" t="str">
        <f>IF(L4&lt;0,"ATENÇÃO","OK")</f>
        <v>OK</v>
      </c>
      <c r="N4" s="30">
        <v>4</v>
      </c>
    </row>
    <row r="5" spans="1:14" ht="75" x14ac:dyDescent="0.25">
      <c r="A5" s="35" t="s">
        <v>69</v>
      </c>
      <c r="B5" s="25">
        <v>2</v>
      </c>
      <c r="C5" s="25">
        <v>2</v>
      </c>
      <c r="D5" s="34" t="s">
        <v>53</v>
      </c>
      <c r="E5" s="25" t="s">
        <v>71</v>
      </c>
      <c r="F5" s="28"/>
      <c r="G5" s="26" t="s">
        <v>35</v>
      </c>
      <c r="H5" s="26">
        <v>30</v>
      </c>
      <c r="I5" s="26">
        <v>20</v>
      </c>
      <c r="J5" s="37">
        <v>485</v>
      </c>
      <c r="K5" s="88"/>
      <c r="L5" s="29">
        <f>K5-(SUM(N5:N5))</f>
        <v>0</v>
      </c>
      <c r="M5" s="52" t="str">
        <f t="shared" ref="M5:M9" si="0">IF(L5&lt;0,"ATENÇÃO","OK")</f>
        <v>OK</v>
      </c>
      <c r="N5" s="30">
        <v>0</v>
      </c>
    </row>
    <row r="6" spans="1:14" ht="45" x14ac:dyDescent="0.25">
      <c r="A6" s="35" t="s">
        <v>67</v>
      </c>
      <c r="B6" s="25">
        <v>3</v>
      </c>
      <c r="C6" s="25">
        <v>3</v>
      </c>
      <c r="D6" s="34" t="s">
        <v>54</v>
      </c>
      <c r="E6" s="25" t="s">
        <v>71</v>
      </c>
      <c r="F6" s="28"/>
      <c r="G6" s="26" t="s">
        <v>35</v>
      </c>
      <c r="H6" s="26">
        <v>30</v>
      </c>
      <c r="I6" s="26">
        <v>20</v>
      </c>
      <c r="J6" s="37">
        <v>647</v>
      </c>
      <c r="K6" s="88"/>
      <c r="L6" s="29">
        <f>K6-(SUM(N6:N6))</f>
        <v>0</v>
      </c>
      <c r="M6" s="52" t="str">
        <f t="shared" si="0"/>
        <v>OK</v>
      </c>
      <c r="N6" s="30">
        <v>0</v>
      </c>
    </row>
    <row r="7" spans="1:14" ht="30" x14ac:dyDescent="0.25">
      <c r="A7" s="35" t="s">
        <v>68</v>
      </c>
      <c r="B7" s="25">
        <v>4</v>
      </c>
      <c r="C7" s="25">
        <v>4</v>
      </c>
      <c r="D7" s="36" t="s">
        <v>55</v>
      </c>
      <c r="E7" s="25" t="s">
        <v>71</v>
      </c>
      <c r="F7" s="28"/>
      <c r="G7" s="26" t="s">
        <v>35</v>
      </c>
      <c r="H7" s="26">
        <v>30</v>
      </c>
      <c r="I7" s="26">
        <v>20</v>
      </c>
      <c r="J7" s="37">
        <v>493</v>
      </c>
      <c r="K7" s="88"/>
      <c r="L7" s="29">
        <f>K7-(SUM(N7:N7))</f>
        <v>0</v>
      </c>
      <c r="M7" s="52" t="str">
        <f t="shared" si="0"/>
        <v>OK</v>
      </c>
      <c r="N7" s="30">
        <v>0</v>
      </c>
    </row>
    <row r="8" spans="1:14" x14ac:dyDescent="0.25">
      <c r="A8" s="57" t="s">
        <v>69</v>
      </c>
      <c r="B8" s="25">
        <v>5</v>
      </c>
      <c r="C8" s="25">
        <v>5</v>
      </c>
      <c r="D8" s="36" t="s">
        <v>56</v>
      </c>
      <c r="E8" s="25" t="s">
        <v>71</v>
      </c>
      <c r="F8" s="28"/>
      <c r="G8" s="26" t="s">
        <v>35</v>
      </c>
      <c r="H8" s="26">
        <v>30</v>
      </c>
      <c r="I8" s="26">
        <v>20</v>
      </c>
      <c r="J8" s="37">
        <v>440</v>
      </c>
      <c r="K8" s="88"/>
      <c r="L8" s="29">
        <f>K8-(SUM(N8:N8))</f>
        <v>0</v>
      </c>
      <c r="M8" s="52" t="str">
        <f t="shared" si="0"/>
        <v>OK</v>
      </c>
      <c r="N8" s="30">
        <v>0</v>
      </c>
    </row>
    <row r="9" spans="1:14" x14ac:dyDescent="0.25">
      <c r="A9" s="58"/>
      <c r="B9" s="25">
        <v>6</v>
      </c>
      <c r="C9" s="25">
        <v>6</v>
      </c>
      <c r="D9" s="34" t="s">
        <v>57</v>
      </c>
      <c r="E9" s="25" t="s">
        <v>71</v>
      </c>
      <c r="F9" s="28"/>
      <c r="G9" s="26" t="s">
        <v>35</v>
      </c>
      <c r="H9" s="26">
        <v>30</v>
      </c>
      <c r="I9" s="26">
        <v>20</v>
      </c>
      <c r="J9" s="37">
        <v>590</v>
      </c>
      <c r="K9" s="88"/>
      <c r="L9" s="29">
        <f>K9-(SUM(N9:N9))</f>
        <v>0</v>
      </c>
      <c r="M9" s="52" t="str">
        <f t="shared" si="0"/>
        <v>OK</v>
      </c>
      <c r="N9" s="30">
        <v>0</v>
      </c>
    </row>
    <row r="10" spans="1:14" x14ac:dyDescent="0.25">
      <c r="A10" s="58"/>
      <c r="B10" s="25">
        <v>7</v>
      </c>
      <c r="C10" s="25">
        <v>7</v>
      </c>
      <c r="D10" s="34" t="s">
        <v>58</v>
      </c>
      <c r="E10" s="25" t="s">
        <v>71</v>
      </c>
      <c r="F10" s="28"/>
      <c r="G10" s="26" t="s">
        <v>35</v>
      </c>
      <c r="H10" s="26">
        <v>30</v>
      </c>
      <c r="I10" s="26">
        <v>20</v>
      </c>
      <c r="J10" s="37">
        <v>590</v>
      </c>
      <c r="K10" s="88"/>
      <c r="L10" s="29">
        <f>K10-(SUM(N10:N10))</f>
        <v>0</v>
      </c>
      <c r="M10" s="52" t="str">
        <f t="shared" ref="M10" si="1">IF(L10&lt;0,"ATENÇÃO","OK")</f>
        <v>OK</v>
      </c>
      <c r="N10" s="30">
        <v>0</v>
      </c>
    </row>
    <row r="11" spans="1:14" x14ac:dyDescent="0.25">
      <c r="A11" s="58"/>
      <c r="B11" s="25">
        <v>8</v>
      </c>
      <c r="C11" s="25">
        <v>8</v>
      </c>
      <c r="D11" s="34" t="s">
        <v>59</v>
      </c>
      <c r="E11" s="25" t="s">
        <v>71</v>
      </c>
      <c r="F11" s="53"/>
      <c r="G11" s="26" t="s">
        <v>35</v>
      </c>
      <c r="H11" s="26">
        <v>30</v>
      </c>
      <c r="I11" s="26">
        <v>20</v>
      </c>
      <c r="J11" s="37">
        <v>427</v>
      </c>
      <c r="K11" s="88"/>
      <c r="L11" s="29">
        <f>K11-(SUM(N11:N11))</f>
        <v>0</v>
      </c>
      <c r="M11" s="52" t="str">
        <f t="shared" ref="M11:M17" si="2">IF(L11&lt;0,"ATENÇÃO","OK")</f>
        <v>OK</v>
      </c>
      <c r="N11" s="30">
        <v>0</v>
      </c>
    </row>
    <row r="12" spans="1:14" x14ac:dyDescent="0.25">
      <c r="A12" s="58"/>
      <c r="B12" s="25">
        <v>9</v>
      </c>
      <c r="C12" s="25">
        <v>9</v>
      </c>
      <c r="D12" s="34" t="s">
        <v>60</v>
      </c>
      <c r="E12" s="25" t="s">
        <v>71</v>
      </c>
      <c r="F12" s="53"/>
      <c r="G12" s="26" t="s">
        <v>35</v>
      </c>
      <c r="H12" s="26">
        <v>30</v>
      </c>
      <c r="I12" s="26">
        <v>20</v>
      </c>
      <c r="J12" s="37">
        <v>530</v>
      </c>
      <c r="K12" s="88"/>
      <c r="L12" s="29">
        <f>K12-(SUM(N12:N12))</f>
        <v>0</v>
      </c>
      <c r="M12" s="52" t="str">
        <f t="shared" si="2"/>
        <v>OK</v>
      </c>
      <c r="N12" s="30">
        <v>0</v>
      </c>
    </row>
    <row r="13" spans="1:14" x14ac:dyDescent="0.25">
      <c r="A13" s="58"/>
      <c r="B13" s="25">
        <v>10</v>
      </c>
      <c r="C13" s="25">
        <v>10</v>
      </c>
      <c r="D13" s="34" t="s">
        <v>61</v>
      </c>
      <c r="E13" s="25" t="s">
        <v>71</v>
      </c>
      <c r="F13" s="53"/>
      <c r="G13" s="26" t="s">
        <v>35</v>
      </c>
      <c r="H13" s="26">
        <v>30</v>
      </c>
      <c r="I13" s="26">
        <v>20</v>
      </c>
      <c r="J13" s="37">
        <v>497</v>
      </c>
      <c r="K13" s="88"/>
      <c r="L13" s="29">
        <f>K13-(SUM(N13:N13))</f>
        <v>0</v>
      </c>
      <c r="M13" s="52" t="str">
        <f t="shared" si="2"/>
        <v>OK</v>
      </c>
      <c r="N13" s="30">
        <v>0</v>
      </c>
    </row>
    <row r="14" spans="1:14" x14ac:dyDescent="0.25">
      <c r="A14" s="59"/>
      <c r="B14" s="25">
        <v>11</v>
      </c>
      <c r="C14" s="25">
        <v>11</v>
      </c>
      <c r="D14" s="34" t="s">
        <v>62</v>
      </c>
      <c r="E14" s="25" t="s">
        <v>71</v>
      </c>
      <c r="F14" s="53"/>
      <c r="G14" s="26" t="s">
        <v>35</v>
      </c>
      <c r="H14" s="26">
        <v>30</v>
      </c>
      <c r="I14" s="26">
        <v>20</v>
      </c>
      <c r="J14" s="37">
        <v>540</v>
      </c>
      <c r="K14" s="88"/>
      <c r="L14" s="29">
        <f>K14-(SUM(N14:N14))</f>
        <v>0</v>
      </c>
      <c r="M14" s="52" t="str">
        <f t="shared" si="2"/>
        <v>OK</v>
      </c>
      <c r="N14" s="30">
        <v>0</v>
      </c>
    </row>
    <row r="15" spans="1:14" ht="30" x14ac:dyDescent="0.25">
      <c r="A15" s="33" t="s">
        <v>68</v>
      </c>
      <c r="B15" s="25">
        <v>12</v>
      </c>
      <c r="C15" s="25">
        <v>12</v>
      </c>
      <c r="D15" s="34" t="s">
        <v>63</v>
      </c>
      <c r="E15" s="25" t="s">
        <v>71</v>
      </c>
      <c r="F15" s="53"/>
      <c r="G15" s="26" t="s">
        <v>35</v>
      </c>
      <c r="H15" s="26">
        <v>30</v>
      </c>
      <c r="I15" s="26">
        <v>20</v>
      </c>
      <c r="J15" s="37">
        <v>1900</v>
      </c>
      <c r="K15" s="88"/>
      <c r="L15" s="29">
        <f>K15-(SUM(N15:N15))</f>
        <v>0</v>
      </c>
      <c r="M15" s="52" t="str">
        <f t="shared" si="2"/>
        <v>OK</v>
      </c>
      <c r="N15" s="30">
        <v>0</v>
      </c>
    </row>
    <row r="16" spans="1:14" ht="75" x14ac:dyDescent="0.25">
      <c r="A16" s="33" t="s">
        <v>69</v>
      </c>
      <c r="B16" s="25">
        <v>13</v>
      </c>
      <c r="C16" s="25">
        <v>13</v>
      </c>
      <c r="D16" s="34" t="s">
        <v>64</v>
      </c>
      <c r="E16" s="25" t="s">
        <v>71</v>
      </c>
      <c r="F16" s="53"/>
      <c r="G16" s="26" t="s">
        <v>35</v>
      </c>
      <c r="H16" s="26">
        <v>30</v>
      </c>
      <c r="I16" s="26">
        <v>20</v>
      </c>
      <c r="J16" s="37">
        <v>465</v>
      </c>
      <c r="K16" s="88"/>
      <c r="L16" s="29">
        <f>K16-(SUM(N16:N16))</f>
        <v>0</v>
      </c>
      <c r="M16" s="52" t="str">
        <f t="shared" si="2"/>
        <v>OK</v>
      </c>
      <c r="N16" s="30">
        <v>0</v>
      </c>
    </row>
    <row r="17" spans="1:14" ht="30" x14ac:dyDescent="0.25">
      <c r="A17" s="33" t="s">
        <v>68</v>
      </c>
      <c r="B17" s="25">
        <v>14</v>
      </c>
      <c r="C17" s="25">
        <v>14</v>
      </c>
      <c r="D17" s="34" t="s">
        <v>65</v>
      </c>
      <c r="E17" s="25" t="s">
        <v>71</v>
      </c>
      <c r="F17" s="53"/>
      <c r="G17" s="26" t="s">
        <v>35</v>
      </c>
      <c r="H17" s="26">
        <v>30</v>
      </c>
      <c r="I17" s="26">
        <v>20</v>
      </c>
      <c r="J17" s="37">
        <v>449</v>
      </c>
      <c r="K17" s="88"/>
      <c r="L17" s="29">
        <f>K17-(SUM(N17:N17))</f>
        <v>0</v>
      </c>
      <c r="M17" s="52" t="str">
        <f t="shared" si="2"/>
        <v>OK</v>
      </c>
      <c r="N17" s="30">
        <v>0</v>
      </c>
    </row>
  </sheetData>
  <mergeCells count="6">
    <mergeCell ref="A8:A14"/>
    <mergeCell ref="K1:M1"/>
    <mergeCell ref="D1:J1"/>
    <mergeCell ref="A2:M2"/>
    <mergeCell ref="N1:N2"/>
    <mergeCell ref="A1:C1"/>
  </mergeCells>
  <phoneticPr fontId="0" type="noConversion"/>
  <conditionalFormatting sqref="N4">
    <cfRule type="cellIs" dxfId="194" priority="10" stopIfTrue="1" operator="greaterThan">
      <formula>0</formula>
    </cfRule>
    <cfRule type="cellIs" dxfId="193" priority="11" stopIfTrue="1" operator="greaterThan">
      <formula>0</formula>
    </cfRule>
    <cfRule type="cellIs" dxfId="192" priority="12" stopIfTrue="1" operator="greaterThan">
      <formula>0</formula>
    </cfRule>
  </conditionalFormatting>
  <conditionalFormatting sqref="N5:N9">
    <cfRule type="cellIs" dxfId="191" priority="7" stopIfTrue="1" operator="greaterThan">
      <formula>0</formula>
    </cfRule>
    <cfRule type="cellIs" dxfId="190" priority="8" stopIfTrue="1" operator="greaterThan">
      <formula>0</formula>
    </cfRule>
    <cfRule type="cellIs" dxfId="189" priority="9" stopIfTrue="1" operator="greaterThan">
      <formula>0</formula>
    </cfRule>
  </conditionalFormatting>
  <conditionalFormatting sqref="N11:N17">
    <cfRule type="cellIs" dxfId="188" priority="1" stopIfTrue="1" operator="greaterThan">
      <formula>0</formula>
    </cfRule>
    <cfRule type="cellIs" dxfId="187" priority="2" stopIfTrue="1" operator="greaterThan">
      <formula>0</formula>
    </cfRule>
    <cfRule type="cellIs" dxfId="186" priority="3" stopIfTrue="1" operator="greaterThan">
      <formula>0</formula>
    </cfRule>
  </conditionalFormatting>
  <conditionalFormatting sqref="N10">
    <cfRule type="cellIs" dxfId="185" priority="4" stopIfTrue="1" operator="greaterThan">
      <formula>0</formula>
    </cfRule>
    <cfRule type="cellIs" dxfId="184" priority="5" stopIfTrue="1" operator="greaterThan">
      <formula>0</formula>
    </cfRule>
    <cfRule type="cellIs" dxfId="183" priority="6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7"/>
  <sheetViews>
    <sheetView zoomScale="80" zoomScaleNormal="80" workbookViewId="0">
      <selection activeCell="D4" sqref="D4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7" bestFit="1" customWidth="1"/>
    <col min="4" max="4" width="69.28515625" style="8" bestFit="1" customWidth="1"/>
    <col min="5" max="5" width="11.28515625" style="8" customWidth="1"/>
    <col min="6" max="6" width="21.5703125" style="8" bestFit="1" customWidth="1"/>
    <col min="7" max="7" width="12.28515625" style="7" customWidth="1"/>
    <col min="8" max="8" width="7.7109375" style="24" bestFit="1" customWidth="1"/>
    <col min="9" max="9" width="7.85546875" style="24" customWidth="1"/>
    <col min="10" max="10" width="12.7109375" style="2" bestFit="1" customWidth="1"/>
    <col min="11" max="11" width="9.42578125" style="6" customWidth="1"/>
    <col min="12" max="12" width="13.28515625" style="9" customWidth="1"/>
    <col min="13" max="13" width="12.5703125" style="10" customWidth="1"/>
    <col min="14" max="14" width="11.85546875" style="31" customWidth="1"/>
    <col min="15" max="16384" width="9.7109375" style="1"/>
  </cols>
  <sheetData>
    <row r="1" spans="1:14" ht="32.25" customHeight="1" x14ac:dyDescent="0.25">
      <c r="A1" s="60" t="s">
        <v>49</v>
      </c>
      <c r="B1" s="60"/>
      <c r="C1" s="60"/>
      <c r="D1" s="60" t="s">
        <v>51</v>
      </c>
      <c r="E1" s="60"/>
      <c r="F1" s="60"/>
      <c r="G1" s="60"/>
      <c r="H1" s="60"/>
      <c r="I1" s="60"/>
      <c r="J1" s="60"/>
      <c r="K1" s="60" t="s">
        <v>50</v>
      </c>
      <c r="L1" s="60"/>
      <c r="M1" s="60"/>
      <c r="N1" s="61" t="s">
        <v>101</v>
      </c>
    </row>
    <row r="2" spans="1:14" ht="29.25" customHeight="1" x14ac:dyDescent="0.25">
      <c r="A2" s="60" t="s">
        <v>73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1"/>
    </row>
    <row r="3" spans="1:14" s="2" customFormat="1" ht="45" x14ac:dyDescent="0.2">
      <c r="A3" s="43" t="s">
        <v>3</v>
      </c>
      <c r="B3" s="43" t="s">
        <v>1</v>
      </c>
      <c r="C3" s="44" t="s">
        <v>5</v>
      </c>
      <c r="D3" s="44" t="s">
        <v>7</v>
      </c>
      <c r="E3" s="44" t="s">
        <v>34</v>
      </c>
      <c r="F3" s="44" t="s">
        <v>13</v>
      </c>
      <c r="G3" s="44" t="s">
        <v>8</v>
      </c>
      <c r="H3" s="45" t="s">
        <v>4</v>
      </c>
      <c r="I3" s="46" t="s">
        <v>14</v>
      </c>
      <c r="J3" s="47" t="s">
        <v>6</v>
      </c>
      <c r="K3" s="48" t="s">
        <v>15</v>
      </c>
      <c r="L3" s="49" t="s">
        <v>0</v>
      </c>
      <c r="M3" s="45" t="s">
        <v>9</v>
      </c>
      <c r="N3" s="54">
        <v>42045</v>
      </c>
    </row>
    <row r="4" spans="1:14" ht="285" x14ac:dyDescent="0.25">
      <c r="A4" s="35" t="s">
        <v>66</v>
      </c>
      <c r="B4" s="25">
        <v>1</v>
      </c>
      <c r="C4" s="25">
        <v>1</v>
      </c>
      <c r="D4" s="27" t="s">
        <v>52</v>
      </c>
      <c r="E4" s="25" t="s">
        <v>70</v>
      </c>
      <c r="F4" s="28" t="s">
        <v>72</v>
      </c>
      <c r="G4" s="26" t="s">
        <v>35</v>
      </c>
      <c r="H4" s="26">
        <v>30</v>
      </c>
      <c r="I4" s="26">
        <v>20</v>
      </c>
      <c r="J4" s="37">
        <v>1645</v>
      </c>
      <c r="K4" s="88">
        <v>6</v>
      </c>
      <c r="L4" s="29">
        <f>K4-(SUM(N4:N4))</f>
        <v>2</v>
      </c>
      <c r="M4" s="52" t="str">
        <f>IF(L4&lt;0,"ATENÇÃO","OK")</f>
        <v>OK</v>
      </c>
      <c r="N4" s="30">
        <v>4</v>
      </c>
    </row>
    <row r="5" spans="1:14" ht="75" x14ac:dyDescent="0.25">
      <c r="A5" s="35" t="s">
        <v>69</v>
      </c>
      <c r="B5" s="25">
        <v>2</v>
      </c>
      <c r="C5" s="25">
        <v>2</v>
      </c>
      <c r="D5" s="34" t="s">
        <v>53</v>
      </c>
      <c r="E5" s="25" t="s">
        <v>71</v>
      </c>
      <c r="F5" s="28"/>
      <c r="G5" s="26" t="s">
        <v>35</v>
      </c>
      <c r="H5" s="26">
        <v>30</v>
      </c>
      <c r="I5" s="26">
        <v>20</v>
      </c>
      <c r="J5" s="37">
        <v>485</v>
      </c>
      <c r="K5" s="88"/>
      <c r="L5" s="29">
        <f>K5-(SUM(N5:N5))</f>
        <v>0</v>
      </c>
      <c r="M5" s="52" t="str">
        <f t="shared" ref="M5:M17" si="0">IF(L5&lt;0,"ATENÇÃO","OK")</f>
        <v>OK</v>
      </c>
      <c r="N5" s="30">
        <v>0</v>
      </c>
    </row>
    <row r="6" spans="1:14" ht="45" x14ac:dyDescent="0.25">
      <c r="A6" s="35" t="s">
        <v>67</v>
      </c>
      <c r="B6" s="25">
        <v>3</v>
      </c>
      <c r="C6" s="25">
        <v>3</v>
      </c>
      <c r="D6" s="34" t="s">
        <v>54</v>
      </c>
      <c r="E6" s="25" t="s">
        <v>71</v>
      </c>
      <c r="F6" s="28"/>
      <c r="G6" s="26" t="s">
        <v>35</v>
      </c>
      <c r="H6" s="26">
        <v>30</v>
      </c>
      <c r="I6" s="26">
        <v>20</v>
      </c>
      <c r="J6" s="37">
        <v>647</v>
      </c>
      <c r="K6" s="88"/>
      <c r="L6" s="29">
        <f>K6-(SUM(N6:N6))</f>
        <v>0</v>
      </c>
      <c r="M6" s="52" t="str">
        <f t="shared" si="0"/>
        <v>OK</v>
      </c>
      <c r="N6" s="30">
        <v>0</v>
      </c>
    </row>
    <row r="7" spans="1:14" ht="30" x14ac:dyDescent="0.25">
      <c r="A7" s="35" t="s">
        <v>68</v>
      </c>
      <c r="B7" s="25">
        <v>4</v>
      </c>
      <c r="C7" s="25">
        <v>4</v>
      </c>
      <c r="D7" s="36" t="s">
        <v>55</v>
      </c>
      <c r="E7" s="25" t="s">
        <v>71</v>
      </c>
      <c r="F7" s="28"/>
      <c r="G7" s="26" t="s">
        <v>35</v>
      </c>
      <c r="H7" s="26">
        <v>30</v>
      </c>
      <c r="I7" s="26">
        <v>20</v>
      </c>
      <c r="J7" s="37">
        <v>493</v>
      </c>
      <c r="K7" s="88"/>
      <c r="L7" s="29">
        <f>K7-(SUM(N7:N7))</f>
        <v>0</v>
      </c>
      <c r="M7" s="52" t="str">
        <f t="shared" si="0"/>
        <v>OK</v>
      </c>
      <c r="N7" s="30">
        <v>0</v>
      </c>
    </row>
    <row r="8" spans="1:14" x14ac:dyDescent="0.25">
      <c r="A8" s="57" t="s">
        <v>69</v>
      </c>
      <c r="B8" s="25">
        <v>5</v>
      </c>
      <c r="C8" s="25">
        <v>5</v>
      </c>
      <c r="D8" s="36" t="s">
        <v>56</v>
      </c>
      <c r="E8" s="25" t="s">
        <v>71</v>
      </c>
      <c r="F8" s="28"/>
      <c r="G8" s="26" t="s">
        <v>35</v>
      </c>
      <c r="H8" s="26">
        <v>30</v>
      </c>
      <c r="I8" s="26">
        <v>20</v>
      </c>
      <c r="J8" s="37">
        <v>440</v>
      </c>
      <c r="K8" s="88"/>
      <c r="L8" s="29">
        <f>K8-(SUM(N8:N8))</f>
        <v>0</v>
      </c>
      <c r="M8" s="52" t="str">
        <f t="shared" si="0"/>
        <v>OK</v>
      </c>
      <c r="N8" s="30">
        <v>0</v>
      </c>
    </row>
    <row r="9" spans="1:14" x14ac:dyDescent="0.25">
      <c r="A9" s="58"/>
      <c r="B9" s="25">
        <v>6</v>
      </c>
      <c r="C9" s="25">
        <v>6</v>
      </c>
      <c r="D9" s="34" t="s">
        <v>57</v>
      </c>
      <c r="E9" s="25" t="s">
        <v>71</v>
      </c>
      <c r="F9" s="28"/>
      <c r="G9" s="26" t="s">
        <v>35</v>
      </c>
      <c r="H9" s="26">
        <v>30</v>
      </c>
      <c r="I9" s="26">
        <v>20</v>
      </c>
      <c r="J9" s="37">
        <v>590</v>
      </c>
      <c r="K9" s="88"/>
      <c r="L9" s="29">
        <f>K9-(SUM(N9:N9))</f>
        <v>0</v>
      </c>
      <c r="M9" s="52" t="str">
        <f t="shared" si="0"/>
        <v>OK</v>
      </c>
      <c r="N9" s="30">
        <v>0</v>
      </c>
    </row>
    <row r="10" spans="1:14" x14ac:dyDescent="0.25">
      <c r="A10" s="58"/>
      <c r="B10" s="25">
        <v>7</v>
      </c>
      <c r="C10" s="25">
        <v>7</v>
      </c>
      <c r="D10" s="34" t="s">
        <v>58</v>
      </c>
      <c r="E10" s="25" t="s">
        <v>71</v>
      </c>
      <c r="F10" s="28"/>
      <c r="G10" s="26" t="s">
        <v>35</v>
      </c>
      <c r="H10" s="26">
        <v>30</v>
      </c>
      <c r="I10" s="26">
        <v>20</v>
      </c>
      <c r="J10" s="37">
        <v>590</v>
      </c>
      <c r="K10" s="88"/>
      <c r="L10" s="29">
        <f>K10-(SUM(N10:N10))</f>
        <v>0</v>
      </c>
      <c r="M10" s="52" t="str">
        <f t="shared" si="0"/>
        <v>OK</v>
      </c>
      <c r="N10" s="30">
        <v>0</v>
      </c>
    </row>
    <row r="11" spans="1:14" x14ac:dyDescent="0.25">
      <c r="A11" s="58"/>
      <c r="B11" s="25">
        <v>8</v>
      </c>
      <c r="C11" s="25">
        <v>8</v>
      </c>
      <c r="D11" s="34" t="s">
        <v>59</v>
      </c>
      <c r="E11" s="25" t="s">
        <v>71</v>
      </c>
      <c r="F11" s="53"/>
      <c r="G11" s="26" t="s">
        <v>35</v>
      </c>
      <c r="H11" s="26">
        <v>30</v>
      </c>
      <c r="I11" s="26">
        <v>20</v>
      </c>
      <c r="J11" s="37">
        <v>427</v>
      </c>
      <c r="K11" s="88"/>
      <c r="L11" s="29">
        <f>K11-(SUM(N11:N11))</f>
        <v>0</v>
      </c>
      <c r="M11" s="52" t="str">
        <f t="shared" si="0"/>
        <v>OK</v>
      </c>
      <c r="N11" s="30">
        <v>0</v>
      </c>
    </row>
    <row r="12" spans="1:14" x14ac:dyDescent="0.25">
      <c r="A12" s="58"/>
      <c r="B12" s="25">
        <v>9</v>
      </c>
      <c r="C12" s="25">
        <v>9</v>
      </c>
      <c r="D12" s="34" t="s">
        <v>60</v>
      </c>
      <c r="E12" s="25" t="s">
        <v>71</v>
      </c>
      <c r="F12" s="53"/>
      <c r="G12" s="26" t="s">
        <v>35</v>
      </c>
      <c r="H12" s="26">
        <v>30</v>
      </c>
      <c r="I12" s="26">
        <v>20</v>
      </c>
      <c r="J12" s="37">
        <v>530</v>
      </c>
      <c r="K12" s="88"/>
      <c r="L12" s="29">
        <f>K12-(SUM(N12:N12))</f>
        <v>0</v>
      </c>
      <c r="M12" s="52" t="str">
        <f t="shared" si="0"/>
        <v>OK</v>
      </c>
      <c r="N12" s="30">
        <v>0</v>
      </c>
    </row>
    <row r="13" spans="1:14" x14ac:dyDescent="0.25">
      <c r="A13" s="58"/>
      <c r="B13" s="25">
        <v>10</v>
      </c>
      <c r="C13" s="25">
        <v>10</v>
      </c>
      <c r="D13" s="34" t="s">
        <v>61</v>
      </c>
      <c r="E13" s="25" t="s">
        <v>71</v>
      </c>
      <c r="F13" s="53"/>
      <c r="G13" s="26" t="s">
        <v>35</v>
      </c>
      <c r="H13" s="26">
        <v>30</v>
      </c>
      <c r="I13" s="26">
        <v>20</v>
      </c>
      <c r="J13" s="37">
        <v>497</v>
      </c>
      <c r="K13" s="88"/>
      <c r="L13" s="29">
        <f>K13-(SUM(N13:N13))</f>
        <v>0</v>
      </c>
      <c r="M13" s="52" t="str">
        <f t="shared" si="0"/>
        <v>OK</v>
      </c>
      <c r="N13" s="30">
        <v>0</v>
      </c>
    </row>
    <row r="14" spans="1:14" x14ac:dyDescent="0.25">
      <c r="A14" s="59"/>
      <c r="B14" s="25">
        <v>11</v>
      </c>
      <c r="C14" s="25">
        <v>11</v>
      </c>
      <c r="D14" s="34" t="s">
        <v>62</v>
      </c>
      <c r="E14" s="25" t="s">
        <v>71</v>
      </c>
      <c r="F14" s="53"/>
      <c r="G14" s="26" t="s">
        <v>35</v>
      </c>
      <c r="H14" s="26">
        <v>30</v>
      </c>
      <c r="I14" s="26">
        <v>20</v>
      </c>
      <c r="J14" s="37">
        <v>540</v>
      </c>
      <c r="K14" s="88"/>
      <c r="L14" s="29">
        <f>K14-(SUM(N14:N14))</f>
        <v>0</v>
      </c>
      <c r="M14" s="52" t="str">
        <f t="shared" si="0"/>
        <v>OK</v>
      </c>
      <c r="N14" s="30">
        <v>0</v>
      </c>
    </row>
    <row r="15" spans="1:14" ht="30" x14ac:dyDescent="0.25">
      <c r="A15" s="33" t="s">
        <v>68</v>
      </c>
      <c r="B15" s="25">
        <v>12</v>
      </c>
      <c r="C15" s="25">
        <v>12</v>
      </c>
      <c r="D15" s="34" t="s">
        <v>63</v>
      </c>
      <c r="E15" s="25" t="s">
        <v>71</v>
      </c>
      <c r="F15" s="53"/>
      <c r="G15" s="26" t="s">
        <v>35</v>
      </c>
      <c r="H15" s="26">
        <v>30</v>
      </c>
      <c r="I15" s="26">
        <v>20</v>
      </c>
      <c r="J15" s="37">
        <v>1900</v>
      </c>
      <c r="K15" s="88"/>
      <c r="L15" s="29">
        <f>K15-(SUM(N15:N15))</f>
        <v>0</v>
      </c>
      <c r="M15" s="52" t="str">
        <f t="shared" si="0"/>
        <v>OK</v>
      </c>
      <c r="N15" s="30">
        <v>0</v>
      </c>
    </row>
    <row r="16" spans="1:14" ht="75" x14ac:dyDescent="0.25">
      <c r="A16" s="33" t="s">
        <v>69</v>
      </c>
      <c r="B16" s="25">
        <v>13</v>
      </c>
      <c r="C16" s="25">
        <v>13</v>
      </c>
      <c r="D16" s="34" t="s">
        <v>64</v>
      </c>
      <c r="E16" s="25" t="s">
        <v>71</v>
      </c>
      <c r="F16" s="53"/>
      <c r="G16" s="26" t="s">
        <v>35</v>
      </c>
      <c r="H16" s="26">
        <v>30</v>
      </c>
      <c r="I16" s="26">
        <v>20</v>
      </c>
      <c r="J16" s="37">
        <v>465</v>
      </c>
      <c r="K16" s="88"/>
      <c r="L16" s="29">
        <f>K16-(SUM(N16:N16))</f>
        <v>0</v>
      </c>
      <c r="M16" s="52" t="str">
        <f t="shared" si="0"/>
        <v>OK</v>
      </c>
      <c r="N16" s="30">
        <v>0</v>
      </c>
    </row>
    <row r="17" spans="1:14" ht="30" x14ac:dyDescent="0.25">
      <c r="A17" s="33" t="s">
        <v>68</v>
      </c>
      <c r="B17" s="25">
        <v>14</v>
      </c>
      <c r="C17" s="25">
        <v>14</v>
      </c>
      <c r="D17" s="34" t="s">
        <v>65</v>
      </c>
      <c r="E17" s="25" t="s">
        <v>71</v>
      </c>
      <c r="F17" s="53"/>
      <c r="G17" s="26" t="s">
        <v>35</v>
      </c>
      <c r="H17" s="26">
        <v>30</v>
      </c>
      <c r="I17" s="26">
        <v>20</v>
      </c>
      <c r="J17" s="37">
        <v>449</v>
      </c>
      <c r="K17" s="88"/>
      <c r="L17" s="29">
        <f>K17-(SUM(N17:N17))</f>
        <v>0</v>
      </c>
      <c r="M17" s="52" t="str">
        <f t="shared" si="0"/>
        <v>OK</v>
      </c>
      <c r="N17" s="30">
        <v>0</v>
      </c>
    </row>
  </sheetData>
  <mergeCells count="6">
    <mergeCell ref="A2:M2"/>
    <mergeCell ref="A1:C1"/>
    <mergeCell ref="D1:J1"/>
    <mergeCell ref="K1:M1"/>
    <mergeCell ref="N1:N2"/>
    <mergeCell ref="A8:A14"/>
  </mergeCells>
  <conditionalFormatting sqref="N4">
    <cfRule type="cellIs" dxfId="182" priority="10" stopIfTrue="1" operator="greaterThan">
      <formula>0</formula>
    </cfRule>
    <cfRule type="cellIs" dxfId="181" priority="11" stopIfTrue="1" operator="greaterThan">
      <formula>0</formula>
    </cfRule>
    <cfRule type="cellIs" dxfId="180" priority="12" stopIfTrue="1" operator="greaterThan">
      <formula>0</formula>
    </cfRule>
  </conditionalFormatting>
  <conditionalFormatting sqref="N5:N9">
    <cfRule type="cellIs" dxfId="179" priority="7" stopIfTrue="1" operator="greaterThan">
      <formula>0</formula>
    </cfRule>
    <cfRule type="cellIs" dxfId="178" priority="8" stopIfTrue="1" operator="greaterThan">
      <formula>0</formula>
    </cfRule>
    <cfRule type="cellIs" dxfId="177" priority="9" stopIfTrue="1" operator="greaterThan">
      <formula>0</formula>
    </cfRule>
  </conditionalFormatting>
  <conditionalFormatting sqref="N11:N17">
    <cfRule type="cellIs" dxfId="176" priority="1" stopIfTrue="1" operator="greaterThan">
      <formula>0</formula>
    </cfRule>
    <cfRule type="cellIs" dxfId="175" priority="2" stopIfTrue="1" operator="greaterThan">
      <formula>0</formula>
    </cfRule>
    <cfRule type="cellIs" dxfId="174" priority="3" stopIfTrue="1" operator="greaterThan">
      <formula>0</formula>
    </cfRule>
  </conditionalFormatting>
  <conditionalFormatting sqref="N10">
    <cfRule type="cellIs" dxfId="173" priority="4" stopIfTrue="1" operator="greaterThan">
      <formula>0</formula>
    </cfRule>
    <cfRule type="cellIs" dxfId="172" priority="5" stopIfTrue="1" operator="greaterThan">
      <formula>0</formula>
    </cfRule>
    <cfRule type="cellIs" dxfId="171" priority="6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7"/>
  <sheetViews>
    <sheetView zoomScale="80" zoomScaleNormal="80" workbookViewId="0">
      <selection activeCell="D3" sqref="D3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7" bestFit="1" customWidth="1"/>
    <col min="4" max="4" width="69.28515625" style="8" bestFit="1" customWidth="1"/>
    <col min="5" max="5" width="11.28515625" style="8" customWidth="1"/>
    <col min="6" max="6" width="21.5703125" style="8" bestFit="1" customWidth="1"/>
    <col min="7" max="7" width="12.28515625" style="7" customWidth="1"/>
    <col min="8" max="8" width="7.7109375" style="24" bestFit="1" customWidth="1"/>
    <col min="9" max="9" width="7.85546875" style="24" customWidth="1"/>
    <col min="10" max="10" width="12.7109375" style="2" bestFit="1" customWidth="1"/>
    <col min="11" max="11" width="9.42578125" style="6" customWidth="1"/>
    <col min="12" max="12" width="13.28515625" style="9" customWidth="1"/>
    <col min="13" max="13" width="12.5703125" style="10" customWidth="1"/>
    <col min="14" max="14" width="15.85546875" style="31" bestFit="1" customWidth="1"/>
    <col min="15" max="15" width="14.7109375" style="31" bestFit="1" customWidth="1"/>
    <col min="16" max="16" width="15.85546875" style="31" bestFit="1" customWidth="1"/>
    <col min="17" max="16384" width="9.7109375" style="1"/>
  </cols>
  <sheetData>
    <row r="1" spans="1:16" ht="32.25" customHeight="1" x14ac:dyDescent="0.25">
      <c r="A1" s="60" t="s">
        <v>49</v>
      </c>
      <c r="B1" s="60"/>
      <c r="C1" s="60"/>
      <c r="D1" s="60" t="s">
        <v>51</v>
      </c>
      <c r="E1" s="60"/>
      <c r="F1" s="60"/>
      <c r="G1" s="60"/>
      <c r="H1" s="60"/>
      <c r="I1" s="60"/>
      <c r="J1" s="60"/>
      <c r="K1" s="60" t="s">
        <v>50</v>
      </c>
      <c r="L1" s="60"/>
      <c r="M1" s="60"/>
      <c r="N1" s="61" t="s">
        <v>88</v>
      </c>
      <c r="O1" s="61" t="s">
        <v>89</v>
      </c>
      <c r="P1" s="61" t="s">
        <v>90</v>
      </c>
    </row>
    <row r="2" spans="1:16" ht="29.25" customHeight="1" x14ac:dyDescent="0.25">
      <c r="A2" s="60" t="s">
        <v>37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1"/>
      <c r="O2" s="61"/>
      <c r="P2" s="61"/>
    </row>
    <row r="3" spans="1:16" s="2" customFormat="1" ht="45" x14ac:dyDescent="0.2">
      <c r="A3" s="43" t="s">
        <v>3</v>
      </c>
      <c r="B3" s="43" t="s">
        <v>1</v>
      </c>
      <c r="C3" s="44" t="s">
        <v>5</v>
      </c>
      <c r="D3" s="44" t="s">
        <v>7</v>
      </c>
      <c r="E3" s="44" t="s">
        <v>34</v>
      </c>
      <c r="F3" s="44" t="s">
        <v>13</v>
      </c>
      <c r="G3" s="44" t="s">
        <v>8</v>
      </c>
      <c r="H3" s="45" t="s">
        <v>4</v>
      </c>
      <c r="I3" s="46" t="s">
        <v>14</v>
      </c>
      <c r="J3" s="47" t="s">
        <v>6</v>
      </c>
      <c r="K3" s="48" t="s">
        <v>15</v>
      </c>
      <c r="L3" s="49" t="s">
        <v>0</v>
      </c>
      <c r="M3" s="45" t="s">
        <v>9</v>
      </c>
      <c r="N3" s="54">
        <v>42090</v>
      </c>
      <c r="O3" s="54">
        <v>42038</v>
      </c>
      <c r="P3" s="54">
        <v>42264</v>
      </c>
    </row>
    <row r="4" spans="1:16" ht="285" x14ac:dyDescent="0.25">
      <c r="A4" s="35" t="s">
        <v>66</v>
      </c>
      <c r="B4" s="25">
        <v>1</v>
      </c>
      <c r="C4" s="25">
        <v>1</v>
      </c>
      <c r="D4" s="27" t="s">
        <v>52</v>
      </c>
      <c r="E4" s="25" t="s">
        <v>70</v>
      </c>
      <c r="F4" s="28" t="s">
        <v>72</v>
      </c>
      <c r="G4" s="26" t="s">
        <v>35</v>
      </c>
      <c r="H4" s="26">
        <v>30</v>
      </c>
      <c r="I4" s="26">
        <v>20</v>
      </c>
      <c r="J4" s="37">
        <v>1645</v>
      </c>
      <c r="K4" s="88">
        <v>15</v>
      </c>
      <c r="L4" s="29">
        <f>K4-(SUM(N4:P4))</f>
        <v>8</v>
      </c>
      <c r="M4" s="52" t="str">
        <f>IF(L4&lt;0,"ATENÇÃO","OK")</f>
        <v>OK</v>
      </c>
      <c r="N4" s="30">
        <v>1</v>
      </c>
      <c r="O4" s="30">
        <v>0</v>
      </c>
      <c r="P4" s="30">
        <v>6</v>
      </c>
    </row>
    <row r="5" spans="1:16" ht="75" x14ac:dyDescent="0.25">
      <c r="A5" s="35" t="s">
        <v>69</v>
      </c>
      <c r="B5" s="25">
        <v>2</v>
      </c>
      <c r="C5" s="25">
        <v>2</v>
      </c>
      <c r="D5" s="34" t="s">
        <v>53</v>
      </c>
      <c r="E5" s="25" t="s">
        <v>71</v>
      </c>
      <c r="F5" s="28"/>
      <c r="G5" s="26" t="s">
        <v>35</v>
      </c>
      <c r="H5" s="26">
        <v>30</v>
      </c>
      <c r="I5" s="26">
        <v>20</v>
      </c>
      <c r="J5" s="37">
        <v>485</v>
      </c>
      <c r="K5" s="88"/>
      <c r="L5" s="29">
        <f>K5-(SUM(N5:P5))</f>
        <v>0</v>
      </c>
      <c r="M5" s="52" t="str">
        <f t="shared" ref="M5:M17" si="0">IF(L5&lt;0,"ATENÇÃO","OK")</f>
        <v>OK</v>
      </c>
      <c r="N5" s="30">
        <v>0</v>
      </c>
      <c r="O5" s="30">
        <v>0</v>
      </c>
      <c r="P5" s="30">
        <v>0</v>
      </c>
    </row>
    <row r="6" spans="1:16" ht="45" x14ac:dyDescent="0.25">
      <c r="A6" s="35" t="s">
        <v>67</v>
      </c>
      <c r="B6" s="25">
        <v>3</v>
      </c>
      <c r="C6" s="25">
        <v>3</v>
      </c>
      <c r="D6" s="34" t="s">
        <v>54</v>
      </c>
      <c r="E6" s="25" t="s">
        <v>71</v>
      </c>
      <c r="F6" s="28"/>
      <c r="G6" s="26" t="s">
        <v>35</v>
      </c>
      <c r="H6" s="26">
        <v>30</v>
      </c>
      <c r="I6" s="26">
        <v>20</v>
      </c>
      <c r="J6" s="37">
        <v>647</v>
      </c>
      <c r="K6" s="88"/>
      <c r="L6" s="29">
        <f>K6-(SUM(N6:P6))</f>
        <v>0</v>
      </c>
      <c r="M6" s="52" t="str">
        <f t="shared" si="0"/>
        <v>OK</v>
      </c>
      <c r="N6" s="30">
        <v>0</v>
      </c>
      <c r="O6" s="30">
        <v>0</v>
      </c>
      <c r="P6" s="30">
        <v>0</v>
      </c>
    </row>
    <row r="7" spans="1:16" ht="30" x14ac:dyDescent="0.25">
      <c r="A7" s="35" t="s">
        <v>68</v>
      </c>
      <c r="B7" s="25">
        <v>4</v>
      </c>
      <c r="C7" s="25">
        <v>4</v>
      </c>
      <c r="D7" s="36" t="s">
        <v>55</v>
      </c>
      <c r="E7" s="25" t="s">
        <v>71</v>
      </c>
      <c r="F7" s="28"/>
      <c r="G7" s="26" t="s">
        <v>35</v>
      </c>
      <c r="H7" s="26">
        <v>30</v>
      </c>
      <c r="I7" s="26">
        <v>20</v>
      </c>
      <c r="J7" s="37">
        <v>493</v>
      </c>
      <c r="K7" s="88"/>
      <c r="L7" s="29">
        <f>K7-(SUM(N7:P7))</f>
        <v>0</v>
      </c>
      <c r="M7" s="52" t="str">
        <f t="shared" si="0"/>
        <v>OK</v>
      </c>
      <c r="N7" s="30">
        <v>0</v>
      </c>
      <c r="O7" s="30">
        <v>0</v>
      </c>
      <c r="P7" s="30">
        <v>0</v>
      </c>
    </row>
    <row r="8" spans="1:16" x14ac:dyDescent="0.25">
      <c r="A8" s="57" t="s">
        <v>69</v>
      </c>
      <c r="B8" s="25">
        <v>5</v>
      </c>
      <c r="C8" s="25">
        <v>5</v>
      </c>
      <c r="D8" s="36" t="s">
        <v>56</v>
      </c>
      <c r="E8" s="25" t="s">
        <v>71</v>
      </c>
      <c r="F8" s="28"/>
      <c r="G8" s="26" t="s">
        <v>35</v>
      </c>
      <c r="H8" s="26">
        <v>30</v>
      </c>
      <c r="I8" s="26">
        <v>20</v>
      </c>
      <c r="J8" s="37">
        <v>440</v>
      </c>
      <c r="K8" s="88"/>
      <c r="L8" s="29">
        <f>K8-(SUM(N8:P8))</f>
        <v>0</v>
      </c>
      <c r="M8" s="52" t="str">
        <f t="shared" si="0"/>
        <v>OK</v>
      </c>
      <c r="N8" s="30">
        <v>0</v>
      </c>
      <c r="O8" s="30">
        <v>0</v>
      </c>
      <c r="P8" s="30">
        <v>0</v>
      </c>
    </row>
    <row r="9" spans="1:16" x14ac:dyDescent="0.25">
      <c r="A9" s="58"/>
      <c r="B9" s="25">
        <v>6</v>
      </c>
      <c r="C9" s="25">
        <v>6</v>
      </c>
      <c r="D9" s="34" t="s">
        <v>57</v>
      </c>
      <c r="E9" s="25" t="s">
        <v>71</v>
      </c>
      <c r="F9" s="28"/>
      <c r="G9" s="26" t="s">
        <v>35</v>
      </c>
      <c r="H9" s="26">
        <v>30</v>
      </c>
      <c r="I9" s="26">
        <v>20</v>
      </c>
      <c r="J9" s="37">
        <v>590</v>
      </c>
      <c r="K9" s="88"/>
      <c r="L9" s="29">
        <f>K9-(SUM(N9:P9))</f>
        <v>0</v>
      </c>
      <c r="M9" s="52" t="str">
        <f t="shared" si="0"/>
        <v>OK</v>
      </c>
      <c r="N9" s="30">
        <v>0</v>
      </c>
      <c r="O9" s="30">
        <v>0</v>
      </c>
      <c r="P9" s="30">
        <v>0</v>
      </c>
    </row>
    <row r="10" spans="1:16" x14ac:dyDescent="0.25">
      <c r="A10" s="58"/>
      <c r="B10" s="25">
        <v>7</v>
      </c>
      <c r="C10" s="25">
        <v>7</v>
      </c>
      <c r="D10" s="34" t="s">
        <v>58</v>
      </c>
      <c r="E10" s="25" t="s">
        <v>71</v>
      </c>
      <c r="F10" s="28"/>
      <c r="G10" s="26" t="s">
        <v>35</v>
      </c>
      <c r="H10" s="26">
        <v>30</v>
      </c>
      <c r="I10" s="26">
        <v>20</v>
      </c>
      <c r="J10" s="37">
        <v>590</v>
      </c>
      <c r="K10" s="88">
        <v>10</v>
      </c>
      <c r="L10" s="29">
        <f>K10-(SUM(N10:P10))</f>
        <v>0</v>
      </c>
      <c r="M10" s="52" t="str">
        <f t="shared" si="0"/>
        <v>OK</v>
      </c>
      <c r="N10" s="30"/>
      <c r="O10" s="30">
        <v>10</v>
      </c>
      <c r="P10" s="30">
        <v>0</v>
      </c>
    </row>
    <row r="11" spans="1:16" x14ac:dyDescent="0.25">
      <c r="A11" s="58"/>
      <c r="B11" s="25">
        <v>8</v>
      </c>
      <c r="C11" s="25">
        <v>8</v>
      </c>
      <c r="D11" s="34" t="s">
        <v>59</v>
      </c>
      <c r="E11" s="25" t="s">
        <v>71</v>
      </c>
      <c r="F11" s="53"/>
      <c r="G11" s="26" t="s">
        <v>35</v>
      </c>
      <c r="H11" s="26">
        <v>30</v>
      </c>
      <c r="I11" s="26">
        <v>20</v>
      </c>
      <c r="J11" s="37">
        <v>427</v>
      </c>
      <c r="K11" s="88"/>
      <c r="L11" s="29">
        <f>K11-(SUM(N11:P11))</f>
        <v>0</v>
      </c>
      <c r="M11" s="52" t="str">
        <f t="shared" si="0"/>
        <v>OK</v>
      </c>
      <c r="N11" s="30">
        <v>0</v>
      </c>
      <c r="O11" s="30">
        <v>0</v>
      </c>
      <c r="P11" s="30">
        <v>0</v>
      </c>
    </row>
    <row r="12" spans="1:16" x14ac:dyDescent="0.25">
      <c r="A12" s="58"/>
      <c r="B12" s="25">
        <v>9</v>
      </c>
      <c r="C12" s="25">
        <v>9</v>
      </c>
      <c r="D12" s="34" t="s">
        <v>60</v>
      </c>
      <c r="E12" s="25" t="s">
        <v>71</v>
      </c>
      <c r="F12" s="53"/>
      <c r="G12" s="26" t="s">
        <v>35</v>
      </c>
      <c r="H12" s="26">
        <v>30</v>
      </c>
      <c r="I12" s="26">
        <v>20</v>
      </c>
      <c r="J12" s="37">
        <v>530</v>
      </c>
      <c r="K12" s="88"/>
      <c r="L12" s="29">
        <f>K12-(SUM(N12:P12))</f>
        <v>0</v>
      </c>
      <c r="M12" s="52" t="str">
        <f t="shared" si="0"/>
        <v>OK</v>
      </c>
      <c r="N12" s="30">
        <v>0</v>
      </c>
      <c r="O12" s="30">
        <v>0</v>
      </c>
      <c r="P12" s="30">
        <v>0</v>
      </c>
    </row>
    <row r="13" spans="1:16" x14ac:dyDescent="0.25">
      <c r="A13" s="58"/>
      <c r="B13" s="25">
        <v>10</v>
      </c>
      <c r="C13" s="25">
        <v>10</v>
      </c>
      <c r="D13" s="34" t="s">
        <v>61</v>
      </c>
      <c r="E13" s="25" t="s">
        <v>71</v>
      </c>
      <c r="F13" s="53"/>
      <c r="G13" s="26" t="s">
        <v>35</v>
      </c>
      <c r="H13" s="26">
        <v>30</v>
      </c>
      <c r="I13" s="26">
        <v>20</v>
      </c>
      <c r="J13" s="37">
        <v>497</v>
      </c>
      <c r="K13" s="88"/>
      <c r="L13" s="29">
        <f>K13-(SUM(N13:P13))</f>
        <v>0</v>
      </c>
      <c r="M13" s="52" t="str">
        <f t="shared" si="0"/>
        <v>OK</v>
      </c>
      <c r="N13" s="30">
        <v>0</v>
      </c>
      <c r="O13" s="30">
        <v>0</v>
      </c>
      <c r="P13" s="30">
        <v>0</v>
      </c>
    </row>
    <row r="14" spans="1:16" x14ac:dyDescent="0.25">
      <c r="A14" s="59"/>
      <c r="B14" s="25">
        <v>11</v>
      </c>
      <c r="C14" s="25">
        <v>11</v>
      </c>
      <c r="D14" s="34" t="s">
        <v>62</v>
      </c>
      <c r="E14" s="25" t="s">
        <v>71</v>
      </c>
      <c r="F14" s="53"/>
      <c r="G14" s="26" t="s">
        <v>35</v>
      </c>
      <c r="H14" s="26">
        <v>30</v>
      </c>
      <c r="I14" s="26">
        <v>20</v>
      </c>
      <c r="J14" s="37">
        <v>540</v>
      </c>
      <c r="K14" s="88">
        <v>8</v>
      </c>
      <c r="L14" s="29">
        <f>K14-(SUM(N14:P14))</f>
        <v>2</v>
      </c>
      <c r="M14" s="52" t="str">
        <f t="shared" si="0"/>
        <v>OK</v>
      </c>
      <c r="N14" s="30"/>
      <c r="O14" s="30">
        <v>6</v>
      </c>
      <c r="P14" s="30">
        <v>0</v>
      </c>
    </row>
    <row r="15" spans="1:16" ht="30" x14ac:dyDescent="0.25">
      <c r="A15" s="33" t="s">
        <v>68</v>
      </c>
      <c r="B15" s="25">
        <v>12</v>
      </c>
      <c r="C15" s="25">
        <v>12</v>
      </c>
      <c r="D15" s="34" t="s">
        <v>63</v>
      </c>
      <c r="E15" s="25" t="s">
        <v>71</v>
      </c>
      <c r="F15" s="53"/>
      <c r="G15" s="26" t="s">
        <v>35</v>
      </c>
      <c r="H15" s="26">
        <v>30</v>
      </c>
      <c r="I15" s="26">
        <v>20</v>
      </c>
      <c r="J15" s="37">
        <v>1900</v>
      </c>
      <c r="K15" s="88"/>
      <c r="L15" s="29">
        <f>K15-(SUM(N15:P15))</f>
        <v>0</v>
      </c>
      <c r="M15" s="52" t="str">
        <f t="shared" si="0"/>
        <v>OK</v>
      </c>
      <c r="N15" s="30">
        <v>0</v>
      </c>
      <c r="O15" s="30">
        <v>0</v>
      </c>
      <c r="P15" s="30">
        <v>0</v>
      </c>
    </row>
    <row r="16" spans="1:16" ht="75" x14ac:dyDescent="0.25">
      <c r="A16" s="33" t="s">
        <v>69</v>
      </c>
      <c r="B16" s="25">
        <v>13</v>
      </c>
      <c r="C16" s="25">
        <v>13</v>
      </c>
      <c r="D16" s="34" t="s">
        <v>64</v>
      </c>
      <c r="E16" s="25" t="s">
        <v>71</v>
      </c>
      <c r="F16" s="53"/>
      <c r="G16" s="26" t="s">
        <v>35</v>
      </c>
      <c r="H16" s="26">
        <v>30</v>
      </c>
      <c r="I16" s="26">
        <v>20</v>
      </c>
      <c r="J16" s="37">
        <v>465</v>
      </c>
      <c r="K16" s="88"/>
      <c r="L16" s="29">
        <f>K16-(SUM(N16:P16))</f>
        <v>0</v>
      </c>
      <c r="M16" s="52" t="str">
        <f t="shared" si="0"/>
        <v>OK</v>
      </c>
      <c r="N16" s="30">
        <v>0</v>
      </c>
      <c r="O16" s="30">
        <v>0</v>
      </c>
      <c r="P16" s="30">
        <v>0</v>
      </c>
    </row>
    <row r="17" spans="1:16" ht="30" x14ac:dyDescent="0.25">
      <c r="A17" s="33" t="s">
        <v>68</v>
      </c>
      <c r="B17" s="25">
        <v>14</v>
      </c>
      <c r="C17" s="25">
        <v>14</v>
      </c>
      <c r="D17" s="34" t="s">
        <v>65</v>
      </c>
      <c r="E17" s="25" t="s">
        <v>71</v>
      </c>
      <c r="F17" s="53"/>
      <c r="G17" s="26" t="s">
        <v>35</v>
      </c>
      <c r="H17" s="26">
        <v>30</v>
      </c>
      <c r="I17" s="26">
        <v>20</v>
      </c>
      <c r="J17" s="37">
        <v>449</v>
      </c>
      <c r="K17" s="88"/>
      <c r="L17" s="29">
        <f>K17-(SUM(N17:P17))</f>
        <v>0</v>
      </c>
      <c r="M17" s="52" t="str">
        <f t="shared" si="0"/>
        <v>OK</v>
      </c>
      <c r="N17" s="30">
        <v>0</v>
      </c>
      <c r="O17" s="30">
        <v>0</v>
      </c>
      <c r="P17" s="30">
        <v>0</v>
      </c>
    </row>
  </sheetData>
  <mergeCells count="8">
    <mergeCell ref="A2:M2"/>
    <mergeCell ref="A1:C1"/>
    <mergeCell ref="D1:J1"/>
    <mergeCell ref="K1:M1"/>
    <mergeCell ref="N1:N2"/>
    <mergeCell ref="O1:O2"/>
    <mergeCell ref="P1:P2"/>
    <mergeCell ref="A8:A14"/>
  </mergeCells>
  <conditionalFormatting sqref="N4">
    <cfRule type="cellIs" dxfId="170" priority="13" stopIfTrue="1" operator="greaterThan">
      <formula>0</formula>
    </cfRule>
    <cfRule type="cellIs" dxfId="169" priority="14" stopIfTrue="1" operator="greaterThan">
      <formula>0</formula>
    </cfRule>
    <cfRule type="cellIs" dxfId="168" priority="15" stopIfTrue="1" operator="greaterThan">
      <formula>0</formula>
    </cfRule>
  </conditionalFormatting>
  <conditionalFormatting sqref="N5:N9">
    <cfRule type="cellIs" dxfId="167" priority="10" stopIfTrue="1" operator="greaterThan">
      <formula>0</formula>
    </cfRule>
    <cfRule type="cellIs" dxfId="166" priority="11" stopIfTrue="1" operator="greaterThan">
      <formula>0</formula>
    </cfRule>
    <cfRule type="cellIs" dxfId="165" priority="12" stopIfTrue="1" operator="greaterThan">
      <formula>0</formula>
    </cfRule>
  </conditionalFormatting>
  <conditionalFormatting sqref="N10">
    <cfRule type="cellIs" dxfId="164" priority="7" stopIfTrue="1" operator="greaterThan">
      <formula>0</formula>
    </cfRule>
    <cfRule type="cellIs" dxfId="163" priority="8" stopIfTrue="1" operator="greaterThan">
      <formula>0</formula>
    </cfRule>
    <cfRule type="cellIs" dxfId="162" priority="9" stopIfTrue="1" operator="greaterThan">
      <formula>0</formula>
    </cfRule>
  </conditionalFormatting>
  <conditionalFormatting sqref="N11:N17">
    <cfRule type="cellIs" dxfId="161" priority="1" stopIfTrue="1" operator="greaterThan">
      <formula>0</formula>
    </cfRule>
    <cfRule type="cellIs" dxfId="160" priority="2" stopIfTrue="1" operator="greaterThan">
      <formula>0</formula>
    </cfRule>
    <cfRule type="cellIs" dxfId="159" priority="3" stopIfTrue="1" operator="greaterThan">
      <formula>0</formula>
    </cfRule>
  </conditionalFormatting>
  <conditionalFormatting sqref="O4:P4">
    <cfRule type="cellIs" dxfId="158" priority="22" stopIfTrue="1" operator="greaterThan">
      <formula>0</formula>
    </cfRule>
    <cfRule type="cellIs" dxfId="157" priority="23" stopIfTrue="1" operator="greaterThan">
      <formula>0</formula>
    </cfRule>
    <cfRule type="cellIs" dxfId="156" priority="24" stopIfTrue="1" operator="greaterThan">
      <formula>0</formula>
    </cfRule>
  </conditionalFormatting>
  <conditionalFormatting sqref="O5:P9">
    <cfRule type="cellIs" dxfId="155" priority="19" stopIfTrue="1" operator="greaterThan">
      <formula>0</formula>
    </cfRule>
    <cfRule type="cellIs" dxfId="154" priority="20" stopIfTrue="1" operator="greaterThan">
      <formula>0</formula>
    </cfRule>
    <cfRule type="cellIs" dxfId="153" priority="21" stopIfTrue="1" operator="greaterThan">
      <formula>0</formula>
    </cfRule>
  </conditionalFormatting>
  <conditionalFormatting sqref="O10:P10">
    <cfRule type="cellIs" dxfId="152" priority="16" stopIfTrue="1" operator="greaterThan">
      <formula>0</formula>
    </cfRule>
    <cfRule type="cellIs" dxfId="151" priority="17" stopIfTrue="1" operator="greaterThan">
      <formula>0</formula>
    </cfRule>
    <cfRule type="cellIs" dxfId="150" priority="18" stopIfTrue="1" operator="greaterThan">
      <formula>0</formula>
    </cfRule>
  </conditionalFormatting>
  <conditionalFormatting sqref="O11:P17">
    <cfRule type="cellIs" dxfId="149" priority="4" stopIfTrue="1" operator="greaterThan">
      <formula>0</formula>
    </cfRule>
    <cfRule type="cellIs" dxfId="148" priority="5" stopIfTrue="1" operator="greaterThan">
      <formula>0</formula>
    </cfRule>
    <cfRule type="cellIs" dxfId="147" priority="6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7"/>
  <sheetViews>
    <sheetView zoomScale="80" zoomScaleNormal="80" workbookViewId="0">
      <selection activeCell="A2" sqref="A2:M2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7" bestFit="1" customWidth="1"/>
    <col min="4" max="4" width="69.28515625" style="8" bestFit="1" customWidth="1"/>
    <col min="5" max="5" width="11.28515625" style="8" customWidth="1"/>
    <col min="6" max="6" width="21.5703125" style="8" bestFit="1" customWidth="1"/>
    <col min="7" max="7" width="12.28515625" style="7" customWidth="1"/>
    <col min="8" max="8" width="7.7109375" style="24" bestFit="1" customWidth="1"/>
    <col min="9" max="9" width="7.85546875" style="24" customWidth="1"/>
    <col min="10" max="10" width="12.7109375" style="2" bestFit="1" customWidth="1"/>
    <col min="11" max="11" width="9.42578125" style="6" customWidth="1"/>
    <col min="12" max="12" width="13.28515625" style="9" customWidth="1"/>
    <col min="13" max="13" width="12.5703125" style="10" customWidth="1"/>
    <col min="14" max="14" width="15.140625" style="31" customWidth="1"/>
    <col min="15" max="15" width="16.5703125" style="31" customWidth="1"/>
    <col min="16" max="16384" width="9.7109375" style="1"/>
  </cols>
  <sheetData>
    <row r="1" spans="1:15" ht="32.25" customHeight="1" x14ac:dyDescent="0.25">
      <c r="A1" s="60" t="s">
        <v>49</v>
      </c>
      <c r="B1" s="60"/>
      <c r="C1" s="60"/>
      <c r="D1" s="60" t="s">
        <v>51</v>
      </c>
      <c r="E1" s="60"/>
      <c r="F1" s="60"/>
      <c r="G1" s="60"/>
      <c r="H1" s="60"/>
      <c r="I1" s="60"/>
      <c r="J1" s="60"/>
      <c r="K1" s="60" t="s">
        <v>50</v>
      </c>
      <c r="L1" s="60"/>
      <c r="M1" s="60"/>
      <c r="N1" s="61" t="s">
        <v>99</v>
      </c>
      <c r="O1" s="61" t="s">
        <v>100</v>
      </c>
    </row>
    <row r="2" spans="1:15" ht="29.25" customHeight="1" x14ac:dyDescent="0.25">
      <c r="A2" s="60" t="s">
        <v>38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1"/>
      <c r="O2" s="61"/>
    </row>
    <row r="3" spans="1:15" s="2" customFormat="1" ht="45" x14ac:dyDescent="0.2">
      <c r="A3" s="43" t="s">
        <v>3</v>
      </c>
      <c r="B3" s="43" t="s">
        <v>1</v>
      </c>
      <c r="C3" s="44" t="s">
        <v>5</v>
      </c>
      <c r="D3" s="44" t="s">
        <v>7</v>
      </c>
      <c r="E3" s="44" t="s">
        <v>34</v>
      </c>
      <c r="F3" s="44" t="s">
        <v>13</v>
      </c>
      <c r="G3" s="44" t="s">
        <v>8</v>
      </c>
      <c r="H3" s="45" t="s">
        <v>4</v>
      </c>
      <c r="I3" s="46" t="s">
        <v>14</v>
      </c>
      <c r="J3" s="47" t="s">
        <v>6</v>
      </c>
      <c r="K3" s="48" t="s">
        <v>15</v>
      </c>
      <c r="L3" s="49" t="s">
        <v>0</v>
      </c>
      <c r="M3" s="45" t="s">
        <v>9</v>
      </c>
      <c r="N3" s="54">
        <v>42088</v>
      </c>
      <c r="O3" s="54">
        <v>42129</v>
      </c>
    </row>
    <row r="4" spans="1:15" ht="285" x14ac:dyDescent="0.25">
      <c r="A4" s="35" t="s">
        <v>66</v>
      </c>
      <c r="B4" s="25">
        <v>1</v>
      </c>
      <c r="C4" s="25">
        <v>1</v>
      </c>
      <c r="D4" s="27" t="s">
        <v>52</v>
      </c>
      <c r="E4" s="25" t="s">
        <v>70</v>
      </c>
      <c r="F4" s="28" t="s">
        <v>72</v>
      </c>
      <c r="G4" s="26" t="s">
        <v>35</v>
      </c>
      <c r="H4" s="26">
        <v>30</v>
      </c>
      <c r="I4" s="26">
        <v>20</v>
      </c>
      <c r="J4" s="37">
        <v>1645</v>
      </c>
      <c r="K4" s="88">
        <v>10</v>
      </c>
      <c r="L4" s="29">
        <f>K4-(SUM(N4:O4))</f>
        <v>8</v>
      </c>
      <c r="M4" s="52" t="str">
        <f>IF(L4&lt;0,"ATENÇÃO","OK")</f>
        <v>OK</v>
      </c>
      <c r="N4" s="30">
        <v>1</v>
      </c>
      <c r="O4" s="30">
        <v>1</v>
      </c>
    </row>
    <row r="5" spans="1:15" ht="75" x14ac:dyDescent="0.25">
      <c r="A5" s="35" t="s">
        <v>69</v>
      </c>
      <c r="B5" s="25">
        <v>2</v>
      </c>
      <c r="C5" s="25">
        <v>2</v>
      </c>
      <c r="D5" s="34" t="s">
        <v>53</v>
      </c>
      <c r="E5" s="25" t="s">
        <v>71</v>
      </c>
      <c r="F5" s="28"/>
      <c r="G5" s="26" t="s">
        <v>35</v>
      </c>
      <c r="H5" s="26">
        <v>30</v>
      </c>
      <c r="I5" s="26">
        <v>20</v>
      </c>
      <c r="J5" s="37">
        <v>485</v>
      </c>
      <c r="K5" s="88"/>
      <c r="L5" s="29">
        <f>K5-(SUM(N5:O5))</f>
        <v>0</v>
      </c>
      <c r="M5" s="52" t="str">
        <f t="shared" ref="M5:M17" si="0">IF(L5&lt;0,"ATENÇÃO","OK")</f>
        <v>OK</v>
      </c>
      <c r="N5" s="30">
        <v>0</v>
      </c>
      <c r="O5" s="30">
        <v>0</v>
      </c>
    </row>
    <row r="6" spans="1:15" ht="45" x14ac:dyDescent="0.25">
      <c r="A6" s="35" t="s">
        <v>67</v>
      </c>
      <c r="B6" s="25">
        <v>3</v>
      </c>
      <c r="C6" s="25">
        <v>3</v>
      </c>
      <c r="D6" s="34" t="s">
        <v>54</v>
      </c>
      <c r="E6" s="25" t="s">
        <v>71</v>
      </c>
      <c r="F6" s="28"/>
      <c r="G6" s="26" t="s">
        <v>35</v>
      </c>
      <c r="H6" s="26">
        <v>30</v>
      </c>
      <c r="I6" s="26">
        <v>20</v>
      </c>
      <c r="J6" s="37">
        <v>647</v>
      </c>
      <c r="K6" s="88"/>
      <c r="L6" s="29">
        <f>K6-(SUM(N6:O6))</f>
        <v>0</v>
      </c>
      <c r="M6" s="52" t="str">
        <f t="shared" si="0"/>
        <v>OK</v>
      </c>
      <c r="N6" s="30">
        <v>0</v>
      </c>
      <c r="O6" s="30">
        <v>0</v>
      </c>
    </row>
    <row r="7" spans="1:15" ht="30" x14ac:dyDescent="0.25">
      <c r="A7" s="35" t="s">
        <v>68</v>
      </c>
      <c r="B7" s="25">
        <v>4</v>
      </c>
      <c r="C7" s="25">
        <v>4</v>
      </c>
      <c r="D7" s="36" t="s">
        <v>55</v>
      </c>
      <c r="E7" s="25" t="s">
        <v>71</v>
      </c>
      <c r="F7" s="28"/>
      <c r="G7" s="26" t="s">
        <v>35</v>
      </c>
      <c r="H7" s="26">
        <v>30</v>
      </c>
      <c r="I7" s="26">
        <v>20</v>
      </c>
      <c r="J7" s="37">
        <v>493</v>
      </c>
      <c r="K7" s="88"/>
      <c r="L7" s="29">
        <f>K7-(SUM(N7:O7))</f>
        <v>0</v>
      </c>
      <c r="M7" s="52" t="str">
        <f t="shared" si="0"/>
        <v>OK</v>
      </c>
      <c r="N7" s="30">
        <v>0</v>
      </c>
      <c r="O7" s="30">
        <v>0</v>
      </c>
    </row>
    <row r="8" spans="1:15" x14ac:dyDescent="0.25">
      <c r="A8" s="57" t="s">
        <v>69</v>
      </c>
      <c r="B8" s="25">
        <v>5</v>
      </c>
      <c r="C8" s="25">
        <v>5</v>
      </c>
      <c r="D8" s="36" t="s">
        <v>56</v>
      </c>
      <c r="E8" s="25" t="s">
        <v>71</v>
      </c>
      <c r="F8" s="28"/>
      <c r="G8" s="26" t="s">
        <v>35</v>
      </c>
      <c r="H8" s="26">
        <v>30</v>
      </c>
      <c r="I8" s="26">
        <v>20</v>
      </c>
      <c r="J8" s="37">
        <v>440</v>
      </c>
      <c r="K8" s="88"/>
      <c r="L8" s="29">
        <f>K8-(SUM(N8:O8))</f>
        <v>0</v>
      </c>
      <c r="M8" s="52" t="str">
        <f t="shared" si="0"/>
        <v>OK</v>
      </c>
      <c r="N8" s="30">
        <v>0</v>
      </c>
      <c r="O8" s="30">
        <v>0</v>
      </c>
    </row>
    <row r="9" spans="1:15" x14ac:dyDescent="0.25">
      <c r="A9" s="58"/>
      <c r="B9" s="25">
        <v>6</v>
      </c>
      <c r="C9" s="25">
        <v>6</v>
      </c>
      <c r="D9" s="34" t="s">
        <v>57</v>
      </c>
      <c r="E9" s="25" t="s">
        <v>71</v>
      </c>
      <c r="F9" s="28"/>
      <c r="G9" s="26" t="s">
        <v>35</v>
      </c>
      <c r="H9" s="26">
        <v>30</v>
      </c>
      <c r="I9" s="26">
        <v>20</v>
      </c>
      <c r="J9" s="37">
        <v>590</v>
      </c>
      <c r="K9" s="88"/>
      <c r="L9" s="29">
        <f>K9-(SUM(N9:O9))</f>
        <v>0</v>
      </c>
      <c r="M9" s="52" t="str">
        <f t="shared" si="0"/>
        <v>OK</v>
      </c>
      <c r="N9" s="30">
        <v>0</v>
      </c>
      <c r="O9" s="30">
        <v>0</v>
      </c>
    </row>
    <row r="10" spans="1:15" x14ac:dyDescent="0.25">
      <c r="A10" s="58"/>
      <c r="B10" s="25">
        <v>7</v>
      </c>
      <c r="C10" s="25">
        <v>7</v>
      </c>
      <c r="D10" s="34" t="s">
        <v>58</v>
      </c>
      <c r="E10" s="25" t="s">
        <v>71</v>
      </c>
      <c r="F10" s="28"/>
      <c r="G10" s="26" t="s">
        <v>35</v>
      </c>
      <c r="H10" s="26">
        <v>30</v>
      </c>
      <c r="I10" s="26">
        <v>20</v>
      </c>
      <c r="J10" s="37">
        <v>590</v>
      </c>
      <c r="K10" s="88"/>
      <c r="L10" s="29">
        <f>K10-(SUM(N10:O10))</f>
        <v>0</v>
      </c>
      <c r="M10" s="52" t="str">
        <f t="shared" si="0"/>
        <v>OK</v>
      </c>
      <c r="N10" s="30">
        <v>0</v>
      </c>
      <c r="O10" s="30">
        <v>0</v>
      </c>
    </row>
    <row r="11" spans="1:15" x14ac:dyDescent="0.25">
      <c r="A11" s="58"/>
      <c r="B11" s="25">
        <v>8</v>
      </c>
      <c r="C11" s="25">
        <v>8</v>
      </c>
      <c r="D11" s="34" t="s">
        <v>59</v>
      </c>
      <c r="E11" s="25" t="s">
        <v>71</v>
      </c>
      <c r="F11" s="53"/>
      <c r="G11" s="26" t="s">
        <v>35</v>
      </c>
      <c r="H11" s="26">
        <v>30</v>
      </c>
      <c r="I11" s="26">
        <v>20</v>
      </c>
      <c r="J11" s="37">
        <v>427</v>
      </c>
      <c r="K11" s="88"/>
      <c r="L11" s="29">
        <f>K11-(SUM(N11:O11))</f>
        <v>0</v>
      </c>
      <c r="M11" s="52" t="str">
        <f t="shared" si="0"/>
        <v>OK</v>
      </c>
      <c r="N11" s="30">
        <v>0</v>
      </c>
      <c r="O11" s="30">
        <v>0</v>
      </c>
    </row>
    <row r="12" spans="1:15" x14ac:dyDescent="0.25">
      <c r="A12" s="58"/>
      <c r="B12" s="25">
        <v>9</v>
      </c>
      <c r="C12" s="25">
        <v>9</v>
      </c>
      <c r="D12" s="34" t="s">
        <v>60</v>
      </c>
      <c r="E12" s="25" t="s">
        <v>71</v>
      </c>
      <c r="F12" s="53"/>
      <c r="G12" s="26" t="s">
        <v>35</v>
      </c>
      <c r="H12" s="26">
        <v>30</v>
      </c>
      <c r="I12" s="26">
        <v>20</v>
      </c>
      <c r="J12" s="37">
        <v>530</v>
      </c>
      <c r="K12" s="88"/>
      <c r="L12" s="29">
        <f>K12-(SUM(N12:O12))</f>
        <v>0</v>
      </c>
      <c r="M12" s="52" t="str">
        <f t="shared" si="0"/>
        <v>OK</v>
      </c>
      <c r="N12" s="30">
        <v>0</v>
      </c>
      <c r="O12" s="30">
        <v>0</v>
      </c>
    </row>
    <row r="13" spans="1:15" x14ac:dyDescent="0.25">
      <c r="A13" s="58"/>
      <c r="B13" s="25">
        <v>10</v>
      </c>
      <c r="C13" s="25">
        <v>10</v>
      </c>
      <c r="D13" s="34" t="s">
        <v>61</v>
      </c>
      <c r="E13" s="25" t="s">
        <v>71</v>
      </c>
      <c r="F13" s="53"/>
      <c r="G13" s="26" t="s">
        <v>35</v>
      </c>
      <c r="H13" s="26">
        <v>30</v>
      </c>
      <c r="I13" s="26">
        <v>20</v>
      </c>
      <c r="J13" s="37">
        <v>497</v>
      </c>
      <c r="K13" s="88"/>
      <c r="L13" s="29">
        <f>K13-(SUM(N13:O13))</f>
        <v>0</v>
      </c>
      <c r="M13" s="52" t="str">
        <f t="shared" si="0"/>
        <v>OK</v>
      </c>
      <c r="N13" s="30">
        <v>0</v>
      </c>
      <c r="O13" s="30">
        <v>0</v>
      </c>
    </row>
    <row r="14" spans="1:15" x14ac:dyDescent="0.25">
      <c r="A14" s="59"/>
      <c r="B14" s="25">
        <v>11</v>
      </c>
      <c r="C14" s="25">
        <v>11</v>
      </c>
      <c r="D14" s="34" t="s">
        <v>62</v>
      </c>
      <c r="E14" s="25" t="s">
        <v>71</v>
      </c>
      <c r="F14" s="53"/>
      <c r="G14" s="26" t="s">
        <v>35</v>
      </c>
      <c r="H14" s="26">
        <v>30</v>
      </c>
      <c r="I14" s="26">
        <v>20</v>
      </c>
      <c r="J14" s="37">
        <v>540</v>
      </c>
      <c r="K14" s="88"/>
      <c r="L14" s="29">
        <f>K14-(SUM(N14:O14))</f>
        <v>0</v>
      </c>
      <c r="M14" s="52" t="str">
        <f t="shared" si="0"/>
        <v>OK</v>
      </c>
      <c r="N14" s="30">
        <v>0</v>
      </c>
      <c r="O14" s="30">
        <v>0</v>
      </c>
    </row>
    <row r="15" spans="1:15" ht="30" x14ac:dyDescent="0.25">
      <c r="A15" s="33" t="s">
        <v>68</v>
      </c>
      <c r="B15" s="25">
        <v>12</v>
      </c>
      <c r="C15" s="25">
        <v>12</v>
      </c>
      <c r="D15" s="34" t="s">
        <v>63</v>
      </c>
      <c r="E15" s="25" t="s">
        <v>71</v>
      </c>
      <c r="F15" s="53"/>
      <c r="G15" s="26" t="s">
        <v>35</v>
      </c>
      <c r="H15" s="26">
        <v>30</v>
      </c>
      <c r="I15" s="26">
        <v>20</v>
      </c>
      <c r="J15" s="37">
        <v>1900</v>
      </c>
      <c r="K15" s="88"/>
      <c r="L15" s="29">
        <f>K15-(SUM(N15:O15))</f>
        <v>0</v>
      </c>
      <c r="M15" s="52" t="str">
        <f t="shared" si="0"/>
        <v>OK</v>
      </c>
      <c r="N15" s="30">
        <v>0</v>
      </c>
      <c r="O15" s="30">
        <v>0</v>
      </c>
    </row>
    <row r="16" spans="1:15" ht="75" x14ac:dyDescent="0.25">
      <c r="A16" s="33" t="s">
        <v>69</v>
      </c>
      <c r="B16" s="25">
        <v>13</v>
      </c>
      <c r="C16" s="25">
        <v>13</v>
      </c>
      <c r="D16" s="34" t="s">
        <v>64</v>
      </c>
      <c r="E16" s="25" t="s">
        <v>71</v>
      </c>
      <c r="F16" s="53"/>
      <c r="G16" s="26" t="s">
        <v>35</v>
      </c>
      <c r="H16" s="26">
        <v>30</v>
      </c>
      <c r="I16" s="26">
        <v>20</v>
      </c>
      <c r="J16" s="37">
        <v>465</v>
      </c>
      <c r="K16" s="88"/>
      <c r="L16" s="29">
        <f>K16-(SUM(N16:O16))</f>
        <v>0</v>
      </c>
      <c r="M16" s="52" t="str">
        <f t="shared" si="0"/>
        <v>OK</v>
      </c>
      <c r="N16" s="30">
        <v>0</v>
      </c>
      <c r="O16" s="30">
        <v>0</v>
      </c>
    </row>
    <row r="17" spans="1:15" ht="30" x14ac:dyDescent="0.25">
      <c r="A17" s="33" t="s">
        <v>68</v>
      </c>
      <c r="B17" s="25">
        <v>14</v>
      </c>
      <c r="C17" s="25">
        <v>14</v>
      </c>
      <c r="D17" s="34" t="s">
        <v>65</v>
      </c>
      <c r="E17" s="25" t="s">
        <v>71</v>
      </c>
      <c r="F17" s="53"/>
      <c r="G17" s="26" t="s">
        <v>35</v>
      </c>
      <c r="H17" s="26">
        <v>30</v>
      </c>
      <c r="I17" s="26">
        <v>20</v>
      </c>
      <c r="J17" s="37">
        <v>449</v>
      </c>
      <c r="K17" s="88"/>
      <c r="L17" s="29">
        <f>K17-(SUM(N17:O17))</f>
        <v>0</v>
      </c>
      <c r="M17" s="52" t="str">
        <f t="shared" si="0"/>
        <v>OK</v>
      </c>
      <c r="N17" s="30">
        <v>0</v>
      </c>
      <c r="O17" s="30">
        <v>0</v>
      </c>
    </row>
  </sheetData>
  <mergeCells count="7">
    <mergeCell ref="A2:M2"/>
    <mergeCell ref="A1:C1"/>
    <mergeCell ref="D1:J1"/>
    <mergeCell ref="K1:M1"/>
    <mergeCell ref="N1:N2"/>
    <mergeCell ref="O1:O2"/>
    <mergeCell ref="A8:A14"/>
  </mergeCells>
  <conditionalFormatting sqref="N4">
    <cfRule type="cellIs" dxfId="146" priority="13" stopIfTrue="1" operator="greaterThan">
      <formula>0</formula>
    </cfRule>
    <cfRule type="cellIs" dxfId="145" priority="14" stopIfTrue="1" operator="greaterThan">
      <formula>0</formula>
    </cfRule>
    <cfRule type="cellIs" dxfId="144" priority="15" stopIfTrue="1" operator="greaterThan">
      <formula>0</formula>
    </cfRule>
  </conditionalFormatting>
  <conditionalFormatting sqref="N5:N9">
    <cfRule type="cellIs" dxfId="143" priority="10" stopIfTrue="1" operator="greaterThan">
      <formula>0</formula>
    </cfRule>
    <cfRule type="cellIs" dxfId="142" priority="11" stopIfTrue="1" operator="greaterThan">
      <formula>0</formula>
    </cfRule>
    <cfRule type="cellIs" dxfId="141" priority="12" stopIfTrue="1" operator="greaterThan">
      <formula>0</formula>
    </cfRule>
  </conditionalFormatting>
  <conditionalFormatting sqref="N10">
    <cfRule type="cellIs" dxfId="140" priority="7" stopIfTrue="1" operator="greaterThan">
      <formula>0</formula>
    </cfRule>
    <cfRule type="cellIs" dxfId="139" priority="8" stopIfTrue="1" operator="greaterThan">
      <formula>0</formula>
    </cfRule>
    <cfRule type="cellIs" dxfId="138" priority="9" stopIfTrue="1" operator="greaterThan">
      <formula>0</formula>
    </cfRule>
  </conditionalFormatting>
  <conditionalFormatting sqref="N11:N17">
    <cfRule type="cellIs" dxfId="137" priority="1" stopIfTrue="1" operator="greaterThan">
      <formula>0</formula>
    </cfRule>
    <cfRule type="cellIs" dxfId="136" priority="2" stopIfTrue="1" operator="greaterThan">
      <formula>0</formula>
    </cfRule>
    <cfRule type="cellIs" dxfId="135" priority="3" stopIfTrue="1" operator="greaterThan">
      <formula>0</formula>
    </cfRule>
  </conditionalFormatting>
  <conditionalFormatting sqref="O4">
    <cfRule type="cellIs" dxfId="134" priority="22" stopIfTrue="1" operator="greaterThan">
      <formula>0</formula>
    </cfRule>
    <cfRule type="cellIs" dxfId="133" priority="23" stopIfTrue="1" operator="greaterThan">
      <formula>0</formula>
    </cfRule>
    <cfRule type="cellIs" dxfId="132" priority="24" stopIfTrue="1" operator="greaterThan">
      <formula>0</formula>
    </cfRule>
  </conditionalFormatting>
  <conditionalFormatting sqref="O5:O9">
    <cfRule type="cellIs" dxfId="131" priority="19" stopIfTrue="1" operator="greaterThan">
      <formula>0</formula>
    </cfRule>
    <cfRule type="cellIs" dxfId="130" priority="20" stopIfTrue="1" operator="greaterThan">
      <formula>0</formula>
    </cfRule>
    <cfRule type="cellIs" dxfId="129" priority="21" stopIfTrue="1" operator="greaterThan">
      <formula>0</formula>
    </cfRule>
  </conditionalFormatting>
  <conditionalFormatting sqref="O10">
    <cfRule type="cellIs" dxfId="128" priority="16" stopIfTrue="1" operator="greaterThan">
      <formula>0</formula>
    </cfRule>
    <cfRule type="cellIs" dxfId="127" priority="17" stopIfTrue="1" operator="greaterThan">
      <formula>0</formula>
    </cfRule>
    <cfRule type="cellIs" dxfId="126" priority="18" stopIfTrue="1" operator="greaterThan">
      <formula>0</formula>
    </cfRule>
  </conditionalFormatting>
  <conditionalFormatting sqref="O11:O17">
    <cfRule type="cellIs" dxfId="125" priority="4" stopIfTrue="1" operator="greaterThan">
      <formula>0</formula>
    </cfRule>
    <cfRule type="cellIs" dxfId="124" priority="5" stopIfTrue="1" operator="greaterThan">
      <formula>0</formula>
    </cfRule>
    <cfRule type="cellIs" dxfId="123" priority="6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7"/>
  <sheetViews>
    <sheetView zoomScale="80" zoomScaleNormal="80" workbookViewId="0">
      <selection activeCell="S4" sqref="S4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7" bestFit="1" customWidth="1"/>
    <col min="4" max="4" width="69.28515625" style="8" bestFit="1" customWidth="1"/>
    <col min="5" max="5" width="11.28515625" style="8" customWidth="1"/>
    <col min="6" max="6" width="21.5703125" style="8" bestFit="1" customWidth="1"/>
    <col min="7" max="7" width="12.28515625" style="7" customWidth="1"/>
    <col min="8" max="8" width="7.7109375" style="24" bestFit="1" customWidth="1"/>
    <col min="9" max="9" width="7.85546875" style="24" customWidth="1"/>
    <col min="10" max="10" width="12.7109375" style="2" bestFit="1" customWidth="1"/>
    <col min="11" max="11" width="9.42578125" style="6" customWidth="1"/>
    <col min="12" max="12" width="13.28515625" style="9" customWidth="1"/>
    <col min="13" max="13" width="12.5703125" style="10" customWidth="1"/>
    <col min="14" max="17" width="11.7109375" style="31" customWidth="1"/>
    <col min="18" max="18" width="11.7109375" style="5" customWidth="1"/>
    <col min="19" max="16384" width="9.7109375" style="1"/>
  </cols>
  <sheetData>
    <row r="1" spans="1:18" ht="32.25" customHeight="1" x14ac:dyDescent="0.25">
      <c r="A1" s="60" t="s">
        <v>49</v>
      </c>
      <c r="B1" s="60"/>
      <c r="C1" s="60"/>
      <c r="D1" s="60" t="s">
        <v>51</v>
      </c>
      <c r="E1" s="60"/>
      <c r="F1" s="60"/>
      <c r="G1" s="60"/>
      <c r="H1" s="60"/>
      <c r="I1" s="60"/>
      <c r="J1" s="60"/>
      <c r="K1" s="60" t="s">
        <v>50</v>
      </c>
      <c r="L1" s="60"/>
      <c r="M1" s="60"/>
      <c r="N1" s="61" t="s">
        <v>92</v>
      </c>
      <c r="O1" s="61" t="s">
        <v>93</v>
      </c>
      <c r="P1" s="61" t="s">
        <v>94</v>
      </c>
      <c r="Q1" s="61" t="s">
        <v>95</v>
      </c>
      <c r="R1" s="61" t="s">
        <v>96</v>
      </c>
    </row>
    <row r="2" spans="1:18" ht="29.25" customHeight="1" x14ac:dyDescent="0.25">
      <c r="A2" s="60" t="s">
        <v>39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1"/>
      <c r="O2" s="61"/>
      <c r="P2" s="61"/>
      <c r="Q2" s="61"/>
      <c r="R2" s="61"/>
    </row>
    <row r="3" spans="1:18" s="2" customFormat="1" ht="45" x14ac:dyDescent="0.2">
      <c r="A3" s="43" t="s">
        <v>3</v>
      </c>
      <c r="B3" s="43" t="s">
        <v>1</v>
      </c>
      <c r="C3" s="44" t="s">
        <v>5</v>
      </c>
      <c r="D3" s="44" t="s">
        <v>7</v>
      </c>
      <c r="E3" s="44" t="s">
        <v>34</v>
      </c>
      <c r="F3" s="44" t="s">
        <v>13</v>
      </c>
      <c r="G3" s="44" t="s">
        <v>8</v>
      </c>
      <c r="H3" s="45" t="s">
        <v>4</v>
      </c>
      <c r="I3" s="46" t="s">
        <v>14</v>
      </c>
      <c r="J3" s="47" t="s">
        <v>6</v>
      </c>
      <c r="K3" s="48" t="s">
        <v>15</v>
      </c>
      <c r="L3" s="49" t="s">
        <v>0</v>
      </c>
      <c r="M3" s="45" t="s">
        <v>9</v>
      </c>
      <c r="N3" s="54">
        <v>41693</v>
      </c>
      <c r="O3" s="54">
        <v>42110</v>
      </c>
      <c r="P3" s="54">
        <v>42110</v>
      </c>
      <c r="Q3" s="54">
        <v>42111</v>
      </c>
      <c r="R3" s="54">
        <v>42122</v>
      </c>
    </row>
    <row r="4" spans="1:18" ht="285" x14ac:dyDescent="0.25">
      <c r="A4" s="35" t="s">
        <v>66</v>
      </c>
      <c r="B4" s="25">
        <v>1</v>
      </c>
      <c r="C4" s="25">
        <v>1</v>
      </c>
      <c r="D4" s="27" t="s">
        <v>52</v>
      </c>
      <c r="E4" s="25" t="s">
        <v>70</v>
      </c>
      <c r="F4" s="28" t="s">
        <v>72</v>
      </c>
      <c r="G4" s="26" t="s">
        <v>35</v>
      </c>
      <c r="H4" s="26">
        <v>30</v>
      </c>
      <c r="I4" s="26">
        <v>20</v>
      </c>
      <c r="J4" s="37">
        <v>1645</v>
      </c>
      <c r="K4" s="88">
        <v>15</v>
      </c>
      <c r="L4" s="29">
        <f>K4-(SUM(N4:R4))</f>
        <v>10</v>
      </c>
      <c r="M4" s="52" t="str">
        <f>IF(L4&lt;0,"ATENÇÃO","OK")</f>
        <v>OK</v>
      </c>
      <c r="N4" s="30">
        <v>0</v>
      </c>
      <c r="O4" s="30">
        <v>2</v>
      </c>
      <c r="P4" s="30">
        <v>1</v>
      </c>
      <c r="Q4" s="30">
        <v>1</v>
      </c>
      <c r="R4" s="30">
        <v>1</v>
      </c>
    </row>
    <row r="5" spans="1:18" ht="75" x14ac:dyDescent="0.25">
      <c r="A5" s="35" t="s">
        <v>69</v>
      </c>
      <c r="B5" s="25">
        <v>2</v>
      </c>
      <c r="C5" s="25">
        <v>2</v>
      </c>
      <c r="D5" s="34" t="s">
        <v>53</v>
      </c>
      <c r="E5" s="25" t="s">
        <v>71</v>
      </c>
      <c r="F5" s="28"/>
      <c r="G5" s="26" t="s">
        <v>35</v>
      </c>
      <c r="H5" s="26">
        <v>30</v>
      </c>
      <c r="I5" s="26">
        <v>20</v>
      </c>
      <c r="J5" s="37">
        <v>485</v>
      </c>
      <c r="K5" s="88">
        <v>15</v>
      </c>
      <c r="L5" s="29">
        <f>K5-(SUM(N5:R5))</f>
        <v>15</v>
      </c>
      <c r="M5" s="52" t="str">
        <f t="shared" ref="M5:M17" si="0">IF(L5&lt;0,"ATENÇÃO","OK")</f>
        <v>OK</v>
      </c>
      <c r="N5" s="30">
        <v>0</v>
      </c>
      <c r="O5" s="30">
        <v>0</v>
      </c>
      <c r="P5" s="30">
        <v>0</v>
      </c>
      <c r="Q5" s="30">
        <v>0</v>
      </c>
      <c r="R5" s="30">
        <v>0</v>
      </c>
    </row>
    <row r="6" spans="1:18" ht="45" x14ac:dyDescent="0.25">
      <c r="A6" s="35" t="s">
        <v>67</v>
      </c>
      <c r="B6" s="25">
        <v>3</v>
      </c>
      <c r="C6" s="25">
        <v>3</v>
      </c>
      <c r="D6" s="34" t="s">
        <v>54</v>
      </c>
      <c r="E6" s="25" t="s">
        <v>71</v>
      </c>
      <c r="F6" s="28"/>
      <c r="G6" s="26" t="s">
        <v>35</v>
      </c>
      <c r="H6" s="26">
        <v>30</v>
      </c>
      <c r="I6" s="26">
        <v>20</v>
      </c>
      <c r="J6" s="37">
        <v>647</v>
      </c>
      <c r="K6" s="88">
        <v>5</v>
      </c>
      <c r="L6" s="29">
        <f>K6-(SUM(N6:R6))</f>
        <v>5</v>
      </c>
      <c r="M6" s="52" t="str">
        <f t="shared" si="0"/>
        <v>OK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</row>
    <row r="7" spans="1:18" ht="30" x14ac:dyDescent="0.25">
      <c r="A7" s="35" t="s">
        <v>68</v>
      </c>
      <c r="B7" s="25">
        <v>4</v>
      </c>
      <c r="C7" s="25">
        <v>4</v>
      </c>
      <c r="D7" s="36" t="s">
        <v>55</v>
      </c>
      <c r="E7" s="25" t="s">
        <v>71</v>
      </c>
      <c r="F7" s="28"/>
      <c r="G7" s="26" t="s">
        <v>35</v>
      </c>
      <c r="H7" s="26">
        <v>30</v>
      </c>
      <c r="I7" s="26">
        <v>20</v>
      </c>
      <c r="J7" s="37">
        <v>493</v>
      </c>
      <c r="K7" s="88"/>
      <c r="L7" s="29">
        <f>K7-(SUM(N7:R7))</f>
        <v>0</v>
      </c>
      <c r="M7" s="52" t="str">
        <f t="shared" si="0"/>
        <v>OK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</row>
    <row r="8" spans="1:18" x14ac:dyDescent="0.25">
      <c r="A8" s="57" t="s">
        <v>69</v>
      </c>
      <c r="B8" s="25">
        <v>5</v>
      </c>
      <c r="C8" s="25">
        <v>5</v>
      </c>
      <c r="D8" s="36" t="s">
        <v>56</v>
      </c>
      <c r="E8" s="25" t="s">
        <v>71</v>
      </c>
      <c r="F8" s="28"/>
      <c r="G8" s="26" t="s">
        <v>35</v>
      </c>
      <c r="H8" s="26">
        <v>30</v>
      </c>
      <c r="I8" s="26">
        <v>20</v>
      </c>
      <c r="J8" s="37">
        <v>440</v>
      </c>
      <c r="K8" s="88">
        <v>5</v>
      </c>
      <c r="L8" s="29">
        <f>K8-(SUM(N8:R8))</f>
        <v>5</v>
      </c>
      <c r="M8" s="52" t="str">
        <f t="shared" si="0"/>
        <v>OK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</row>
    <row r="9" spans="1:18" x14ac:dyDescent="0.25">
      <c r="A9" s="58"/>
      <c r="B9" s="25">
        <v>6</v>
      </c>
      <c r="C9" s="25">
        <v>6</v>
      </c>
      <c r="D9" s="34" t="s">
        <v>57</v>
      </c>
      <c r="E9" s="25" t="s">
        <v>71</v>
      </c>
      <c r="F9" s="28"/>
      <c r="G9" s="26" t="s">
        <v>35</v>
      </c>
      <c r="H9" s="26">
        <v>30</v>
      </c>
      <c r="I9" s="26">
        <v>20</v>
      </c>
      <c r="J9" s="37">
        <v>590</v>
      </c>
      <c r="K9" s="88"/>
      <c r="L9" s="29">
        <f>K9-(SUM(N9:R9))</f>
        <v>0</v>
      </c>
      <c r="M9" s="52" t="str">
        <f t="shared" si="0"/>
        <v>OK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</row>
    <row r="10" spans="1:18" x14ac:dyDescent="0.25">
      <c r="A10" s="58"/>
      <c r="B10" s="25">
        <v>7</v>
      </c>
      <c r="C10" s="25">
        <v>7</v>
      </c>
      <c r="D10" s="34" t="s">
        <v>58</v>
      </c>
      <c r="E10" s="25" t="s">
        <v>71</v>
      </c>
      <c r="F10" s="28"/>
      <c r="G10" s="26" t="s">
        <v>35</v>
      </c>
      <c r="H10" s="26">
        <v>30</v>
      </c>
      <c r="I10" s="26">
        <v>20</v>
      </c>
      <c r="J10" s="37">
        <v>590</v>
      </c>
      <c r="K10" s="88">
        <v>5</v>
      </c>
      <c r="L10" s="29">
        <f>K10-(SUM(N10:R10))</f>
        <v>5</v>
      </c>
      <c r="M10" s="52" t="str">
        <f t="shared" si="0"/>
        <v>OK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</row>
    <row r="11" spans="1:18" x14ac:dyDescent="0.25">
      <c r="A11" s="58"/>
      <c r="B11" s="25">
        <v>8</v>
      </c>
      <c r="C11" s="25">
        <v>8</v>
      </c>
      <c r="D11" s="34" t="s">
        <v>59</v>
      </c>
      <c r="E11" s="25" t="s">
        <v>71</v>
      </c>
      <c r="F11" s="53"/>
      <c r="G11" s="26" t="s">
        <v>35</v>
      </c>
      <c r="H11" s="26">
        <v>30</v>
      </c>
      <c r="I11" s="26">
        <v>20</v>
      </c>
      <c r="J11" s="37">
        <v>427</v>
      </c>
      <c r="K11" s="88"/>
      <c r="L11" s="29">
        <f>K11-(SUM(N11:R11))</f>
        <v>0</v>
      </c>
      <c r="M11" s="52" t="str">
        <f t="shared" si="0"/>
        <v>OK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</row>
    <row r="12" spans="1:18" x14ac:dyDescent="0.25">
      <c r="A12" s="58"/>
      <c r="B12" s="25">
        <v>9</v>
      </c>
      <c r="C12" s="25">
        <v>9</v>
      </c>
      <c r="D12" s="34" t="s">
        <v>60</v>
      </c>
      <c r="E12" s="25" t="s">
        <v>71</v>
      </c>
      <c r="F12" s="53"/>
      <c r="G12" s="26" t="s">
        <v>35</v>
      </c>
      <c r="H12" s="26">
        <v>30</v>
      </c>
      <c r="I12" s="26">
        <v>20</v>
      </c>
      <c r="J12" s="37">
        <v>530</v>
      </c>
      <c r="K12" s="88">
        <v>5</v>
      </c>
      <c r="L12" s="29">
        <f>K12-(SUM(N12:R12))</f>
        <v>5</v>
      </c>
      <c r="M12" s="52" t="str">
        <f t="shared" si="0"/>
        <v>OK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</row>
    <row r="13" spans="1:18" x14ac:dyDescent="0.25">
      <c r="A13" s="58"/>
      <c r="B13" s="25">
        <v>10</v>
      </c>
      <c r="C13" s="25">
        <v>10</v>
      </c>
      <c r="D13" s="34" t="s">
        <v>61</v>
      </c>
      <c r="E13" s="25" t="s">
        <v>71</v>
      </c>
      <c r="F13" s="53"/>
      <c r="G13" s="26" t="s">
        <v>35</v>
      </c>
      <c r="H13" s="26">
        <v>30</v>
      </c>
      <c r="I13" s="26">
        <v>20</v>
      </c>
      <c r="J13" s="37">
        <v>497</v>
      </c>
      <c r="K13" s="88">
        <v>5</v>
      </c>
      <c r="L13" s="29">
        <f>K13-(SUM(N13:R13))</f>
        <v>5</v>
      </c>
      <c r="M13" s="52" t="str">
        <f t="shared" si="0"/>
        <v>OK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</row>
    <row r="14" spans="1:18" x14ac:dyDescent="0.25">
      <c r="A14" s="59"/>
      <c r="B14" s="25">
        <v>11</v>
      </c>
      <c r="C14" s="25">
        <v>11</v>
      </c>
      <c r="D14" s="34" t="s">
        <v>62</v>
      </c>
      <c r="E14" s="25" t="s">
        <v>71</v>
      </c>
      <c r="F14" s="53"/>
      <c r="G14" s="26" t="s">
        <v>35</v>
      </c>
      <c r="H14" s="26">
        <v>30</v>
      </c>
      <c r="I14" s="26">
        <v>20</v>
      </c>
      <c r="J14" s="37">
        <v>540</v>
      </c>
      <c r="K14" s="88">
        <v>15</v>
      </c>
      <c r="L14" s="29">
        <f>K14-(SUM(N14:R14))</f>
        <v>13</v>
      </c>
      <c r="M14" s="52" t="str">
        <f t="shared" si="0"/>
        <v>OK</v>
      </c>
      <c r="N14" s="30">
        <v>2</v>
      </c>
      <c r="O14" s="30">
        <v>0</v>
      </c>
      <c r="P14" s="30">
        <v>0</v>
      </c>
      <c r="Q14" s="30">
        <v>0</v>
      </c>
      <c r="R14" s="30">
        <v>0</v>
      </c>
    </row>
    <row r="15" spans="1:18" ht="30" x14ac:dyDescent="0.25">
      <c r="A15" s="33" t="s">
        <v>68</v>
      </c>
      <c r="B15" s="25">
        <v>12</v>
      </c>
      <c r="C15" s="25">
        <v>12</v>
      </c>
      <c r="D15" s="34" t="s">
        <v>63</v>
      </c>
      <c r="E15" s="25" t="s">
        <v>71</v>
      </c>
      <c r="F15" s="53"/>
      <c r="G15" s="26" t="s">
        <v>35</v>
      </c>
      <c r="H15" s="26">
        <v>30</v>
      </c>
      <c r="I15" s="26">
        <v>20</v>
      </c>
      <c r="J15" s="37">
        <v>1900</v>
      </c>
      <c r="K15" s="88">
        <v>5</v>
      </c>
      <c r="L15" s="29">
        <f>K15-(SUM(N15:R15))</f>
        <v>5</v>
      </c>
      <c r="M15" s="52" t="str">
        <f t="shared" si="0"/>
        <v>OK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</row>
    <row r="16" spans="1:18" ht="75" x14ac:dyDescent="0.25">
      <c r="A16" s="33" t="s">
        <v>69</v>
      </c>
      <c r="B16" s="25">
        <v>13</v>
      </c>
      <c r="C16" s="25">
        <v>13</v>
      </c>
      <c r="D16" s="34" t="s">
        <v>64</v>
      </c>
      <c r="E16" s="25" t="s">
        <v>71</v>
      </c>
      <c r="F16" s="53"/>
      <c r="G16" s="26" t="s">
        <v>35</v>
      </c>
      <c r="H16" s="26">
        <v>30</v>
      </c>
      <c r="I16" s="26">
        <v>20</v>
      </c>
      <c r="J16" s="37">
        <v>465</v>
      </c>
      <c r="K16" s="88">
        <v>5</v>
      </c>
      <c r="L16" s="29">
        <f>K16-(SUM(N16:R16))</f>
        <v>5</v>
      </c>
      <c r="M16" s="52" t="str">
        <f t="shared" si="0"/>
        <v>OK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</row>
    <row r="17" spans="1:18" ht="30" x14ac:dyDescent="0.25">
      <c r="A17" s="33" t="s">
        <v>68</v>
      </c>
      <c r="B17" s="25">
        <v>14</v>
      </c>
      <c r="C17" s="25">
        <v>14</v>
      </c>
      <c r="D17" s="34" t="s">
        <v>65</v>
      </c>
      <c r="E17" s="25" t="s">
        <v>71</v>
      </c>
      <c r="F17" s="53"/>
      <c r="G17" s="26" t="s">
        <v>35</v>
      </c>
      <c r="H17" s="26">
        <v>30</v>
      </c>
      <c r="I17" s="26">
        <v>20</v>
      </c>
      <c r="J17" s="37">
        <v>449</v>
      </c>
      <c r="K17" s="88">
        <v>5</v>
      </c>
      <c r="L17" s="29">
        <f>K17-(SUM(N17:R17))</f>
        <v>5</v>
      </c>
      <c r="M17" s="52" t="str">
        <f t="shared" si="0"/>
        <v>OK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</row>
  </sheetData>
  <mergeCells count="10">
    <mergeCell ref="A2:M2"/>
    <mergeCell ref="Q1:Q2"/>
    <mergeCell ref="R1:R2"/>
    <mergeCell ref="A1:C1"/>
    <mergeCell ref="D1:J1"/>
    <mergeCell ref="K1:M1"/>
    <mergeCell ref="N1:N2"/>
    <mergeCell ref="O1:O2"/>
    <mergeCell ref="P1:P2"/>
    <mergeCell ref="A8:A14"/>
  </mergeCells>
  <conditionalFormatting sqref="N4">
    <cfRule type="cellIs" dxfId="122" priority="13" stopIfTrue="1" operator="greaterThan">
      <formula>0</formula>
    </cfRule>
    <cfRule type="cellIs" dxfId="121" priority="14" stopIfTrue="1" operator="greaterThan">
      <formula>0</formula>
    </cfRule>
    <cfRule type="cellIs" dxfId="120" priority="15" stopIfTrue="1" operator="greaterThan">
      <formula>0</formula>
    </cfRule>
  </conditionalFormatting>
  <conditionalFormatting sqref="N5:N9">
    <cfRule type="cellIs" dxfId="119" priority="10" stopIfTrue="1" operator="greaterThan">
      <formula>0</formula>
    </cfRule>
    <cfRule type="cellIs" dxfId="118" priority="11" stopIfTrue="1" operator="greaterThan">
      <formula>0</formula>
    </cfRule>
    <cfRule type="cellIs" dxfId="117" priority="12" stopIfTrue="1" operator="greaterThan">
      <formula>0</formula>
    </cfRule>
  </conditionalFormatting>
  <conditionalFormatting sqref="N10">
    <cfRule type="cellIs" dxfId="116" priority="7" stopIfTrue="1" operator="greaterThan">
      <formula>0</formula>
    </cfRule>
    <cfRule type="cellIs" dxfId="115" priority="8" stopIfTrue="1" operator="greaterThan">
      <formula>0</formula>
    </cfRule>
    <cfRule type="cellIs" dxfId="114" priority="9" stopIfTrue="1" operator="greaterThan">
      <formula>0</formula>
    </cfRule>
  </conditionalFormatting>
  <conditionalFormatting sqref="N11:N17">
    <cfRule type="cellIs" dxfId="113" priority="1" stopIfTrue="1" operator="greaterThan">
      <formula>0</formula>
    </cfRule>
    <cfRule type="cellIs" dxfId="112" priority="2" stopIfTrue="1" operator="greaterThan">
      <formula>0</formula>
    </cfRule>
    <cfRule type="cellIs" dxfId="111" priority="3" stopIfTrue="1" operator="greaterThan">
      <formula>0</formula>
    </cfRule>
  </conditionalFormatting>
  <conditionalFormatting sqref="O4:R4">
    <cfRule type="cellIs" dxfId="110" priority="22" stopIfTrue="1" operator="greaterThan">
      <formula>0</formula>
    </cfRule>
    <cfRule type="cellIs" dxfId="109" priority="23" stopIfTrue="1" operator="greaterThan">
      <formula>0</formula>
    </cfRule>
    <cfRule type="cellIs" dxfId="108" priority="24" stopIfTrue="1" operator="greaterThan">
      <formula>0</formula>
    </cfRule>
  </conditionalFormatting>
  <conditionalFormatting sqref="O5:R9">
    <cfRule type="cellIs" dxfId="107" priority="19" stopIfTrue="1" operator="greaterThan">
      <formula>0</formula>
    </cfRule>
    <cfRule type="cellIs" dxfId="106" priority="20" stopIfTrue="1" operator="greaterThan">
      <formula>0</formula>
    </cfRule>
    <cfRule type="cellIs" dxfId="105" priority="21" stopIfTrue="1" operator="greaterThan">
      <formula>0</formula>
    </cfRule>
  </conditionalFormatting>
  <conditionalFormatting sqref="O10:R10">
    <cfRule type="cellIs" dxfId="104" priority="16" stopIfTrue="1" operator="greaterThan">
      <formula>0</formula>
    </cfRule>
    <cfRule type="cellIs" dxfId="103" priority="17" stopIfTrue="1" operator="greaterThan">
      <formula>0</formula>
    </cfRule>
    <cfRule type="cellIs" dxfId="102" priority="18" stopIfTrue="1" operator="greaterThan">
      <formula>0</formula>
    </cfRule>
  </conditionalFormatting>
  <conditionalFormatting sqref="O11:R17">
    <cfRule type="cellIs" dxfId="101" priority="4" stopIfTrue="1" operator="greaterThan">
      <formula>0</formula>
    </cfRule>
    <cfRule type="cellIs" dxfId="100" priority="5" stopIfTrue="1" operator="greaterThan">
      <formula>0</formula>
    </cfRule>
    <cfRule type="cellIs" dxfId="99" priority="6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7"/>
  <sheetViews>
    <sheetView zoomScale="80" zoomScaleNormal="80" workbookViewId="0">
      <selection activeCell="G4" sqref="G4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7" bestFit="1" customWidth="1"/>
    <col min="4" max="4" width="69.28515625" style="8" bestFit="1" customWidth="1"/>
    <col min="5" max="5" width="11.28515625" style="8" customWidth="1"/>
    <col min="6" max="6" width="21.5703125" style="8" bestFit="1" customWidth="1"/>
    <col min="7" max="7" width="12.28515625" style="7" customWidth="1"/>
    <col min="8" max="8" width="7.7109375" style="24" bestFit="1" customWidth="1"/>
    <col min="9" max="9" width="7.85546875" style="24" customWidth="1"/>
    <col min="10" max="10" width="12.7109375" style="2" bestFit="1" customWidth="1"/>
    <col min="11" max="11" width="9.42578125" style="6" customWidth="1"/>
    <col min="12" max="12" width="13.28515625" style="9" customWidth="1"/>
    <col min="13" max="13" width="12.5703125" style="10" customWidth="1"/>
    <col min="14" max="14" width="10.5703125" style="31" bestFit="1" customWidth="1"/>
    <col min="15" max="16384" width="9.7109375" style="1"/>
  </cols>
  <sheetData>
    <row r="1" spans="1:14" ht="32.25" customHeight="1" x14ac:dyDescent="0.25">
      <c r="A1" s="60" t="s">
        <v>49</v>
      </c>
      <c r="B1" s="60"/>
      <c r="C1" s="60"/>
      <c r="D1" s="60" t="s">
        <v>51</v>
      </c>
      <c r="E1" s="60"/>
      <c r="F1" s="60"/>
      <c r="G1" s="60"/>
      <c r="H1" s="60"/>
      <c r="I1" s="60"/>
      <c r="J1" s="60"/>
      <c r="K1" s="60" t="s">
        <v>50</v>
      </c>
      <c r="L1" s="60"/>
      <c r="M1" s="60"/>
      <c r="N1" s="61" t="s">
        <v>33</v>
      </c>
    </row>
    <row r="2" spans="1:14" ht="29.25" customHeight="1" x14ac:dyDescent="0.25">
      <c r="A2" s="60" t="s">
        <v>40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1"/>
    </row>
    <row r="3" spans="1:14" s="2" customFormat="1" ht="45" x14ac:dyDescent="0.2">
      <c r="A3" s="43" t="s">
        <v>3</v>
      </c>
      <c r="B3" s="43" t="s">
        <v>1</v>
      </c>
      <c r="C3" s="44" t="s">
        <v>5</v>
      </c>
      <c r="D3" s="44" t="s">
        <v>7</v>
      </c>
      <c r="E3" s="44" t="s">
        <v>34</v>
      </c>
      <c r="F3" s="44" t="s">
        <v>13</v>
      </c>
      <c r="G3" s="44" t="s">
        <v>8</v>
      </c>
      <c r="H3" s="45" t="s">
        <v>4</v>
      </c>
      <c r="I3" s="46" t="s">
        <v>14</v>
      </c>
      <c r="J3" s="47" t="s">
        <v>6</v>
      </c>
      <c r="K3" s="48" t="s">
        <v>15</v>
      </c>
      <c r="L3" s="49" t="s">
        <v>0</v>
      </c>
      <c r="M3" s="45" t="s">
        <v>9</v>
      </c>
      <c r="N3" s="50" t="s">
        <v>2</v>
      </c>
    </row>
    <row r="4" spans="1:14" ht="285" x14ac:dyDescent="0.25">
      <c r="A4" s="35" t="s">
        <v>66</v>
      </c>
      <c r="B4" s="25">
        <v>1</v>
      </c>
      <c r="C4" s="25">
        <v>1</v>
      </c>
      <c r="D4" s="27" t="s">
        <v>52</v>
      </c>
      <c r="E4" s="25" t="s">
        <v>70</v>
      </c>
      <c r="F4" s="28" t="s">
        <v>72</v>
      </c>
      <c r="G4" s="26" t="s">
        <v>35</v>
      </c>
      <c r="H4" s="26">
        <v>30</v>
      </c>
      <c r="I4" s="26">
        <v>20</v>
      </c>
      <c r="J4" s="37">
        <v>1645</v>
      </c>
      <c r="K4" s="88">
        <v>12</v>
      </c>
      <c r="L4" s="29">
        <f>K4-(SUM(N4:N4))</f>
        <v>12</v>
      </c>
      <c r="M4" s="52" t="str">
        <f>IF(L4&lt;0,"ATENÇÃO","OK")</f>
        <v>OK</v>
      </c>
      <c r="N4" s="30">
        <v>0</v>
      </c>
    </row>
    <row r="5" spans="1:14" ht="75" x14ac:dyDescent="0.25">
      <c r="A5" s="35" t="s">
        <v>69</v>
      </c>
      <c r="B5" s="25">
        <v>2</v>
      </c>
      <c r="C5" s="25">
        <v>2</v>
      </c>
      <c r="D5" s="34" t="s">
        <v>53</v>
      </c>
      <c r="E5" s="25" t="s">
        <v>71</v>
      </c>
      <c r="F5" s="28"/>
      <c r="G5" s="26" t="s">
        <v>35</v>
      </c>
      <c r="H5" s="26">
        <v>30</v>
      </c>
      <c r="I5" s="26">
        <v>20</v>
      </c>
      <c r="J5" s="37">
        <v>485</v>
      </c>
      <c r="K5" s="88"/>
      <c r="L5" s="29">
        <f>K5-(SUM(N5:N5))</f>
        <v>0</v>
      </c>
      <c r="M5" s="52" t="str">
        <f t="shared" ref="M5:M17" si="0">IF(L5&lt;0,"ATENÇÃO","OK")</f>
        <v>OK</v>
      </c>
      <c r="N5" s="30">
        <v>0</v>
      </c>
    </row>
    <row r="6" spans="1:14" ht="45" x14ac:dyDescent="0.25">
      <c r="A6" s="35" t="s">
        <v>67</v>
      </c>
      <c r="B6" s="25">
        <v>3</v>
      </c>
      <c r="C6" s="25">
        <v>3</v>
      </c>
      <c r="D6" s="34" t="s">
        <v>54</v>
      </c>
      <c r="E6" s="25" t="s">
        <v>71</v>
      </c>
      <c r="F6" s="28"/>
      <c r="G6" s="26" t="s">
        <v>35</v>
      </c>
      <c r="H6" s="26">
        <v>30</v>
      </c>
      <c r="I6" s="26">
        <v>20</v>
      </c>
      <c r="J6" s="37">
        <v>647</v>
      </c>
      <c r="K6" s="88"/>
      <c r="L6" s="29">
        <f>K6-(SUM(N6:N6))</f>
        <v>0</v>
      </c>
      <c r="M6" s="52" t="str">
        <f t="shared" si="0"/>
        <v>OK</v>
      </c>
      <c r="N6" s="30">
        <v>0</v>
      </c>
    </row>
    <row r="7" spans="1:14" ht="30" x14ac:dyDescent="0.25">
      <c r="A7" s="35" t="s">
        <v>68</v>
      </c>
      <c r="B7" s="25">
        <v>4</v>
      </c>
      <c r="C7" s="25">
        <v>4</v>
      </c>
      <c r="D7" s="36" t="s">
        <v>55</v>
      </c>
      <c r="E7" s="25" t="s">
        <v>71</v>
      </c>
      <c r="F7" s="28"/>
      <c r="G7" s="26" t="s">
        <v>35</v>
      </c>
      <c r="H7" s="26">
        <v>30</v>
      </c>
      <c r="I7" s="26">
        <v>20</v>
      </c>
      <c r="J7" s="37">
        <v>493</v>
      </c>
      <c r="K7" s="88"/>
      <c r="L7" s="29">
        <f>K7-(SUM(N7:N7))</f>
        <v>0</v>
      </c>
      <c r="M7" s="52" t="str">
        <f t="shared" si="0"/>
        <v>OK</v>
      </c>
      <c r="N7" s="30">
        <v>0</v>
      </c>
    </row>
    <row r="8" spans="1:14" x14ac:dyDescent="0.25">
      <c r="A8" s="57" t="s">
        <v>69</v>
      </c>
      <c r="B8" s="25">
        <v>5</v>
      </c>
      <c r="C8" s="25">
        <v>5</v>
      </c>
      <c r="D8" s="36" t="s">
        <v>56</v>
      </c>
      <c r="E8" s="25" t="s">
        <v>71</v>
      </c>
      <c r="F8" s="28"/>
      <c r="G8" s="26" t="s">
        <v>35</v>
      </c>
      <c r="H8" s="26">
        <v>30</v>
      </c>
      <c r="I8" s="26">
        <v>20</v>
      </c>
      <c r="J8" s="37">
        <v>440</v>
      </c>
      <c r="K8" s="88"/>
      <c r="L8" s="29">
        <f>K8-(SUM(N8:N8))</f>
        <v>0</v>
      </c>
      <c r="M8" s="52" t="str">
        <f t="shared" si="0"/>
        <v>OK</v>
      </c>
      <c r="N8" s="30">
        <v>0</v>
      </c>
    </row>
    <row r="9" spans="1:14" x14ac:dyDescent="0.25">
      <c r="A9" s="58"/>
      <c r="B9" s="25">
        <v>6</v>
      </c>
      <c r="C9" s="25">
        <v>6</v>
      </c>
      <c r="D9" s="34" t="s">
        <v>57</v>
      </c>
      <c r="E9" s="25" t="s">
        <v>71</v>
      </c>
      <c r="F9" s="28"/>
      <c r="G9" s="26" t="s">
        <v>35</v>
      </c>
      <c r="H9" s="26">
        <v>30</v>
      </c>
      <c r="I9" s="26">
        <v>20</v>
      </c>
      <c r="J9" s="37">
        <v>590</v>
      </c>
      <c r="K9" s="88"/>
      <c r="L9" s="29">
        <f>K9-(SUM(N9:N9))</f>
        <v>0</v>
      </c>
      <c r="M9" s="52" t="str">
        <f t="shared" si="0"/>
        <v>OK</v>
      </c>
      <c r="N9" s="30">
        <v>0</v>
      </c>
    </row>
    <row r="10" spans="1:14" x14ac:dyDescent="0.25">
      <c r="A10" s="58"/>
      <c r="B10" s="25">
        <v>7</v>
      </c>
      <c r="C10" s="25">
        <v>7</v>
      </c>
      <c r="D10" s="34" t="s">
        <v>58</v>
      </c>
      <c r="E10" s="25" t="s">
        <v>71</v>
      </c>
      <c r="F10" s="28"/>
      <c r="G10" s="26" t="s">
        <v>35</v>
      </c>
      <c r="H10" s="26">
        <v>30</v>
      </c>
      <c r="I10" s="26">
        <v>20</v>
      </c>
      <c r="J10" s="37">
        <v>590</v>
      </c>
      <c r="K10" s="88"/>
      <c r="L10" s="29">
        <f>K10-(SUM(N10:N10))</f>
        <v>0</v>
      </c>
      <c r="M10" s="52" t="str">
        <f t="shared" si="0"/>
        <v>OK</v>
      </c>
      <c r="N10" s="30">
        <v>0</v>
      </c>
    </row>
    <row r="11" spans="1:14" x14ac:dyDescent="0.25">
      <c r="A11" s="58"/>
      <c r="B11" s="25">
        <v>8</v>
      </c>
      <c r="C11" s="25">
        <v>8</v>
      </c>
      <c r="D11" s="34" t="s">
        <v>59</v>
      </c>
      <c r="E11" s="25" t="s">
        <v>71</v>
      </c>
      <c r="F11" s="53"/>
      <c r="G11" s="26" t="s">
        <v>35</v>
      </c>
      <c r="H11" s="26">
        <v>30</v>
      </c>
      <c r="I11" s="26">
        <v>20</v>
      </c>
      <c r="J11" s="37">
        <v>427</v>
      </c>
      <c r="K11" s="88"/>
      <c r="L11" s="29">
        <f>K11-(SUM(N11:N11))</f>
        <v>0</v>
      </c>
      <c r="M11" s="52" t="str">
        <f t="shared" si="0"/>
        <v>OK</v>
      </c>
      <c r="N11" s="30">
        <v>0</v>
      </c>
    </row>
    <row r="12" spans="1:14" x14ac:dyDescent="0.25">
      <c r="A12" s="58"/>
      <c r="B12" s="25">
        <v>9</v>
      </c>
      <c r="C12" s="25">
        <v>9</v>
      </c>
      <c r="D12" s="34" t="s">
        <v>60</v>
      </c>
      <c r="E12" s="25" t="s">
        <v>71</v>
      </c>
      <c r="F12" s="53"/>
      <c r="G12" s="26" t="s">
        <v>35</v>
      </c>
      <c r="H12" s="26">
        <v>30</v>
      </c>
      <c r="I12" s="26">
        <v>20</v>
      </c>
      <c r="J12" s="37">
        <v>530</v>
      </c>
      <c r="K12" s="88"/>
      <c r="L12" s="29">
        <f>K12-(SUM(N12:N12))</f>
        <v>0</v>
      </c>
      <c r="M12" s="52" t="str">
        <f t="shared" si="0"/>
        <v>OK</v>
      </c>
      <c r="N12" s="30">
        <v>0</v>
      </c>
    </row>
    <row r="13" spans="1:14" x14ac:dyDescent="0.25">
      <c r="A13" s="58"/>
      <c r="B13" s="25">
        <v>10</v>
      </c>
      <c r="C13" s="25">
        <v>10</v>
      </c>
      <c r="D13" s="34" t="s">
        <v>61</v>
      </c>
      <c r="E13" s="25" t="s">
        <v>71</v>
      </c>
      <c r="F13" s="53"/>
      <c r="G13" s="26" t="s">
        <v>35</v>
      </c>
      <c r="H13" s="26">
        <v>30</v>
      </c>
      <c r="I13" s="26">
        <v>20</v>
      </c>
      <c r="J13" s="37">
        <v>497</v>
      </c>
      <c r="K13" s="88"/>
      <c r="L13" s="29">
        <f>K13-(SUM(N13:N13))</f>
        <v>0</v>
      </c>
      <c r="M13" s="52" t="str">
        <f t="shared" si="0"/>
        <v>OK</v>
      </c>
      <c r="N13" s="30">
        <v>0</v>
      </c>
    </row>
    <row r="14" spans="1:14" x14ac:dyDescent="0.25">
      <c r="A14" s="59"/>
      <c r="B14" s="25">
        <v>11</v>
      </c>
      <c r="C14" s="25">
        <v>11</v>
      </c>
      <c r="D14" s="34" t="s">
        <v>62</v>
      </c>
      <c r="E14" s="25" t="s">
        <v>71</v>
      </c>
      <c r="F14" s="53"/>
      <c r="G14" s="26" t="s">
        <v>35</v>
      </c>
      <c r="H14" s="26">
        <v>30</v>
      </c>
      <c r="I14" s="26">
        <v>20</v>
      </c>
      <c r="J14" s="37">
        <v>540</v>
      </c>
      <c r="K14" s="88">
        <v>10</v>
      </c>
      <c r="L14" s="29">
        <f>K14-(SUM(N14:N14))</f>
        <v>10</v>
      </c>
      <c r="M14" s="52" t="str">
        <f t="shared" si="0"/>
        <v>OK</v>
      </c>
      <c r="N14" s="30">
        <v>0</v>
      </c>
    </row>
    <row r="15" spans="1:14" ht="30" x14ac:dyDescent="0.25">
      <c r="A15" s="33" t="s">
        <v>68</v>
      </c>
      <c r="B15" s="25">
        <v>12</v>
      </c>
      <c r="C15" s="25">
        <v>12</v>
      </c>
      <c r="D15" s="34" t="s">
        <v>63</v>
      </c>
      <c r="E15" s="25" t="s">
        <v>71</v>
      </c>
      <c r="F15" s="53"/>
      <c r="G15" s="26" t="s">
        <v>35</v>
      </c>
      <c r="H15" s="26">
        <v>30</v>
      </c>
      <c r="I15" s="26">
        <v>20</v>
      </c>
      <c r="J15" s="37">
        <v>1900</v>
      </c>
      <c r="K15" s="88"/>
      <c r="L15" s="29">
        <f>K15-(SUM(N15:N15))</f>
        <v>0</v>
      </c>
      <c r="M15" s="52" t="str">
        <f t="shared" si="0"/>
        <v>OK</v>
      </c>
      <c r="N15" s="30">
        <v>0</v>
      </c>
    </row>
    <row r="16" spans="1:14" ht="75" x14ac:dyDescent="0.25">
      <c r="A16" s="33" t="s">
        <v>69</v>
      </c>
      <c r="B16" s="25">
        <v>13</v>
      </c>
      <c r="C16" s="25">
        <v>13</v>
      </c>
      <c r="D16" s="34" t="s">
        <v>64</v>
      </c>
      <c r="E16" s="25" t="s">
        <v>71</v>
      </c>
      <c r="F16" s="53"/>
      <c r="G16" s="26" t="s">
        <v>35</v>
      </c>
      <c r="H16" s="26">
        <v>30</v>
      </c>
      <c r="I16" s="26">
        <v>20</v>
      </c>
      <c r="J16" s="37">
        <v>465</v>
      </c>
      <c r="K16" s="88"/>
      <c r="L16" s="29">
        <f>K16-(SUM(N16:N16))</f>
        <v>0</v>
      </c>
      <c r="M16" s="52" t="str">
        <f t="shared" si="0"/>
        <v>OK</v>
      </c>
      <c r="N16" s="30">
        <v>0</v>
      </c>
    </row>
    <row r="17" spans="1:14" ht="30" x14ac:dyDescent="0.25">
      <c r="A17" s="33" t="s">
        <v>68</v>
      </c>
      <c r="B17" s="25">
        <v>14</v>
      </c>
      <c r="C17" s="25">
        <v>14</v>
      </c>
      <c r="D17" s="34" t="s">
        <v>65</v>
      </c>
      <c r="E17" s="25" t="s">
        <v>71</v>
      </c>
      <c r="F17" s="53"/>
      <c r="G17" s="26" t="s">
        <v>35</v>
      </c>
      <c r="H17" s="26">
        <v>30</v>
      </c>
      <c r="I17" s="26">
        <v>20</v>
      </c>
      <c r="J17" s="37">
        <v>449</v>
      </c>
      <c r="K17" s="88"/>
      <c r="L17" s="29">
        <f>K17-(SUM(N17:N17))</f>
        <v>0</v>
      </c>
      <c r="M17" s="52" t="str">
        <f t="shared" si="0"/>
        <v>OK</v>
      </c>
      <c r="N17" s="30">
        <v>0</v>
      </c>
    </row>
  </sheetData>
  <mergeCells count="6">
    <mergeCell ref="A8:A14"/>
    <mergeCell ref="A2:M2"/>
    <mergeCell ref="A1:C1"/>
    <mergeCell ref="D1:J1"/>
    <mergeCell ref="K1:M1"/>
    <mergeCell ref="N1:N2"/>
  </mergeCells>
  <conditionalFormatting sqref="N4">
    <cfRule type="cellIs" dxfId="98" priority="13" stopIfTrue="1" operator="greaterThan">
      <formula>0</formula>
    </cfRule>
    <cfRule type="cellIs" dxfId="97" priority="14" stopIfTrue="1" operator="greaterThan">
      <formula>0</formula>
    </cfRule>
    <cfRule type="cellIs" dxfId="96" priority="15" stopIfTrue="1" operator="greaterThan">
      <formula>0</formula>
    </cfRule>
  </conditionalFormatting>
  <conditionalFormatting sqref="N5:N9">
    <cfRule type="cellIs" dxfId="95" priority="10" stopIfTrue="1" operator="greaterThan">
      <formula>0</formula>
    </cfRule>
    <cfRule type="cellIs" dxfId="94" priority="11" stopIfTrue="1" operator="greaterThan">
      <formula>0</formula>
    </cfRule>
    <cfRule type="cellIs" dxfId="93" priority="12" stopIfTrue="1" operator="greaterThan">
      <formula>0</formula>
    </cfRule>
  </conditionalFormatting>
  <conditionalFormatting sqref="N10">
    <cfRule type="cellIs" dxfId="92" priority="7" stopIfTrue="1" operator="greaterThan">
      <formula>0</formula>
    </cfRule>
    <cfRule type="cellIs" dxfId="91" priority="8" stopIfTrue="1" operator="greaterThan">
      <formula>0</formula>
    </cfRule>
    <cfRule type="cellIs" dxfId="90" priority="9" stopIfTrue="1" operator="greaterThan">
      <formula>0</formula>
    </cfRule>
  </conditionalFormatting>
  <conditionalFormatting sqref="N11:N17">
    <cfRule type="cellIs" dxfId="89" priority="1" stopIfTrue="1" operator="greaterThan">
      <formula>0</formula>
    </cfRule>
    <cfRule type="cellIs" dxfId="88" priority="2" stopIfTrue="1" operator="greaterThan">
      <formula>0</formula>
    </cfRule>
    <cfRule type="cellIs" dxfId="87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7"/>
  <sheetViews>
    <sheetView zoomScale="80" zoomScaleNormal="80" workbookViewId="0">
      <selection activeCell="N3" sqref="N3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7" bestFit="1" customWidth="1"/>
    <col min="4" max="4" width="69.28515625" style="8" bestFit="1" customWidth="1"/>
    <col min="5" max="5" width="11.28515625" style="8" customWidth="1"/>
    <col min="6" max="6" width="21.5703125" style="8" bestFit="1" customWidth="1"/>
    <col min="7" max="7" width="12.28515625" style="7" customWidth="1"/>
    <col min="8" max="8" width="7.7109375" style="24" bestFit="1" customWidth="1"/>
    <col min="9" max="9" width="7.85546875" style="24" customWidth="1"/>
    <col min="10" max="10" width="12.7109375" style="2" bestFit="1" customWidth="1"/>
    <col min="11" max="11" width="9.42578125" style="6" customWidth="1"/>
    <col min="12" max="12" width="13.28515625" style="9" customWidth="1"/>
    <col min="13" max="13" width="12.5703125" style="10" customWidth="1"/>
    <col min="14" max="14" width="11.42578125" style="31" customWidth="1"/>
    <col min="15" max="16384" width="9.7109375" style="1"/>
  </cols>
  <sheetData>
    <row r="1" spans="1:14" ht="32.25" customHeight="1" x14ac:dyDescent="0.25">
      <c r="A1" s="60" t="s">
        <v>49</v>
      </c>
      <c r="B1" s="60"/>
      <c r="C1" s="60"/>
      <c r="D1" s="60" t="s">
        <v>51</v>
      </c>
      <c r="E1" s="60"/>
      <c r="F1" s="60"/>
      <c r="G1" s="60"/>
      <c r="H1" s="60"/>
      <c r="I1" s="60"/>
      <c r="J1" s="60"/>
      <c r="K1" s="60" t="s">
        <v>50</v>
      </c>
      <c r="L1" s="60"/>
      <c r="M1" s="60"/>
      <c r="N1" s="61" t="s">
        <v>91</v>
      </c>
    </row>
    <row r="2" spans="1:14" ht="29.25" customHeight="1" x14ac:dyDescent="0.25">
      <c r="A2" s="60" t="s">
        <v>41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1"/>
    </row>
    <row r="3" spans="1:14" s="2" customFormat="1" ht="45" x14ac:dyDescent="0.2">
      <c r="A3" s="43" t="s">
        <v>3</v>
      </c>
      <c r="B3" s="43" t="s">
        <v>1</v>
      </c>
      <c r="C3" s="44" t="s">
        <v>5</v>
      </c>
      <c r="D3" s="44" t="s">
        <v>7</v>
      </c>
      <c r="E3" s="44" t="s">
        <v>34</v>
      </c>
      <c r="F3" s="44" t="s">
        <v>13</v>
      </c>
      <c r="G3" s="44" t="s">
        <v>8</v>
      </c>
      <c r="H3" s="45" t="s">
        <v>4</v>
      </c>
      <c r="I3" s="46" t="s">
        <v>14</v>
      </c>
      <c r="J3" s="47" t="s">
        <v>6</v>
      </c>
      <c r="K3" s="48" t="s">
        <v>15</v>
      </c>
      <c r="L3" s="49" t="s">
        <v>0</v>
      </c>
      <c r="M3" s="45" t="s">
        <v>9</v>
      </c>
      <c r="N3" s="54">
        <v>42110</v>
      </c>
    </row>
    <row r="4" spans="1:14" ht="285" x14ac:dyDescent="0.25">
      <c r="A4" s="35" t="s">
        <v>66</v>
      </c>
      <c r="B4" s="25">
        <v>1</v>
      </c>
      <c r="C4" s="25">
        <v>1</v>
      </c>
      <c r="D4" s="27" t="s">
        <v>52</v>
      </c>
      <c r="E4" s="25" t="s">
        <v>70</v>
      </c>
      <c r="F4" s="28" t="s">
        <v>72</v>
      </c>
      <c r="G4" s="26" t="s">
        <v>35</v>
      </c>
      <c r="H4" s="26">
        <v>30</v>
      </c>
      <c r="I4" s="26">
        <v>20</v>
      </c>
      <c r="J4" s="37">
        <v>1645</v>
      </c>
      <c r="K4" s="88">
        <v>30</v>
      </c>
      <c r="L4" s="29">
        <f>K4-(SUM(N4:N4))</f>
        <v>29</v>
      </c>
      <c r="M4" s="52" t="str">
        <f>IF(L4&lt;0,"ATENÇÃO","OK")</f>
        <v>OK</v>
      </c>
      <c r="N4" s="30">
        <v>1</v>
      </c>
    </row>
    <row r="5" spans="1:14" ht="75" x14ac:dyDescent="0.25">
      <c r="A5" s="35" t="s">
        <v>69</v>
      </c>
      <c r="B5" s="25">
        <v>2</v>
      </c>
      <c r="C5" s="25">
        <v>2</v>
      </c>
      <c r="D5" s="34" t="s">
        <v>53</v>
      </c>
      <c r="E5" s="25" t="s">
        <v>71</v>
      </c>
      <c r="F5" s="28"/>
      <c r="G5" s="26" t="s">
        <v>35</v>
      </c>
      <c r="H5" s="26">
        <v>30</v>
      </c>
      <c r="I5" s="26">
        <v>20</v>
      </c>
      <c r="J5" s="37">
        <v>485</v>
      </c>
      <c r="K5" s="88"/>
      <c r="L5" s="29">
        <f>K5-(SUM(N5:N5))</f>
        <v>0</v>
      </c>
      <c r="M5" s="52" t="str">
        <f t="shared" ref="M5:M17" si="0">IF(L5&lt;0,"ATENÇÃO","OK")</f>
        <v>OK</v>
      </c>
      <c r="N5" s="30">
        <v>0</v>
      </c>
    </row>
    <row r="6" spans="1:14" ht="45" x14ac:dyDescent="0.25">
      <c r="A6" s="35" t="s">
        <v>67</v>
      </c>
      <c r="B6" s="25">
        <v>3</v>
      </c>
      <c r="C6" s="25">
        <v>3</v>
      </c>
      <c r="D6" s="34" t="s">
        <v>54</v>
      </c>
      <c r="E6" s="25" t="s">
        <v>71</v>
      </c>
      <c r="F6" s="28"/>
      <c r="G6" s="26" t="s">
        <v>35</v>
      </c>
      <c r="H6" s="26">
        <v>30</v>
      </c>
      <c r="I6" s="26">
        <v>20</v>
      </c>
      <c r="J6" s="37">
        <v>647</v>
      </c>
      <c r="K6" s="88"/>
      <c r="L6" s="29">
        <f>K6-(SUM(N6:N6))</f>
        <v>0</v>
      </c>
      <c r="M6" s="52" t="str">
        <f t="shared" si="0"/>
        <v>OK</v>
      </c>
      <c r="N6" s="30">
        <v>0</v>
      </c>
    </row>
    <row r="7" spans="1:14" ht="30" x14ac:dyDescent="0.25">
      <c r="A7" s="35" t="s">
        <v>68</v>
      </c>
      <c r="B7" s="25">
        <v>4</v>
      </c>
      <c r="C7" s="25">
        <v>4</v>
      </c>
      <c r="D7" s="36" t="s">
        <v>55</v>
      </c>
      <c r="E7" s="25" t="s">
        <v>71</v>
      </c>
      <c r="F7" s="28"/>
      <c r="G7" s="26" t="s">
        <v>35</v>
      </c>
      <c r="H7" s="26">
        <v>30</v>
      </c>
      <c r="I7" s="26">
        <v>20</v>
      </c>
      <c r="J7" s="37">
        <v>493</v>
      </c>
      <c r="K7" s="88"/>
      <c r="L7" s="29">
        <f>K7-(SUM(N7:N7))</f>
        <v>0</v>
      </c>
      <c r="M7" s="52" t="str">
        <f t="shared" si="0"/>
        <v>OK</v>
      </c>
      <c r="N7" s="30">
        <v>0</v>
      </c>
    </row>
    <row r="8" spans="1:14" x14ac:dyDescent="0.25">
      <c r="A8" s="57" t="s">
        <v>69</v>
      </c>
      <c r="B8" s="25">
        <v>5</v>
      </c>
      <c r="C8" s="25">
        <v>5</v>
      </c>
      <c r="D8" s="36" t="s">
        <v>56</v>
      </c>
      <c r="E8" s="25" t="s">
        <v>71</v>
      </c>
      <c r="F8" s="28"/>
      <c r="G8" s="26" t="s">
        <v>35</v>
      </c>
      <c r="H8" s="26">
        <v>30</v>
      </c>
      <c r="I8" s="26">
        <v>20</v>
      </c>
      <c r="J8" s="37">
        <v>440</v>
      </c>
      <c r="K8" s="88">
        <v>15</v>
      </c>
      <c r="L8" s="29">
        <f>K8-(SUM(N8:N8))</f>
        <v>15</v>
      </c>
      <c r="M8" s="52" t="str">
        <f t="shared" si="0"/>
        <v>OK</v>
      </c>
      <c r="N8" s="30">
        <v>0</v>
      </c>
    </row>
    <row r="9" spans="1:14" x14ac:dyDescent="0.25">
      <c r="A9" s="58"/>
      <c r="B9" s="25">
        <v>6</v>
      </c>
      <c r="C9" s="25">
        <v>6</v>
      </c>
      <c r="D9" s="34" t="s">
        <v>57</v>
      </c>
      <c r="E9" s="25" t="s">
        <v>71</v>
      </c>
      <c r="F9" s="28"/>
      <c r="G9" s="26" t="s">
        <v>35</v>
      </c>
      <c r="H9" s="26">
        <v>30</v>
      </c>
      <c r="I9" s="26">
        <v>20</v>
      </c>
      <c r="J9" s="37">
        <v>590</v>
      </c>
      <c r="K9" s="88"/>
      <c r="L9" s="29">
        <f>K9-(SUM(N9:N9))</f>
        <v>0</v>
      </c>
      <c r="M9" s="52" t="str">
        <f t="shared" si="0"/>
        <v>OK</v>
      </c>
      <c r="N9" s="30">
        <v>0</v>
      </c>
    </row>
    <row r="10" spans="1:14" x14ac:dyDescent="0.25">
      <c r="A10" s="58"/>
      <c r="B10" s="25">
        <v>7</v>
      </c>
      <c r="C10" s="25">
        <v>7</v>
      </c>
      <c r="D10" s="34" t="s">
        <v>58</v>
      </c>
      <c r="E10" s="25" t="s">
        <v>71</v>
      </c>
      <c r="F10" s="28"/>
      <c r="G10" s="26" t="s">
        <v>35</v>
      </c>
      <c r="H10" s="26">
        <v>30</v>
      </c>
      <c r="I10" s="26">
        <v>20</v>
      </c>
      <c r="J10" s="37">
        <v>590</v>
      </c>
      <c r="K10" s="88"/>
      <c r="L10" s="29">
        <f>K10-(SUM(N10:N10))</f>
        <v>0</v>
      </c>
      <c r="M10" s="52" t="str">
        <f t="shared" si="0"/>
        <v>OK</v>
      </c>
      <c r="N10" s="30">
        <v>0</v>
      </c>
    </row>
    <row r="11" spans="1:14" x14ac:dyDescent="0.25">
      <c r="A11" s="58"/>
      <c r="B11" s="25">
        <v>8</v>
      </c>
      <c r="C11" s="25">
        <v>8</v>
      </c>
      <c r="D11" s="34" t="s">
        <v>59</v>
      </c>
      <c r="E11" s="25" t="s">
        <v>71</v>
      </c>
      <c r="F11" s="53"/>
      <c r="G11" s="26" t="s">
        <v>35</v>
      </c>
      <c r="H11" s="26">
        <v>30</v>
      </c>
      <c r="I11" s="26">
        <v>20</v>
      </c>
      <c r="J11" s="37">
        <v>427</v>
      </c>
      <c r="K11" s="88"/>
      <c r="L11" s="29">
        <f>K11-(SUM(N11:N11))</f>
        <v>0</v>
      </c>
      <c r="M11" s="52" t="str">
        <f t="shared" si="0"/>
        <v>OK</v>
      </c>
      <c r="N11" s="30">
        <v>0</v>
      </c>
    </row>
    <row r="12" spans="1:14" x14ac:dyDescent="0.25">
      <c r="A12" s="58"/>
      <c r="B12" s="25">
        <v>9</v>
      </c>
      <c r="C12" s="25">
        <v>9</v>
      </c>
      <c r="D12" s="34" t="s">
        <v>60</v>
      </c>
      <c r="E12" s="25" t="s">
        <v>71</v>
      </c>
      <c r="F12" s="53"/>
      <c r="G12" s="26" t="s">
        <v>35</v>
      </c>
      <c r="H12" s="26">
        <v>30</v>
      </c>
      <c r="I12" s="26">
        <v>20</v>
      </c>
      <c r="J12" s="37">
        <v>530</v>
      </c>
      <c r="K12" s="88"/>
      <c r="L12" s="29">
        <f>K12-(SUM(N12:N12))</f>
        <v>0</v>
      </c>
      <c r="M12" s="52" t="str">
        <f t="shared" si="0"/>
        <v>OK</v>
      </c>
      <c r="N12" s="30">
        <v>0</v>
      </c>
    </row>
    <row r="13" spans="1:14" x14ac:dyDescent="0.25">
      <c r="A13" s="58"/>
      <c r="B13" s="25">
        <v>10</v>
      </c>
      <c r="C13" s="25">
        <v>10</v>
      </c>
      <c r="D13" s="34" t="s">
        <v>61</v>
      </c>
      <c r="E13" s="25" t="s">
        <v>71</v>
      </c>
      <c r="F13" s="53"/>
      <c r="G13" s="26" t="s">
        <v>35</v>
      </c>
      <c r="H13" s="26">
        <v>30</v>
      </c>
      <c r="I13" s="26">
        <v>20</v>
      </c>
      <c r="J13" s="37">
        <v>497</v>
      </c>
      <c r="K13" s="88"/>
      <c r="L13" s="29">
        <f>K13-(SUM(N13:N13))</f>
        <v>0</v>
      </c>
      <c r="M13" s="52" t="str">
        <f t="shared" si="0"/>
        <v>OK</v>
      </c>
      <c r="N13" s="30">
        <v>0</v>
      </c>
    </row>
    <row r="14" spans="1:14" x14ac:dyDescent="0.25">
      <c r="A14" s="59"/>
      <c r="B14" s="25">
        <v>11</v>
      </c>
      <c r="C14" s="25">
        <v>11</v>
      </c>
      <c r="D14" s="34" t="s">
        <v>62</v>
      </c>
      <c r="E14" s="25" t="s">
        <v>71</v>
      </c>
      <c r="F14" s="53"/>
      <c r="G14" s="26" t="s">
        <v>35</v>
      </c>
      <c r="H14" s="26">
        <v>30</v>
      </c>
      <c r="I14" s="26">
        <v>20</v>
      </c>
      <c r="J14" s="37">
        <v>540</v>
      </c>
      <c r="K14" s="88"/>
      <c r="L14" s="29">
        <f>K14-(SUM(N14:N14))</f>
        <v>0</v>
      </c>
      <c r="M14" s="52" t="str">
        <f t="shared" si="0"/>
        <v>OK</v>
      </c>
      <c r="N14" s="30">
        <v>0</v>
      </c>
    </row>
    <row r="15" spans="1:14" ht="30" x14ac:dyDescent="0.25">
      <c r="A15" s="33" t="s">
        <v>68</v>
      </c>
      <c r="B15" s="25">
        <v>12</v>
      </c>
      <c r="C15" s="25">
        <v>12</v>
      </c>
      <c r="D15" s="34" t="s">
        <v>63</v>
      </c>
      <c r="E15" s="25" t="s">
        <v>71</v>
      </c>
      <c r="F15" s="53"/>
      <c r="G15" s="26" t="s">
        <v>35</v>
      </c>
      <c r="H15" s="26">
        <v>30</v>
      </c>
      <c r="I15" s="26">
        <v>20</v>
      </c>
      <c r="J15" s="37">
        <v>1900</v>
      </c>
      <c r="K15" s="88"/>
      <c r="L15" s="29">
        <f>K15-(SUM(N15:N15))</f>
        <v>0</v>
      </c>
      <c r="M15" s="52" t="str">
        <f t="shared" si="0"/>
        <v>OK</v>
      </c>
      <c r="N15" s="30">
        <v>0</v>
      </c>
    </row>
    <row r="16" spans="1:14" ht="75" x14ac:dyDescent="0.25">
      <c r="A16" s="33" t="s">
        <v>69</v>
      </c>
      <c r="B16" s="25">
        <v>13</v>
      </c>
      <c r="C16" s="25">
        <v>13</v>
      </c>
      <c r="D16" s="34" t="s">
        <v>64</v>
      </c>
      <c r="E16" s="25" t="s">
        <v>71</v>
      </c>
      <c r="F16" s="53"/>
      <c r="G16" s="26" t="s">
        <v>35</v>
      </c>
      <c r="H16" s="26">
        <v>30</v>
      </c>
      <c r="I16" s="26">
        <v>20</v>
      </c>
      <c r="J16" s="37">
        <v>465</v>
      </c>
      <c r="K16" s="88"/>
      <c r="L16" s="29">
        <f>K16-(SUM(N16:N16))</f>
        <v>0</v>
      </c>
      <c r="M16" s="52" t="str">
        <f t="shared" si="0"/>
        <v>OK</v>
      </c>
      <c r="N16" s="30">
        <v>0</v>
      </c>
    </row>
    <row r="17" spans="1:14" ht="30" x14ac:dyDescent="0.25">
      <c r="A17" s="33" t="s">
        <v>68</v>
      </c>
      <c r="B17" s="25">
        <v>14</v>
      </c>
      <c r="C17" s="25">
        <v>14</v>
      </c>
      <c r="D17" s="34" t="s">
        <v>65</v>
      </c>
      <c r="E17" s="25" t="s">
        <v>71</v>
      </c>
      <c r="F17" s="53"/>
      <c r="G17" s="26" t="s">
        <v>35</v>
      </c>
      <c r="H17" s="26">
        <v>30</v>
      </c>
      <c r="I17" s="26">
        <v>20</v>
      </c>
      <c r="J17" s="37">
        <v>449</v>
      </c>
      <c r="K17" s="88"/>
      <c r="L17" s="29">
        <f>K17-(SUM(N17:N17))</f>
        <v>0</v>
      </c>
      <c r="M17" s="52" t="str">
        <f t="shared" si="0"/>
        <v>OK</v>
      </c>
      <c r="N17" s="30">
        <v>0</v>
      </c>
    </row>
  </sheetData>
  <mergeCells count="6">
    <mergeCell ref="A8:A14"/>
    <mergeCell ref="A2:M2"/>
    <mergeCell ref="A1:C1"/>
    <mergeCell ref="D1:J1"/>
    <mergeCell ref="K1:M1"/>
    <mergeCell ref="N1:N2"/>
  </mergeCells>
  <conditionalFormatting sqref="N4:N17">
    <cfRule type="cellIs" dxfId="86" priority="1" stopIfTrue="1" operator="greaterThan">
      <formula>0</formula>
    </cfRule>
    <cfRule type="cellIs" dxfId="85" priority="2" stopIfTrue="1" operator="greaterThan">
      <formula>0</formula>
    </cfRule>
    <cfRule type="cellIs" dxfId="8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7"/>
  <sheetViews>
    <sheetView zoomScale="80" zoomScaleNormal="80" workbookViewId="0">
      <selection activeCell="O4" sqref="O4"/>
    </sheetView>
  </sheetViews>
  <sheetFormatPr defaultColWidth="9.7109375" defaultRowHeight="15" x14ac:dyDescent="0.25"/>
  <cols>
    <col min="1" max="1" width="14.5703125" style="3" customWidth="1"/>
    <col min="2" max="2" width="5.42578125" style="3" bestFit="1" customWidth="1"/>
    <col min="3" max="3" width="5.28515625" style="55" bestFit="1" customWidth="1"/>
    <col min="4" max="4" width="69.28515625" style="24" bestFit="1" customWidth="1"/>
    <col min="5" max="5" width="11.28515625" style="24" customWidth="1"/>
    <col min="6" max="6" width="21.5703125" style="24" bestFit="1" customWidth="1"/>
    <col min="7" max="7" width="12.28515625" style="55" customWidth="1"/>
    <col min="8" max="8" width="7.7109375" style="24" bestFit="1" customWidth="1"/>
    <col min="9" max="9" width="7.85546875" style="24" customWidth="1"/>
    <col min="10" max="10" width="12.7109375" style="2" bestFit="1" customWidth="1"/>
    <col min="11" max="11" width="9.42578125" style="6" customWidth="1"/>
    <col min="12" max="12" width="13.28515625" style="56" customWidth="1"/>
    <col min="13" max="13" width="12.5703125" style="10" customWidth="1"/>
    <col min="14" max="14" width="11.7109375" style="31" customWidth="1"/>
    <col min="15" max="15" width="11.5703125" style="31" customWidth="1"/>
    <col min="16" max="16384" width="9.7109375" style="1"/>
  </cols>
  <sheetData>
    <row r="1" spans="1:15" ht="32.25" customHeight="1" x14ac:dyDescent="0.25">
      <c r="A1" s="60" t="s">
        <v>49</v>
      </c>
      <c r="B1" s="60"/>
      <c r="C1" s="60"/>
      <c r="D1" s="60" t="s">
        <v>51</v>
      </c>
      <c r="E1" s="60"/>
      <c r="F1" s="60"/>
      <c r="G1" s="60"/>
      <c r="H1" s="60"/>
      <c r="I1" s="60"/>
      <c r="J1" s="60"/>
      <c r="K1" s="60" t="s">
        <v>50</v>
      </c>
      <c r="L1" s="60"/>
      <c r="M1" s="60"/>
      <c r="N1" s="61" t="s">
        <v>86</v>
      </c>
      <c r="O1" s="61" t="s">
        <v>87</v>
      </c>
    </row>
    <row r="2" spans="1:15" ht="29.25" customHeight="1" x14ac:dyDescent="0.25">
      <c r="A2" s="60" t="s">
        <v>42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1"/>
      <c r="O2" s="61"/>
    </row>
    <row r="3" spans="1:15" s="2" customFormat="1" ht="45" x14ac:dyDescent="0.2">
      <c r="A3" s="43" t="s">
        <v>3</v>
      </c>
      <c r="B3" s="43" t="s">
        <v>1</v>
      </c>
      <c r="C3" s="44" t="s">
        <v>5</v>
      </c>
      <c r="D3" s="44" t="s">
        <v>7</v>
      </c>
      <c r="E3" s="44" t="s">
        <v>34</v>
      </c>
      <c r="F3" s="44" t="s">
        <v>13</v>
      </c>
      <c r="G3" s="44" t="s">
        <v>8</v>
      </c>
      <c r="H3" s="45" t="s">
        <v>4</v>
      </c>
      <c r="I3" s="46" t="s">
        <v>14</v>
      </c>
      <c r="J3" s="47" t="s">
        <v>6</v>
      </c>
      <c r="K3" s="48" t="s">
        <v>15</v>
      </c>
      <c r="L3" s="49" t="s">
        <v>0</v>
      </c>
      <c r="M3" s="45" t="s">
        <v>9</v>
      </c>
      <c r="N3" s="54">
        <v>42165</v>
      </c>
      <c r="O3" s="54">
        <v>42265</v>
      </c>
    </row>
    <row r="4" spans="1:15" ht="285" x14ac:dyDescent="0.25">
      <c r="A4" s="35" t="s">
        <v>66</v>
      </c>
      <c r="B4" s="25">
        <v>1</v>
      </c>
      <c r="C4" s="25">
        <v>1</v>
      </c>
      <c r="D4" s="27" t="s">
        <v>52</v>
      </c>
      <c r="E4" s="25" t="s">
        <v>70</v>
      </c>
      <c r="F4" s="28" t="s">
        <v>72</v>
      </c>
      <c r="G4" s="26" t="s">
        <v>35</v>
      </c>
      <c r="H4" s="26">
        <v>30</v>
      </c>
      <c r="I4" s="26">
        <v>20</v>
      </c>
      <c r="J4" s="37">
        <v>1645</v>
      </c>
      <c r="K4" s="51">
        <v>40</v>
      </c>
      <c r="L4" s="29">
        <f t="shared" ref="L4:L17" si="0">K4-(SUM(N4:O4))</f>
        <v>39</v>
      </c>
      <c r="M4" s="52" t="str">
        <f>IF(L4&lt;0,"ATENÇÃO","OK")</f>
        <v>OK</v>
      </c>
      <c r="N4" s="30">
        <v>0</v>
      </c>
      <c r="O4" s="30">
        <v>1</v>
      </c>
    </row>
    <row r="5" spans="1:15" ht="75" x14ac:dyDescent="0.25">
      <c r="A5" s="35" t="s">
        <v>69</v>
      </c>
      <c r="B5" s="25">
        <v>2</v>
      </c>
      <c r="C5" s="25">
        <v>2</v>
      </c>
      <c r="D5" s="34" t="s">
        <v>53</v>
      </c>
      <c r="E5" s="25" t="s">
        <v>71</v>
      </c>
      <c r="F5" s="28"/>
      <c r="G5" s="26" t="s">
        <v>35</v>
      </c>
      <c r="H5" s="26">
        <v>30</v>
      </c>
      <c r="I5" s="26">
        <v>20</v>
      </c>
      <c r="J5" s="37">
        <v>485</v>
      </c>
      <c r="K5" s="51"/>
      <c r="L5" s="29">
        <f t="shared" si="0"/>
        <v>0</v>
      </c>
      <c r="M5" s="52" t="str">
        <f t="shared" ref="M5:M17" si="1">IF(L5&lt;0,"ATENÇÃO","OK")</f>
        <v>OK</v>
      </c>
      <c r="N5" s="30">
        <v>0</v>
      </c>
      <c r="O5" s="30">
        <v>0</v>
      </c>
    </row>
    <row r="6" spans="1:15" ht="45" x14ac:dyDescent="0.25">
      <c r="A6" s="35" t="s">
        <v>67</v>
      </c>
      <c r="B6" s="25">
        <v>3</v>
      </c>
      <c r="C6" s="25">
        <v>3</v>
      </c>
      <c r="D6" s="34" t="s">
        <v>54</v>
      </c>
      <c r="E6" s="25" t="s">
        <v>71</v>
      </c>
      <c r="F6" s="28"/>
      <c r="G6" s="26" t="s">
        <v>35</v>
      </c>
      <c r="H6" s="26">
        <v>30</v>
      </c>
      <c r="I6" s="26">
        <v>20</v>
      </c>
      <c r="J6" s="37">
        <v>647</v>
      </c>
      <c r="K6" s="51"/>
      <c r="L6" s="29">
        <f t="shared" si="0"/>
        <v>0</v>
      </c>
      <c r="M6" s="52" t="str">
        <f t="shared" si="1"/>
        <v>OK</v>
      </c>
      <c r="N6" s="30">
        <v>0</v>
      </c>
      <c r="O6" s="30">
        <v>0</v>
      </c>
    </row>
    <row r="7" spans="1:15" ht="30" x14ac:dyDescent="0.25">
      <c r="A7" s="35" t="s">
        <v>68</v>
      </c>
      <c r="B7" s="25">
        <v>4</v>
      </c>
      <c r="C7" s="25">
        <v>4</v>
      </c>
      <c r="D7" s="36" t="s">
        <v>55</v>
      </c>
      <c r="E7" s="25" t="s">
        <v>71</v>
      </c>
      <c r="F7" s="28"/>
      <c r="G7" s="26" t="s">
        <v>35</v>
      </c>
      <c r="H7" s="26">
        <v>30</v>
      </c>
      <c r="I7" s="26">
        <v>20</v>
      </c>
      <c r="J7" s="37">
        <v>493</v>
      </c>
      <c r="K7" s="51"/>
      <c r="L7" s="29">
        <f t="shared" si="0"/>
        <v>0</v>
      </c>
      <c r="M7" s="52" t="str">
        <f t="shared" si="1"/>
        <v>OK</v>
      </c>
      <c r="N7" s="30">
        <v>0</v>
      </c>
      <c r="O7" s="30">
        <v>0</v>
      </c>
    </row>
    <row r="8" spans="1:15" x14ac:dyDescent="0.25">
      <c r="A8" s="57" t="s">
        <v>69</v>
      </c>
      <c r="B8" s="25">
        <v>5</v>
      </c>
      <c r="C8" s="25">
        <v>5</v>
      </c>
      <c r="D8" s="36" t="s">
        <v>56</v>
      </c>
      <c r="E8" s="25" t="s">
        <v>71</v>
      </c>
      <c r="F8" s="28"/>
      <c r="G8" s="26" t="s">
        <v>35</v>
      </c>
      <c r="H8" s="26">
        <v>30</v>
      </c>
      <c r="I8" s="26">
        <v>20</v>
      </c>
      <c r="J8" s="37">
        <v>440</v>
      </c>
      <c r="K8" s="51"/>
      <c r="L8" s="29">
        <f t="shared" si="0"/>
        <v>0</v>
      </c>
      <c r="M8" s="52" t="str">
        <f t="shared" si="1"/>
        <v>OK</v>
      </c>
      <c r="N8" s="30">
        <v>0</v>
      </c>
      <c r="O8" s="30">
        <v>0</v>
      </c>
    </row>
    <row r="9" spans="1:15" x14ac:dyDescent="0.25">
      <c r="A9" s="58"/>
      <c r="B9" s="25">
        <v>6</v>
      </c>
      <c r="C9" s="25">
        <v>6</v>
      </c>
      <c r="D9" s="34" t="s">
        <v>57</v>
      </c>
      <c r="E9" s="25" t="s">
        <v>71</v>
      </c>
      <c r="F9" s="28"/>
      <c r="G9" s="26" t="s">
        <v>35</v>
      </c>
      <c r="H9" s="26">
        <v>30</v>
      </c>
      <c r="I9" s="26">
        <v>20</v>
      </c>
      <c r="J9" s="37">
        <v>590</v>
      </c>
      <c r="K9" s="51"/>
      <c r="L9" s="29">
        <f t="shared" si="0"/>
        <v>0</v>
      </c>
      <c r="M9" s="52" t="str">
        <f t="shared" si="1"/>
        <v>OK</v>
      </c>
      <c r="N9" s="30">
        <v>0</v>
      </c>
      <c r="O9" s="30">
        <v>0</v>
      </c>
    </row>
    <row r="10" spans="1:15" x14ac:dyDescent="0.25">
      <c r="A10" s="58"/>
      <c r="B10" s="25">
        <v>7</v>
      </c>
      <c r="C10" s="25">
        <v>7</v>
      </c>
      <c r="D10" s="34" t="s">
        <v>58</v>
      </c>
      <c r="E10" s="25" t="s">
        <v>71</v>
      </c>
      <c r="F10" s="28"/>
      <c r="G10" s="26" t="s">
        <v>35</v>
      </c>
      <c r="H10" s="26">
        <v>30</v>
      </c>
      <c r="I10" s="26">
        <v>20</v>
      </c>
      <c r="J10" s="37">
        <v>590</v>
      </c>
      <c r="K10" s="51">
        <v>20</v>
      </c>
      <c r="L10" s="29">
        <f t="shared" si="0"/>
        <v>16</v>
      </c>
      <c r="M10" s="52" t="str">
        <f t="shared" si="1"/>
        <v>OK</v>
      </c>
      <c r="N10" s="30">
        <v>4</v>
      </c>
      <c r="O10" s="30">
        <v>0</v>
      </c>
    </row>
    <row r="11" spans="1:15" x14ac:dyDescent="0.25">
      <c r="A11" s="58"/>
      <c r="B11" s="25">
        <v>8</v>
      </c>
      <c r="C11" s="25">
        <v>8</v>
      </c>
      <c r="D11" s="34" t="s">
        <v>59</v>
      </c>
      <c r="E11" s="25" t="s">
        <v>71</v>
      </c>
      <c r="F11" s="53"/>
      <c r="G11" s="26" t="s">
        <v>35</v>
      </c>
      <c r="H11" s="26">
        <v>30</v>
      </c>
      <c r="I11" s="26">
        <v>20</v>
      </c>
      <c r="J11" s="37">
        <v>427</v>
      </c>
      <c r="K11" s="51"/>
      <c r="L11" s="29">
        <f t="shared" si="0"/>
        <v>0</v>
      </c>
      <c r="M11" s="52" t="str">
        <f t="shared" si="1"/>
        <v>OK</v>
      </c>
      <c r="N11" s="30">
        <v>0</v>
      </c>
      <c r="O11" s="30">
        <v>0</v>
      </c>
    </row>
    <row r="12" spans="1:15" x14ac:dyDescent="0.25">
      <c r="A12" s="58"/>
      <c r="B12" s="25">
        <v>9</v>
      </c>
      <c r="C12" s="25">
        <v>9</v>
      </c>
      <c r="D12" s="34" t="s">
        <v>60</v>
      </c>
      <c r="E12" s="25" t="s">
        <v>71</v>
      </c>
      <c r="F12" s="53"/>
      <c r="G12" s="26" t="s">
        <v>35</v>
      </c>
      <c r="H12" s="26">
        <v>30</v>
      </c>
      <c r="I12" s="26">
        <v>20</v>
      </c>
      <c r="J12" s="37">
        <v>530</v>
      </c>
      <c r="K12" s="51"/>
      <c r="L12" s="29">
        <f t="shared" si="0"/>
        <v>0</v>
      </c>
      <c r="M12" s="52" t="str">
        <f t="shared" si="1"/>
        <v>OK</v>
      </c>
      <c r="N12" s="30">
        <v>0</v>
      </c>
      <c r="O12" s="30">
        <v>0</v>
      </c>
    </row>
    <row r="13" spans="1:15" x14ac:dyDescent="0.25">
      <c r="A13" s="58"/>
      <c r="B13" s="25">
        <v>10</v>
      </c>
      <c r="C13" s="25">
        <v>10</v>
      </c>
      <c r="D13" s="34" t="s">
        <v>61</v>
      </c>
      <c r="E13" s="25" t="s">
        <v>71</v>
      </c>
      <c r="F13" s="53"/>
      <c r="G13" s="26" t="s">
        <v>35</v>
      </c>
      <c r="H13" s="26">
        <v>30</v>
      </c>
      <c r="I13" s="26">
        <v>20</v>
      </c>
      <c r="J13" s="37">
        <v>497</v>
      </c>
      <c r="K13" s="51"/>
      <c r="L13" s="29">
        <f t="shared" si="0"/>
        <v>0</v>
      </c>
      <c r="M13" s="52" t="str">
        <f t="shared" si="1"/>
        <v>OK</v>
      </c>
      <c r="N13" s="30">
        <v>0</v>
      </c>
      <c r="O13" s="30">
        <v>0</v>
      </c>
    </row>
    <row r="14" spans="1:15" x14ac:dyDescent="0.25">
      <c r="A14" s="59"/>
      <c r="B14" s="25">
        <v>11</v>
      </c>
      <c r="C14" s="25">
        <v>11</v>
      </c>
      <c r="D14" s="34" t="s">
        <v>62</v>
      </c>
      <c r="E14" s="25" t="s">
        <v>71</v>
      </c>
      <c r="F14" s="53"/>
      <c r="G14" s="26" t="s">
        <v>35</v>
      </c>
      <c r="H14" s="26">
        <v>30</v>
      </c>
      <c r="I14" s="26">
        <v>20</v>
      </c>
      <c r="J14" s="37">
        <v>540</v>
      </c>
      <c r="K14" s="51"/>
      <c r="L14" s="29">
        <f t="shared" si="0"/>
        <v>0</v>
      </c>
      <c r="M14" s="52" t="str">
        <f t="shared" si="1"/>
        <v>OK</v>
      </c>
      <c r="N14" s="30">
        <v>0</v>
      </c>
      <c r="O14" s="30">
        <v>0</v>
      </c>
    </row>
    <row r="15" spans="1:15" ht="30" x14ac:dyDescent="0.25">
      <c r="A15" s="33" t="s">
        <v>68</v>
      </c>
      <c r="B15" s="25">
        <v>12</v>
      </c>
      <c r="C15" s="25">
        <v>12</v>
      </c>
      <c r="D15" s="34" t="s">
        <v>63</v>
      </c>
      <c r="E15" s="25" t="s">
        <v>71</v>
      </c>
      <c r="F15" s="53"/>
      <c r="G15" s="26" t="s">
        <v>35</v>
      </c>
      <c r="H15" s="26">
        <v>30</v>
      </c>
      <c r="I15" s="26">
        <v>20</v>
      </c>
      <c r="J15" s="37">
        <v>1900</v>
      </c>
      <c r="K15" s="51"/>
      <c r="L15" s="29">
        <f t="shared" si="0"/>
        <v>0</v>
      </c>
      <c r="M15" s="52" t="str">
        <f t="shared" si="1"/>
        <v>OK</v>
      </c>
      <c r="N15" s="30">
        <v>0</v>
      </c>
      <c r="O15" s="30">
        <v>0</v>
      </c>
    </row>
    <row r="16" spans="1:15" ht="75" x14ac:dyDescent="0.25">
      <c r="A16" s="33" t="s">
        <v>69</v>
      </c>
      <c r="B16" s="25">
        <v>13</v>
      </c>
      <c r="C16" s="25">
        <v>13</v>
      </c>
      <c r="D16" s="34" t="s">
        <v>64</v>
      </c>
      <c r="E16" s="25" t="s">
        <v>71</v>
      </c>
      <c r="F16" s="53"/>
      <c r="G16" s="26" t="s">
        <v>35</v>
      </c>
      <c r="H16" s="26">
        <v>30</v>
      </c>
      <c r="I16" s="26">
        <v>20</v>
      </c>
      <c r="J16" s="37">
        <v>465</v>
      </c>
      <c r="K16" s="51"/>
      <c r="L16" s="29">
        <f t="shared" si="0"/>
        <v>0</v>
      </c>
      <c r="M16" s="52" t="str">
        <f t="shared" si="1"/>
        <v>OK</v>
      </c>
      <c r="N16" s="30">
        <v>0</v>
      </c>
      <c r="O16" s="30">
        <v>0</v>
      </c>
    </row>
    <row r="17" spans="1:15" ht="30" x14ac:dyDescent="0.25">
      <c r="A17" s="33" t="s">
        <v>68</v>
      </c>
      <c r="B17" s="25">
        <v>14</v>
      </c>
      <c r="C17" s="25">
        <v>14</v>
      </c>
      <c r="D17" s="34" t="s">
        <v>65</v>
      </c>
      <c r="E17" s="25" t="s">
        <v>71</v>
      </c>
      <c r="F17" s="53"/>
      <c r="G17" s="26" t="s">
        <v>35</v>
      </c>
      <c r="H17" s="26">
        <v>30</v>
      </c>
      <c r="I17" s="26">
        <v>20</v>
      </c>
      <c r="J17" s="37">
        <v>449</v>
      </c>
      <c r="K17" s="51"/>
      <c r="L17" s="29">
        <f t="shared" si="0"/>
        <v>0</v>
      </c>
      <c r="M17" s="52" t="str">
        <f t="shared" si="1"/>
        <v>OK</v>
      </c>
      <c r="N17" s="30">
        <v>0</v>
      </c>
      <c r="O17" s="30">
        <v>0</v>
      </c>
    </row>
  </sheetData>
  <mergeCells count="7">
    <mergeCell ref="N1:N2"/>
    <mergeCell ref="O1:O2"/>
    <mergeCell ref="A8:A14"/>
    <mergeCell ref="A2:M2"/>
    <mergeCell ref="A1:C1"/>
    <mergeCell ref="D1:J1"/>
    <mergeCell ref="K1:M1"/>
  </mergeCells>
  <conditionalFormatting sqref="N4">
    <cfRule type="cellIs" dxfId="83" priority="13" stopIfTrue="1" operator="greaterThan">
      <formula>0</formula>
    </cfRule>
    <cfRule type="cellIs" dxfId="82" priority="14" stopIfTrue="1" operator="greaterThan">
      <formula>0</formula>
    </cfRule>
    <cfRule type="cellIs" dxfId="81" priority="15" stopIfTrue="1" operator="greaterThan">
      <formula>0</formula>
    </cfRule>
  </conditionalFormatting>
  <conditionalFormatting sqref="N5:N9">
    <cfRule type="cellIs" dxfId="80" priority="10" stopIfTrue="1" operator="greaterThan">
      <formula>0</formula>
    </cfRule>
    <cfRule type="cellIs" dxfId="79" priority="11" stopIfTrue="1" operator="greaterThan">
      <formula>0</formula>
    </cfRule>
    <cfRule type="cellIs" dxfId="78" priority="12" stopIfTrue="1" operator="greaterThan">
      <formula>0</formula>
    </cfRule>
  </conditionalFormatting>
  <conditionalFormatting sqref="N10">
    <cfRule type="cellIs" dxfId="77" priority="7" stopIfTrue="1" operator="greaterThan">
      <formula>0</formula>
    </cfRule>
    <cfRule type="cellIs" dxfId="76" priority="8" stopIfTrue="1" operator="greaterThan">
      <formula>0</formula>
    </cfRule>
    <cfRule type="cellIs" dxfId="75" priority="9" stopIfTrue="1" operator="greaterThan">
      <formula>0</formula>
    </cfRule>
  </conditionalFormatting>
  <conditionalFormatting sqref="N11:N17">
    <cfRule type="cellIs" dxfId="74" priority="1" stopIfTrue="1" operator="greaterThan">
      <formula>0</formula>
    </cfRule>
    <cfRule type="cellIs" dxfId="73" priority="2" stopIfTrue="1" operator="greaterThan">
      <formula>0</formula>
    </cfRule>
    <cfRule type="cellIs" dxfId="72" priority="3" stopIfTrue="1" operator="greaterThan">
      <formula>0</formula>
    </cfRule>
  </conditionalFormatting>
  <conditionalFormatting sqref="O4">
    <cfRule type="cellIs" dxfId="71" priority="22" stopIfTrue="1" operator="greaterThan">
      <formula>0</formula>
    </cfRule>
    <cfRule type="cellIs" dxfId="70" priority="23" stopIfTrue="1" operator="greaterThan">
      <formula>0</formula>
    </cfRule>
    <cfRule type="cellIs" dxfId="69" priority="24" stopIfTrue="1" operator="greaterThan">
      <formula>0</formula>
    </cfRule>
  </conditionalFormatting>
  <conditionalFormatting sqref="O5:O9">
    <cfRule type="cellIs" dxfId="68" priority="19" stopIfTrue="1" operator="greaterThan">
      <formula>0</formula>
    </cfRule>
    <cfRule type="cellIs" dxfId="67" priority="20" stopIfTrue="1" operator="greaterThan">
      <formula>0</formula>
    </cfRule>
    <cfRule type="cellIs" dxfId="66" priority="21" stopIfTrue="1" operator="greaterThan">
      <formula>0</formula>
    </cfRule>
  </conditionalFormatting>
  <conditionalFormatting sqref="O10">
    <cfRule type="cellIs" dxfId="65" priority="16" stopIfTrue="1" operator="greaterThan">
      <formula>0</formula>
    </cfRule>
    <cfRule type="cellIs" dxfId="64" priority="17" stopIfTrue="1" operator="greaterThan">
      <formula>0</formula>
    </cfRule>
    <cfRule type="cellIs" dxfId="63" priority="18" stopIfTrue="1" operator="greaterThan">
      <formula>0</formula>
    </cfRule>
  </conditionalFormatting>
  <conditionalFormatting sqref="O11:O17">
    <cfRule type="cellIs" dxfId="62" priority="4" stopIfTrue="1" operator="greaterThan">
      <formula>0</formula>
    </cfRule>
    <cfRule type="cellIs" dxfId="61" priority="5" stopIfTrue="1" operator="greaterThan">
      <formula>0</formula>
    </cfRule>
    <cfRule type="cellIs" dxfId="60" priority="6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7"/>
  <sheetViews>
    <sheetView zoomScale="80" zoomScaleNormal="80" workbookViewId="0">
      <selection activeCell="D4" sqref="D4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7" bestFit="1" customWidth="1"/>
    <col min="4" max="4" width="69.28515625" style="8" bestFit="1" customWidth="1"/>
    <col min="5" max="5" width="11.28515625" style="8" customWidth="1"/>
    <col min="6" max="6" width="21.5703125" style="8" bestFit="1" customWidth="1"/>
    <col min="7" max="7" width="12.28515625" style="7" customWidth="1"/>
    <col min="8" max="8" width="7.7109375" style="24" bestFit="1" customWidth="1"/>
    <col min="9" max="9" width="7.85546875" style="24" customWidth="1"/>
    <col min="10" max="10" width="12.7109375" style="2" bestFit="1" customWidth="1"/>
    <col min="11" max="11" width="9.42578125" style="6" customWidth="1"/>
    <col min="12" max="12" width="13.28515625" style="9" customWidth="1"/>
    <col min="13" max="13" width="12.5703125" style="10" customWidth="1"/>
    <col min="14" max="14" width="10.5703125" style="31" bestFit="1" customWidth="1"/>
    <col min="15" max="16384" width="9.7109375" style="1"/>
  </cols>
  <sheetData>
    <row r="1" spans="1:14" ht="32.25" customHeight="1" x14ac:dyDescent="0.25">
      <c r="A1" s="60" t="s">
        <v>49</v>
      </c>
      <c r="B1" s="60"/>
      <c r="C1" s="60"/>
      <c r="D1" s="60" t="s">
        <v>51</v>
      </c>
      <c r="E1" s="60"/>
      <c r="F1" s="60"/>
      <c r="G1" s="60"/>
      <c r="H1" s="60"/>
      <c r="I1" s="60"/>
      <c r="J1" s="60"/>
      <c r="K1" s="60" t="s">
        <v>50</v>
      </c>
      <c r="L1" s="60"/>
      <c r="M1" s="60"/>
      <c r="N1" s="89" t="s">
        <v>33</v>
      </c>
    </row>
    <row r="2" spans="1:14" ht="29.25" customHeight="1" x14ac:dyDescent="0.25">
      <c r="A2" s="60" t="s">
        <v>43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90"/>
    </row>
    <row r="3" spans="1:14" s="2" customFormat="1" ht="45" x14ac:dyDescent="0.2">
      <c r="A3" s="43" t="s">
        <v>3</v>
      </c>
      <c r="B3" s="43" t="s">
        <v>1</v>
      </c>
      <c r="C3" s="44" t="s">
        <v>5</v>
      </c>
      <c r="D3" s="44" t="s">
        <v>7</v>
      </c>
      <c r="E3" s="44" t="s">
        <v>34</v>
      </c>
      <c r="F3" s="44" t="s">
        <v>13</v>
      </c>
      <c r="G3" s="44" t="s">
        <v>8</v>
      </c>
      <c r="H3" s="45" t="s">
        <v>4</v>
      </c>
      <c r="I3" s="46" t="s">
        <v>14</v>
      </c>
      <c r="J3" s="47" t="s">
        <v>6</v>
      </c>
      <c r="K3" s="48" t="s">
        <v>15</v>
      </c>
      <c r="L3" s="49" t="s">
        <v>0</v>
      </c>
      <c r="M3" s="45" t="s">
        <v>9</v>
      </c>
      <c r="N3" s="50" t="s">
        <v>2</v>
      </c>
    </row>
    <row r="4" spans="1:14" ht="285" x14ac:dyDescent="0.25">
      <c r="A4" s="35" t="s">
        <v>66</v>
      </c>
      <c r="B4" s="25">
        <v>1</v>
      </c>
      <c r="C4" s="25">
        <v>1</v>
      </c>
      <c r="D4" s="27" t="s">
        <v>52</v>
      </c>
      <c r="E4" s="25" t="s">
        <v>70</v>
      </c>
      <c r="F4" s="28" t="s">
        <v>72</v>
      </c>
      <c r="G4" s="26" t="s">
        <v>35</v>
      </c>
      <c r="H4" s="26">
        <v>30</v>
      </c>
      <c r="I4" s="26">
        <v>20</v>
      </c>
      <c r="J4" s="37">
        <v>1645</v>
      </c>
      <c r="K4" s="88">
        <v>11</v>
      </c>
      <c r="L4" s="29">
        <f>K4-(SUM(N4:N4))</f>
        <v>11</v>
      </c>
      <c r="M4" s="52" t="str">
        <f>IF(L4&lt;0,"ATENÇÃO","OK")</f>
        <v>OK</v>
      </c>
      <c r="N4" s="30">
        <v>0</v>
      </c>
    </row>
    <row r="5" spans="1:14" ht="75" x14ac:dyDescent="0.25">
      <c r="A5" s="35" t="s">
        <v>69</v>
      </c>
      <c r="B5" s="25">
        <v>2</v>
      </c>
      <c r="C5" s="25">
        <v>2</v>
      </c>
      <c r="D5" s="34" t="s">
        <v>53</v>
      </c>
      <c r="E5" s="25" t="s">
        <v>71</v>
      </c>
      <c r="F5" s="28"/>
      <c r="G5" s="26" t="s">
        <v>35</v>
      </c>
      <c r="H5" s="26">
        <v>30</v>
      </c>
      <c r="I5" s="26">
        <v>20</v>
      </c>
      <c r="J5" s="37">
        <v>485</v>
      </c>
      <c r="K5" s="88"/>
      <c r="L5" s="29">
        <f>K5-(SUM(N5:N5))</f>
        <v>0</v>
      </c>
      <c r="M5" s="52" t="str">
        <f t="shared" ref="M5:M17" si="0">IF(L5&lt;0,"ATENÇÃO","OK")</f>
        <v>OK</v>
      </c>
      <c r="N5" s="30">
        <v>0</v>
      </c>
    </row>
    <row r="6" spans="1:14" ht="45" x14ac:dyDescent="0.25">
      <c r="A6" s="35" t="s">
        <v>67</v>
      </c>
      <c r="B6" s="25">
        <v>3</v>
      </c>
      <c r="C6" s="25">
        <v>3</v>
      </c>
      <c r="D6" s="34" t="s">
        <v>54</v>
      </c>
      <c r="E6" s="25" t="s">
        <v>71</v>
      </c>
      <c r="F6" s="28"/>
      <c r="G6" s="26" t="s">
        <v>35</v>
      </c>
      <c r="H6" s="26">
        <v>30</v>
      </c>
      <c r="I6" s="26">
        <v>20</v>
      </c>
      <c r="J6" s="37">
        <v>647</v>
      </c>
      <c r="K6" s="88"/>
      <c r="L6" s="29">
        <f>K6-(SUM(N6:N6))</f>
        <v>0</v>
      </c>
      <c r="M6" s="52" t="str">
        <f t="shared" si="0"/>
        <v>OK</v>
      </c>
      <c r="N6" s="30">
        <v>0</v>
      </c>
    </row>
    <row r="7" spans="1:14" ht="30" x14ac:dyDescent="0.25">
      <c r="A7" s="35" t="s">
        <v>68</v>
      </c>
      <c r="B7" s="25">
        <v>4</v>
      </c>
      <c r="C7" s="25">
        <v>4</v>
      </c>
      <c r="D7" s="36" t="s">
        <v>55</v>
      </c>
      <c r="E7" s="25" t="s">
        <v>71</v>
      </c>
      <c r="F7" s="28"/>
      <c r="G7" s="26" t="s">
        <v>35</v>
      </c>
      <c r="H7" s="26">
        <v>30</v>
      </c>
      <c r="I7" s="26">
        <v>20</v>
      </c>
      <c r="J7" s="37">
        <v>493</v>
      </c>
      <c r="K7" s="88"/>
      <c r="L7" s="29">
        <f>K7-(SUM(N7:N7))</f>
        <v>0</v>
      </c>
      <c r="M7" s="52" t="str">
        <f t="shared" si="0"/>
        <v>OK</v>
      </c>
      <c r="N7" s="30">
        <v>0</v>
      </c>
    </row>
    <row r="8" spans="1:14" x14ac:dyDescent="0.25">
      <c r="A8" s="57" t="s">
        <v>69</v>
      </c>
      <c r="B8" s="25">
        <v>5</v>
      </c>
      <c r="C8" s="25">
        <v>5</v>
      </c>
      <c r="D8" s="36" t="s">
        <v>56</v>
      </c>
      <c r="E8" s="25" t="s">
        <v>71</v>
      </c>
      <c r="F8" s="28"/>
      <c r="G8" s="26" t="s">
        <v>35</v>
      </c>
      <c r="H8" s="26">
        <v>30</v>
      </c>
      <c r="I8" s="26">
        <v>20</v>
      </c>
      <c r="J8" s="37">
        <v>440</v>
      </c>
      <c r="K8" s="88"/>
      <c r="L8" s="29">
        <f>K8-(SUM(N8:N8))</f>
        <v>0</v>
      </c>
      <c r="M8" s="52" t="str">
        <f t="shared" si="0"/>
        <v>OK</v>
      </c>
      <c r="N8" s="30">
        <v>0</v>
      </c>
    </row>
    <row r="9" spans="1:14" x14ac:dyDescent="0.25">
      <c r="A9" s="58"/>
      <c r="B9" s="25">
        <v>6</v>
      </c>
      <c r="C9" s="25">
        <v>6</v>
      </c>
      <c r="D9" s="34" t="s">
        <v>57</v>
      </c>
      <c r="E9" s="25" t="s">
        <v>71</v>
      </c>
      <c r="F9" s="28"/>
      <c r="G9" s="26" t="s">
        <v>35</v>
      </c>
      <c r="H9" s="26">
        <v>30</v>
      </c>
      <c r="I9" s="26">
        <v>20</v>
      </c>
      <c r="J9" s="37">
        <v>590</v>
      </c>
      <c r="K9" s="88"/>
      <c r="L9" s="29">
        <f>K9-(SUM(N9:N9))</f>
        <v>0</v>
      </c>
      <c r="M9" s="52" t="str">
        <f t="shared" si="0"/>
        <v>OK</v>
      </c>
      <c r="N9" s="30">
        <v>0</v>
      </c>
    </row>
    <row r="10" spans="1:14" x14ac:dyDescent="0.25">
      <c r="A10" s="58"/>
      <c r="B10" s="25">
        <v>7</v>
      </c>
      <c r="C10" s="25">
        <v>7</v>
      </c>
      <c r="D10" s="34" t="s">
        <v>58</v>
      </c>
      <c r="E10" s="25" t="s">
        <v>71</v>
      </c>
      <c r="F10" s="28"/>
      <c r="G10" s="26" t="s">
        <v>35</v>
      </c>
      <c r="H10" s="26">
        <v>30</v>
      </c>
      <c r="I10" s="26">
        <v>20</v>
      </c>
      <c r="J10" s="37">
        <v>590</v>
      </c>
      <c r="K10" s="88">
        <v>10</v>
      </c>
      <c r="L10" s="29">
        <f>K10-(SUM(N10:N10))</f>
        <v>10</v>
      </c>
      <c r="M10" s="52" t="str">
        <f t="shared" si="0"/>
        <v>OK</v>
      </c>
      <c r="N10" s="30">
        <v>0</v>
      </c>
    </row>
    <row r="11" spans="1:14" x14ac:dyDescent="0.25">
      <c r="A11" s="58"/>
      <c r="B11" s="25">
        <v>8</v>
      </c>
      <c r="C11" s="25">
        <v>8</v>
      </c>
      <c r="D11" s="34" t="s">
        <v>59</v>
      </c>
      <c r="E11" s="25" t="s">
        <v>71</v>
      </c>
      <c r="F11" s="53"/>
      <c r="G11" s="26" t="s">
        <v>35</v>
      </c>
      <c r="H11" s="26">
        <v>30</v>
      </c>
      <c r="I11" s="26">
        <v>20</v>
      </c>
      <c r="J11" s="37">
        <v>427</v>
      </c>
      <c r="K11" s="88"/>
      <c r="L11" s="29">
        <f>K11-(SUM(N11:N11))</f>
        <v>0</v>
      </c>
      <c r="M11" s="52" t="str">
        <f t="shared" si="0"/>
        <v>OK</v>
      </c>
      <c r="N11" s="30">
        <v>0</v>
      </c>
    </row>
    <row r="12" spans="1:14" x14ac:dyDescent="0.25">
      <c r="A12" s="58"/>
      <c r="B12" s="25">
        <v>9</v>
      </c>
      <c r="C12" s="25">
        <v>9</v>
      </c>
      <c r="D12" s="34" t="s">
        <v>60</v>
      </c>
      <c r="E12" s="25" t="s">
        <v>71</v>
      </c>
      <c r="F12" s="53"/>
      <c r="G12" s="26" t="s">
        <v>35</v>
      </c>
      <c r="H12" s="26">
        <v>30</v>
      </c>
      <c r="I12" s="26">
        <v>20</v>
      </c>
      <c r="J12" s="37">
        <v>530</v>
      </c>
      <c r="K12" s="88"/>
      <c r="L12" s="29">
        <f>K12-(SUM(N12:N12))</f>
        <v>0</v>
      </c>
      <c r="M12" s="52" t="str">
        <f t="shared" si="0"/>
        <v>OK</v>
      </c>
      <c r="N12" s="30">
        <v>0</v>
      </c>
    </row>
    <row r="13" spans="1:14" x14ac:dyDescent="0.25">
      <c r="A13" s="58"/>
      <c r="B13" s="25">
        <v>10</v>
      </c>
      <c r="C13" s="25">
        <v>10</v>
      </c>
      <c r="D13" s="34" t="s">
        <v>61</v>
      </c>
      <c r="E13" s="25" t="s">
        <v>71</v>
      </c>
      <c r="F13" s="53"/>
      <c r="G13" s="26" t="s">
        <v>35</v>
      </c>
      <c r="H13" s="26">
        <v>30</v>
      </c>
      <c r="I13" s="26">
        <v>20</v>
      </c>
      <c r="J13" s="37">
        <v>497</v>
      </c>
      <c r="K13" s="88"/>
      <c r="L13" s="29">
        <f>K13-(SUM(N13:N13))</f>
        <v>0</v>
      </c>
      <c r="M13" s="52" t="str">
        <f t="shared" si="0"/>
        <v>OK</v>
      </c>
      <c r="N13" s="30">
        <v>0</v>
      </c>
    </row>
    <row r="14" spans="1:14" x14ac:dyDescent="0.25">
      <c r="A14" s="59"/>
      <c r="B14" s="25">
        <v>11</v>
      </c>
      <c r="C14" s="25">
        <v>11</v>
      </c>
      <c r="D14" s="34" t="s">
        <v>62</v>
      </c>
      <c r="E14" s="25" t="s">
        <v>71</v>
      </c>
      <c r="F14" s="53"/>
      <c r="G14" s="26" t="s">
        <v>35</v>
      </c>
      <c r="H14" s="26">
        <v>30</v>
      </c>
      <c r="I14" s="26">
        <v>20</v>
      </c>
      <c r="J14" s="37">
        <v>540</v>
      </c>
      <c r="K14" s="88"/>
      <c r="L14" s="29">
        <f>K14-(SUM(N14:N14))</f>
        <v>0</v>
      </c>
      <c r="M14" s="52" t="str">
        <f t="shared" si="0"/>
        <v>OK</v>
      </c>
      <c r="N14" s="30">
        <v>0</v>
      </c>
    </row>
    <row r="15" spans="1:14" ht="30" x14ac:dyDescent="0.25">
      <c r="A15" s="33" t="s">
        <v>68</v>
      </c>
      <c r="B15" s="25">
        <v>12</v>
      </c>
      <c r="C15" s="25">
        <v>12</v>
      </c>
      <c r="D15" s="34" t="s">
        <v>63</v>
      </c>
      <c r="E15" s="25" t="s">
        <v>71</v>
      </c>
      <c r="F15" s="53"/>
      <c r="G15" s="26" t="s">
        <v>35</v>
      </c>
      <c r="H15" s="26">
        <v>30</v>
      </c>
      <c r="I15" s="26">
        <v>20</v>
      </c>
      <c r="J15" s="37">
        <v>1900</v>
      </c>
      <c r="K15" s="88"/>
      <c r="L15" s="29">
        <f>K15-(SUM(N15:N15))</f>
        <v>0</v>
      </c>
      <c r="M15" s="52" t="str">
        <f t="shared" si="0"/>
        <v>OK</v>
      </c>
      <c r="N15" s="30">
        <v>0</v>
      </c>
    </row>
    <row r="16" spans="1:14" ht="75" x14ac:dyDescent="0.25">
      <c r="A16" s="33" t="s">
        <v>69</v>
      </c>
      <c r="B16" s="25">
        <v>13</v>
      </c>
      <c r="C16" s="25">
        <v>13</v>
      </c>
      <c r="D16" s="34" t="s">
        <v>64</v>
      </c>
      <c r="E16" s="25" t="s">
        <v>71</v>
      </c>
      <c r="F16" s="53"/>
      <c r="G16" s="26" t="s">
        <v>35</v>
      </c>
      <c r="H16" s="26">
        <v>30</v>
      </c>
      <c r="I16" s="26">
        <v>20</v>
      </c>
      <c r="J16" s="37">
        <v>465</v>
      </c>
      <c r="K16" s="88"/>
      <c r="L16" s="29">
        <f>K16-(SUM(N16:N16))</f>
        <v>0</v>
      </c>
      <c r="M16" s="52" t="str">
        <f t="shared" si="0"/>
        <v>OK</v>
      </c>
      <c r="N16" s="30">
        <v>0</v>
      </c>
    </row>
    <row r="17" spans="1:14" ht="30" x14ac:dyDescent="0.25">
      <c r="A17" s="33" t="s">
        <v>68</v>
      </c>
      <c r="B17" s="25">
        <v>14</v>
      </c>
      <c r="C17" s="25">
        <v>14</v>
      </c>
      <c r="D17" s="34" t="s">
        <v>65</v>
      </c>
      <c r="E17" s="25" t="s">
        <v>71</v>
      </c>
      <c r="F17" s="53"/>
      <c r="G17" s="26" t="s">
        <v>35</v>
      </c>
      <c r="H17" s="26">
        <v>30</v>
      </c>
      <c r="I17" s="26">
        <v>20</v>
      </c>
      <c r="J17" s="37">
        <v>449</v>
      </c>
      <c r="K17" s="88"/>
      <c r="L17" s="29">
        <f>K17-(SUM(N17:N17))</f>
        <v>0</v>
      </c>
      <c r="M17" s="52" t="str">
        <f t="shared" si="0"/>
        <v>OK</v>
      </c>
      <c r="N17" s="30">
        <v>0</v>
      </c>
    </row>
  </sheetData>
  <mergeCells count="6">
    <mergeCell ref="A8:A14"/>
    <mergeCell ref="A2:M2"/>
    <mergeCell ref="A1:C1"/>
    <mergeCell ref="D1:J1"/>
    <mergeCell ref="K1:M1"/>
    <mergeCell ref="N1:N2"/>
  </mergeCells>
  <conditionalFormatting sqref="N4">
    <cfRule type="cellIs" dxfId="59" priority="13" stopIfTrue="1" operator="greaterThan">
      <formula>0</formula>
    </cfRule>
    <cfRule type="cellIs" dxfId="58" priority="14" stopIfTrue="1" operator="greaterThan">
      <formula>0</formula>
    </cfRule>
    <cfRule type="cellIs" dxfId="57" priority="15" stopIfTrue="1" operator="greaterThan">
      <formula>0</formula>
    </cfRule>
  </conditionalFormatting>
  <conditionalFormatting sqref="N5:N9">
    <cfRule type="cellIs" dxfId="56" priority="10" stopIfTrue="1" operator="greaterThan">
      <formula>0</formula>
    </cfRule>
    <cfRule type="cellIs" dxfId="55" priority="11" stopIfTrue="1" operator="greaterThan">
      <formula>0</formula>
    </cfRule>
    <cfRule type="cellIs" dxfId="54" priority="12" stopIfTrue="1" operator="greaterThan">
      <formula>0</formula>
    </cfRule>
  </conditionalFormatting>
  <conditionalFormatting sqref="N10">
    <cfRule type="cellIs" dxfId="53" priority="7" stopIfTrue="1" operator="greaterThan">
      <formula>0</formula>
    </cfRule>
    <cfRule type="cellIs" dxfId="52" priority="8" stopIfTrue="1" operator="greaterThan">
      <formula>0</formula>
    </cfRule>
    <cfRule type="cellIs" dxfId="51" priority="9" stopIfTrue="1" operator="greaterThan">
      <formula>0</formula>
    </cfRule>
  </conditionalFormatting>
  <conditionalFormatting sqref="N11:N17">
    <cfRule type="cellIs" dxfId="50" priority="1" stopIfTrue="1" operator="greaterThan">
      <formula>0</formula>
    </cfRule>
    <cfRule type="cellIs" dxfId="49" priority="2" stopIfTrue="1" operator="greaterThan">
      <formula>0</formula>
    </cfRule>
    <cfRule type="cellIs" dxfId="4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7"/>
  <sheetViews>
    <sheetView zoomScale="80" zoomScaleNormal="80" workbookViewId="0">
      <selection activeCell="F4" sqref="F4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7" bestFit="1" customWidth="1"/>
    <col min="4" max="4" width="69.28515625" style="8" bestFit="1" customWidth="1"/>
    <col min="5" max="5" width="11.28515625" style="8" customWidth="1"/>
    <col min="6" max="6" width="21.5703125" style="8" bestFit="1" customWidth="1"/>
    <col min="7" max="7" width="12.28515625" style="7" customWidth="1"/>
    <col min="8" max="8" width="7.7109375" style="24" bestFit="1" customWidth="1"/>
    <col min="9" max="9" width="7.85546875" style="24" customWidth="1"/>
    <col min="10" max="10" width="12.7109375" style="2" bestFit="1" customWidth="1"/>
    <col min="11" max="11" width="9.42578125" style="6" customWidth="1"/>
    <col min="12" max="12" width="13.28515625" style="9" customWidth="1"/>
    <col min="13" max="13" width="12.5703125" style="10" customWidth="1"/>
    <col min="14" max="17" width="10.5703125" style="31" bestFit="1" customWidth="1"/>
    <col min="18" max="19" width="10.5703125" style="5" bestFit="1" customWidth="1"/>
    <col min="20" max="16384" width="9.7109375" style="1"/>
  </cols>
  <sheetData>
    <row r="1" spans="1:19" ht="32.25" customHeight="1" x14ac:dyDescent="0.25">
      <c r="A1" s="60" t="s">
        <v>49</v>
      </c>
      <c r="B1" s="60"/>
      <c r="C1" s="60"/>
      <c r="D1" s="60" t="s">
        <v>51</v>
      </c>
      <c r="E1" s="60"/>
      <c r="F1" s="60"/>
      <c r="G1" s="60"/>
      <c r="H1" s="60"/>
      <c r="I1" s="60"/>
      <c r="J1" s="60"/>
      <c r="K1" s="60" t="s">
        <v>50</v>
      </c>
      <c r="L1" s="60"/>
      <c r="M1" s="60"/>
      <c r="N1" s="61" t="s">
        <v>33</v>
      </c>
      <c r="O1" s="61" t="s">
        <v>33</v>
      </c>
      <c r="P1" s="61" t="s">
        <v>33</v>
      </c>
      <c r="Q1" s="61" t="s">
        <v>33</v>
      </c>
      <c r="R1" s="61" t="s">
        <v>33</v>
      </c>
      <c r="S1" s="61" t="s">
        <v>33</v>
      </c>
    </row>
    <row r="2" spans="1:19" ht="29.25" customHeight="1" x14ac:dyDescent="0.25">
      <c r="A2" s="60" t="s">
        <v>44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1"/>
      <c r="O2" s="61"/>
      <c r="P2" s="61"/>
      <c r="Q2" s="61"/>
      <c r="R2" s="61"/>
      <c r="S2" s="61"/>
    </row>
    <row r="3" spans="1:19" s="2" customFormat="1" ht="45" x14ac:dyDescent="0.2">
      <c r="A3" s="43" t="s">
        <v>3</v>
      </c>
      <c r="B3" s="43" t="s">
        <v>1</v>
      </c>
      <c r="C3" s="44" t="s">
        <v>5</v>
      </c>
      <c r="D3" s="44" t="s">
        <v>7</v>
      </c>
      <c r="E3" s="44" t="s">
        <v>34</v>
      </c>
      <c r="F3" s="44" t="s">
        <v>13</v>
      </c>
      <c r="G3" s="44" t="s">
        <v>8</v>
      </c>
      <c r="H3" s="45" t="s">
        <v>4</v>
      </c>
      <c r="I3" s="46" t="s">
        <v>14</v>
      </c>
      <c r="J3" s="47" t="s">
        <v>6</v>
      </c>
      <c r="K3" s="48" t="s">
        <v>15</v>
      </c>
      <c r="L3" s="49" t="s">
        <v>0</v>
      </c>
      <c r="M3" s="45" t="s">
        <v>9</v>
      </c>
      <c r="N3" s="50" t="s">
        <v>2</v>
      </c>
      <c r="O3" s="50" t="s">
        <v>2</v>
      </c>
      <c r="P3" s="50" t="s">
        <v>2</v>
      </c>
      <c r="Q3" s="50" t="s">
        <v>2</v>
      </c>
      <c r="R3" s="50" t="s">
        <v>2</v>
      </c>
      <c r="S3" s="50" t="s">
        <v>2</v>
      </c>
    </row>
    <row r="4" spans="1:19" ht="285" x14ac:dyDescent="0.25">
      <c r="A4" s="35" t="s">
        <v>66</v>
      </c>
      <c r="B4" s="25">
        <v>1</v>
      </c>
      <c r="C4" s="25">
        <v>1</v>
      </c>
      <c r="D4" s="27" t="s">
        <v>52</v>
      </c>
      <c r="E4" s="25" t="s">
        <v>70</v>
      </c>
      <c r="F4" s="28" t="s">
        <v>72</v>
      </c>
      <c r="G4" s="26" t="s">
        <v>35</v>
      </c>
      <c r="H4" s="26">
        <v>30</v>
      </c>
      <c r="I4" s="26">
        <v>20</v>
      </c>
      <c r="J4" s="37">
        <v>1645</v>
      </c>
      <c r="K4" s="51">
        <f>30+7</f>
        <v>37</v>
      </c>
      <c r="L4" s="29">
        <f t="shared" ref="L4:L17" si="0">K4-(SUM(N4:S4))</f>
        <v>0</v>
      </c>
      <c r="M4" s="52" t="str">
        <f>IF(L4&lt;0,"ATENÇÃO","OK")</f>
        <v>OK</v>
      </c>
      <c r="N4" s="30">
        <v>14</v>
      </c>
      <c r="O4" s="30">
        <v>3</v>
      </c>
      <c r="P4" s="30">
        <v>6</v>
      </c>
      <c r="Q4" s="30">
        <v>1</v>
      </c>
      <c r="R4" s="30">
        <v>10</v>
      </c>
      <c r="S4" s="30">
        <v>3</v>
      </c>
    </row>
    <row r="5" spans="1:19" ht="75" x14ac:dyDescent="0.25">
      <c r="A5" s="35" t="s">
        <v>69</v>
      </c>
      <c r="B5" s="25">
        <v>2</v>
      </c>
      <c r="C5" s="25">
        <v>2</v>
      </c>
      <c r="D5" s="34" t="s">
        <v>53</v>
      </c>
      <c r="E5" s="25" t="s">
        <v>71</v>
      </c>
      <c r="F5" s="28"/>
      <c r="G5" s="26" t="s">
        <v>35</v>
      </c>
      <c r="H5" s="26">
        <v>30</v>
      </c>
      <c r="I5" s="26">
        <v>20</v>
      </c>
      <c r="J5" s="37">
        <v>485</v>
      </c>
      <c r="K5" s="51"/>
      <c r="L5" s="29">
        <f t="shared" si="0"/>
        <v>0</v>
      </c>
      <c r="M5" s="52" t="str">
        <f t="shared" ref="M5:M17" si="1">IF(L5&lt;0,"ATENÇÃO","OK")</f>
        <v>OK</v>
      </c>
      <c r="N5" s="30">
        <v>0</v>
      </c>
      <c r="O5" s="30">
        <v>0</v>
      </c>
      <c r="P5" s="30">
        <v>0</v>
      </c>
      <c r="Q5" s="30">
        <v>0</v>
      </c>
      <c r="R5" s="30">
        <v>0</v>
      </c>
      <c r="S5" s="30">
        <v>0</v>
      </c>
    </row>
    <row r="6" spans="1:19" ht="45" x14ac:dyDescent="0.25">
      <c r="A6" s="35" t="s">
        <v>67</v>
      </c>
      <c r="B6" s="25">
        <v>3</v>
      </c>
      <c r="C6" s="25">
        <v>3</v>
      </c>
      <c r="D6" s="34" t="s">
        <v>54</v>
      </c>
      <c r="E6" s="25" t="s">
        <v>71</v>
      </c>
      <c r="F6" s="28"/>
      <c r="G6" s="26" t="s">
        <v>35</v>
      </c>
      <c r="H6" s="26">
        <v>30</v>
      </c>
      <c r="I6" s="26">
        <v>20</v>
      </c>
      <c r="J6" s="37">
        <v>647</v>
      </c>
      <c r="K6" s="51"/>
      <c r="L6" s="29">
        <f t="shared" si="0"/>
        <v>0</v>
      </c>
      <c r="M6" s="52" t="str">
        <f t="shared" si="1"/>
        <v>OK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</row>
    <row r="7" spans="1:19" ht="30" x14ac:dyDescent="0.25">
      <c r="A7" s="35" t="s">
        <v>68</v>
      </c>
      <c r="B7" s="25">
        <v>4</v>
      </c>
      <c r="C7" s="25">
        <v>4</v>
      </c>
      <c r="D7" s="36" t="s">
        <v>55</v>
      </c>
      <c r="E7" s="25" t="s">
        <v>71</v>
      </c>
      <c r="F7" s="28"/>
      <c r="G7" s="26" t="s">
        <v>35</v>
      </c>
      <c r="H7" s="26">
        <v>30</v>
      </c>
      <c r="I7" s="26">
        <v>20</v>
      </c>
      <c r="J7" s="37">
        <v>493</v>
      </c>
      <c r="K7" s="51"/>
      <c r="L7" s="29">
        <f t="shared" si="0"/>
        <v>0</v>
      </c>
      <c r="M7" s="52" t="str">
        <f t="shared" si="1"/>
        <v>OK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</row>
    <row r="8" spans="1:19" x14ac:dyDescent="0.25">
      <c r="A8" s="57" t="s">
        <v>69</v>
      </c>
      <c r="B8" s="25">
        <v>5</v>
      </c>
      <c r="C8" s="25">
        <v>5</v>
      </c>
      <c r="D8" s="36" t="s">
        <v>56</v>
      </c>
      <c r="E8" s="25" t="s">
        <v>71</v>
      </c>
      <c r="F8" s="28"/>
      <c r="G8" s="26" t="s">
        <v>35</v>
      </c>
      <c r="H8" s="26">
        <v>30</v>
      </c>
      <c r="I8" s="26">
        <v>20</v>
      </c>
      <c r="J8" s="37">
        <v>440</v>
      </c>
      <c r="K8" s="51"/>
      <c r="L8" s="29">
        <f t="shared" si="0"/>
        <v>0</v>
      </c>
      <c r="M8" s="52" t="str">
        <f t="shared" si="1"/>
        <v>OK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</row>
    <row r="9" spans="1:19" x14ac:dyDescent="0.25">
      <c r="A9" s="58"/>
      <c r="B9" s="25">
        <v>6</v>
      </c>
      <c r="C9" s="25">
        <v>6</v>
      </c>
      <c r="D9" s="34" t="s">
        <v>57</v>
      </c>
      <c r="E9" s="25" t="s">
        <v>71</v>
      </c>
      <c r="F9" s="28"/>
      <c r="G9" s="26" t="s">
        <v>35</v>
      </c>
      <c r="H9" s="26">
        <v>30</v>
      </c>
      <c r="I9" s="26">
        <v>20</v>
      </c>
      <c r="J9" s="37">
        <v>590</v>
      </c>
      <c r="K9" s="51"/>
      <c r="L9" s="29">
        <f t="shared" si="0"/>
        <v>0</v>
      </c>
      <c r="M9" s="52" t="str">
        <f t="shared" si="1"/>
        <v>OK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</row>
    <row r="10" spans="1:19" x14ac:dyDescent="0.25">
      <c r="A10" s="58"/>
      <c r="B10" s="25">
        <v>7</v>
      </c>
      <c r="C10" s="25">
        <v>7</v>
      </c>
      <c r="D10" s="34" t="s">
        <v>58</v>
      </c>
      <c r="E10" s="25" t="s">
        <v>71</v>
      </c>
      <c r="F10" s="28"/>
      <c r="G10" s="26" t="s">
        <v>35</v>
      </c>
      <c r="H10" s="26">
        <v>30</v>
      </c>
      <c r="I10" s="26">
        <v>20</v>
      </c>
      <c r="J10" s="37">
        <v>590</v>
      </c>
      <c r="K10" s="51"/>
      <c r="L10" s="29">
        <f t="shared" si="0"/>
        <v>0</v>
      </c>
      <c r="M10" s="52" t="str">
        <f t="shared" si="1"/>
        <v>OK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</row>
    <row r="11" spans="1:19" x14ac:dyDescent="0.25">
      <c r="A11" s="58"/>
      <c r="B11" s="25">
        <v>8</v>
      </c>
      <c r="C11" s="25">
        <v>8</v>
      </c>
      <c r="D11" s="34" t="s">
        <v>59</v>
      </c>
      <c r="E11" s="25" t="s">
        <v>71</v>
      </c>
      <c r="F11" s="53"/>
      <c r="G11" s="26" t="s">
        <v>35</v>
      </c>
      <c r="H11" s="26">
        <v>30</v>
      </c>
      <c r="I11" s="26">
        <v>20</v>
      </c>
      <c r="J11" s="37">
        <v>427</v>
      </c>
      <c r="K11" s="51"/>
      <c r="L11" s="29">
        <f t="shared" si="0"/>
        <v>0</v>
      </c>
      <c r="M11" s="52" t="str">
        <f t="shared" si="1"/>
        <v>OK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</row>
    <row r="12" spans="1:19" x14ac:dyDescent="0.25">
      <c r="A12" s="58"/>
      <c r="B12" s="25">
        <v>9</v>
      </c>
      <c r="C12" s="25">
        <v>9</v>
      </c>
      <c r="D12" s="34" t="s">
        <v>60</v>
      </c>
      <c r="E12" s="25" t="s">
        <v>71</v>
      </c>
      <c r="F12" s="53"/>
      <c r="G12" s="26" t="s">
        <v>35</v>
      </c>
      <c r="H12" s="26">
        <v>30</v>
      </c>
      <c r="I12" s="26">
        <v>20</v>
      </c>
      <c r="J12" s="37">
        <v>530</v>
      </c>
      <c r="K12" s="51"/>
      <c r="L12" s="29">
        <f t="shared" si="0"/>
        <v>0</v>
      </c>
      <c r="M12" s="52" t="str">
        <f t="shared" si="1"/>
        <v>OK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</row>
    <row r="13" spans="1:19" x14ac:dyDescent="0.25">
      <c r="A13" s="58"/>
      <c r="B13" s="25">
        <v>10</v>
      </c>
      <c r="C13" s="25">
        <v>10</v>
      </c>
      <c r="D13" s="34" t="s">
        <v>61</v>
      </c>
      <c r="E13" s="25" t="s">
        <v>71</v>
      </c>
      <c r="F13" s="53"/>
      <c r="G13" s="26" t="s">
        <v>35</v>
      </c>
      <c r="H13" s="26">
        <v>30</v>
      </c>
      <c r="I13" s="26">
        <v>20</v>
      </c>
      <c r="J13" s="37">
        <v>497</v>
      </c>
      <c r="K13" s="51"/>
      <c r="L13" s="29">
        <f t="shared" si="0"/>
        <v>0</v>
      </c>
      <c r="M13" s="52" t="str">
        <f t="shared" si="1"/>
        <v>OK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</row>
    <row r="14" spans="1:19" x14ac:dyDescent="0.25">
      <c r="A14" s="59"/>
      <c r="B14" s="25">
        <v>11</v>
      </c>
      <c r="C14" s="25">
        <v>11</v>
      </c>
      <c r="D14" s="34" t="s">
        <v>62</v>
      </c>
      <c r="E14" s="25" t="s">
        <v>71</v>
      </c>
      <c r="F14" s="53"/>
      <c r="G14" s="26" t="s">
        <v>35</v>
      </c>
      <c r="H14" s="26">
        <v>30</v>
      </c>
      <c r="I14" s="26">
        <v>20</v>
      </c>
      <c r="J14" s="37">
        <v>540</v>
      </c>
      <c r="K14" s="51"/>
      <c r="L14" s="29">
        <f t="shared" si="0"/>
        <v>0</v>
      </c>
      <c r="M14" s="52" t="str">
        <f t="shared" si="1"/>
        <v>OK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</row>
    <row r="15" spans="1:19" ht="30" x14ac:dyDescent="0.25">
      <c r="A15" s="33" t="s">
        <v>68</v>
      </c>
      <c r="B15" s="25">
        <v>12</v>
      </c>
      <c r="C15" s="25">
        <v>12</v>
      </c>
      <c r="D15" s="34" t="s">
        <v>63</v>
      </c>
      <c r="E15" s="25" t="s">
        <v>71</v>
      </c>
      <c r="F15" s="53"/>
      <c r="G15" s="26" t="s">
        <v>35</v>
      </c>
      <c r="H15" s="26">
        <v>30</v>
      </c>
      <c r="I15" s="26">
        <v>20</v>
      </c>
      <c r="J15" s="37">
        <v>1900</v>
      </c>
      <c r="K15" s="51"/>
      <c r="L15" s="29">
        <f t="shared" si="0"/>
        <v>0</v>
      </c>
      <c r="M15" s="52" t="str">
        <f t="shared" si="1"/>
        <v>OK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</row>
    <row r="16" spans="1:19" ht="75" x14ac:dyDescent="0.25">
      <c r="A16" s="33" t="s">
        <v>69</v>
      </c>
      <c r="B16" s="25">
        <v>13</v>
      </c>
      <c r="C16" s="25">
        <v>13</v>
      </c>
      <c r="D16" s="34" t="s">
        <v>64</v>
      </c>
      <c r="E16" s="25" t="s">
        <v>71</v>
      </c>
      <c r="F16" s="53"/>
      <c r="G16" s="26" t="s">
        <v>35</v>
      </c>
      <c r="H16" s="26">
        <v>30</v>
      </c>
      <c r="I16" s="26">
        <v>20</v>
      </c>
      <c r="J16" s="37">
        <v>465</v>
      </c>
      <c r="K16" s="51"/>
      <c r="L16" s="29">
        <f t="shared" si="0"/>
        <v>0</v>
      </c>
      <c r="M16" s="52" t="str">
        <f t="shared" si="1"/>
        <v>OK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</row>
    <row r="17" spans="1:19" ht="30" x14ac:dyDescent="0.25">
      <c r="A17" s="33" t="s">
        <v>68</v>
      </c>
      <c r="B17" s="25">
        <v>14</v>
      </c>
      <c r="C17" s="25">
        <v>14</v>
      </c>
      <c r="D17" s="34" t="s">
        <v>65</v>
      </c>
      <c r="E17" s="25" t="s">
        <v>71</v>
      </c>
      <c r="F17" s="53"/>
      <c r="G17" s="26" t="s">
        <v>35</v>
      </c>
      <c r="H17" s="26">
        <v>30</v>
      </c>
      <c r="I17" s="26">
        <v>20</v>
      </c>
      <c r="J17" s="37">
        <v>449</v>
      </c>
      <c r="K17" s="51"/>
      <c r="L17" s="29">
        <f t="shared" si="0"/>
        <v>0</v>
      </c>
      <c r="M17" s="52" t="str">
        <f t="shared" si="1"/>
        <v>OK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</row>
  </sheetData>
  <mergeCells count="11">
    <mergeCell ref="A8:A14"/>
    <mergeCell ref="A2:M2"/>
    <mergeCell ref="Q1:Q2"/>
    <mergeCell ref="R1:R2"/>
    <mergeCell ref="S1:S2"/>
    <mergeCell ref="A1:C1"/>
    <mergeCell ref="D1:J1"/>
    <mergeCell ref="K1:M1"/>
    <mergeCell ref="N1:N2"/>
    <mergeCell ref="O1:O2"/>
    <mergeCell ref="P1:P2"/>
  </mergeCells>
  <conditionalFormatting sqref="N5:N9">
    <cfRule type="cellIs" dxfId="47" priority="10" stopIfTrue="1" operator="greaterThan">
      <formula>0</formula>
    </cfRule>
    <cfRule type="cellIs" dxfId="46" priority="11" stopIfTrue="1" operator="greaterThan">
      <formula>0</formula>
    </cfRule>
    <cfRule type="cellIs" dxfId="45" priority="12" stopIfTrue="1" operator="greaterThan">
      <formula>0</formula>
    </cfRule>
  </conditionalFormatting>
  <conditionalFormatting sqref="N10">
    <cfRule type="cellIs" dxfId="44" priority="7" stopIfTrue="1" operator="greaterThan">
      <formula>0</formula>
    </cfRule>
    <cfRule type="cellIs" dxfId="43" priority="8" stopIfTrue="1" operator="greaterThan">
      <formula>0</formula>
    </cfRule>
    <cfRule type="cellIs" dxfId="42" priority="9" stopIfTrue="1" operator="greaterThan">
      <formula>0</formula>
    </cfRule>
  </conditionalFormatting>
  <conditionalFormatting sqref="O11:S17">
    <cfRule type="cellIs" dxfId="41" priority="4" stopIfTrue="1" operator="greaterThan">
      <formula>0</formula>
    </cfRule>
    <cfRule type="cellIs" dxfId="40" priority="5" stopIfTrue="1" operator="greaterThan">
      <formula>0</formula>
    </cfRule>
    <cfRule type="cellIs" dxfId="39" priority="6" stopIfTrue="1" operator="greaterThan">
      <formula>0</formula>
    </cfRule>
  </conditionalFormatting>
  <conditionalFormatting sqref="N11:N17">
    <cfRule type="cellIs" dxfId="38" priority="1" stopIfTrue="1" operator="greaterThan">
      <formula>0</formula>
    </cfRule>
    <cfRule type="cellIs" dxfId="37" priority="2" stopIfTrue="1" operator="greaterThan">
      <formula>0</formula>
    </cfRule>
    <cfRule type="cellIs" dxfId="36" priority="3" stopIfTrue="1" operator="greaterThan">
      <formula>0</formula>
    </cfRule>
  </conditionalFormatting>
  <conditionalFormatting sqref="O4:S4">
    <cfRule type="cellIs" dxfId="35" priority="22" stopIfTrue="1" operator="greaterThan">
      <formula>0</formula>
    </cfRule>
    <cfRule type="cellIs" dxfId="34" priority="23" stopIfTrue="1" operator="greaterThan">
      <formula>0</formula>
    </cfRule>
    <cfRule type="cellIs" dxfId="33" priority="24" stopIfTrue="1" operator="greaterThan">
      <formula>0</formula>
    </cfRule>
  </conditionalFormatting>
  <conditionalFormatting sqref="O5:S9">
    <cfRule type="cellIs" dxfId="32" priority="19" stopIfTrue="1" operator="greaterThan">
      <formula>0</formula>
    </cfRule>
    <cfRule type="cellIs" dxfId="31" priority="20" stopIfTrue="1" operator="greaterThan">
      <formula>0</formula>
    </cfRule>
    <cfRule type="cellIs" dxfId="30" priority="21" stopIfTrue="1" operator="greaterThan">
      <formula>0</formula>
    </cfRule>
  </conditionalFormatting>
  <conditionalFormatting sqref="O10:S10">
    <cfRule type="cellIs" dxfId="29" priority="16" stopIfTrue="1" operator="greaterThan">
      <formula>0</formula>
    </cfRule>
    <cfRule type="cellIs" dxfId="28" priority="17" stopIfTrue="1" operator="greaterThan">
      <formula>0</formula>
    </cfRule>
    <cfRule type="cellIs" dxfId="27" priority="18" stopIfTrue="1" operator="greaterThan">
      <formula>0</formula>
    </cfRule>
  </conditionalFormatting>
  <conditionalFormatting sqref="N4">
    <cfRule type="cellIs" dxfId="26" priority="13" stopIfTrue="1" operator="greaterThan">
      <formula>0</formula>
    </cfRule>
    <cfRule type="cellIs" dxfId="25" priority="14" stopIfTrue="1" operator="greaterThan">
      <formula>0</formula>
    </cfRule>
    <cfRule type="cellIs" dxfId="24" priority="15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7"/>
  <sheetViews>
    <sheetView zoomScale="80" zoomScaleNormal="80" workbookViewId="0">
      <selection activeCell="K4" sqref="K4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7" bestFit="1" customWidth="1"/>
    <col min="4" max="4" width="69.28515625" style="8" bestFit="1" customWidth="1"/>
    <col min="5" max="5" width="11.28515625" style="8" customWidth="1"/>
    <col min="6" max="6" width="21.5703125" style="8" bestFit="1" customWidth="1"/>
    <col min="7" max="7" width="12.28515625" style="7" customWidth="1"/>
    <col min="8" max="8" width="7.7109375" style="24" bestFit="1" customWidth="1"/>
    <col min="9" max="9" width="7.85546875" style="24" customWidth="1"/>
    <col min="10" max="10" width="12.7109375" style="2" bestFit="1" customWidth="1"/>
    <col min="11" max="11" width="9.42578125" style="6" customWidth="1"/>
    <col min="12" max="12" width="13.28515625" style="9" customWidth="1"/>
    <col min="13" max="13" width="12.5703125" style="10" customWidth="1"/>
    <col min="14" max="14" width="13.140625" style="31" customWidth="1"/>
    <col min="15" max="15" width="12" style="31" customWidth="1"/>
    <col min="16" max="16384" width="9.7109375" style="1"/>
  </cols>
  <sheetData>
    <row r="1" spans="1:15" ht="32.25" customHeight="1" x14ac:dyDescent="0.25">
      <c r="A1" s="60" t="s">
        <v>49</v>
      </c>
      <c r="B1" s="60"/>
      <c r="C1" s="60"/>
      <c r="D1" s="60" t="s">
        <v>51</v>
      </c>
      <c r="E1" s="60"/>
      <c r="F1" s="60"/>
      <c r="G1" s="60"/>
      <c r="H1" s="60"/>
      <c r="I1" s="60"/>
      <c r="J1" s="60"/>
      <c r="K1" s="60" t="s">
        <v>50</v>
      </c>
      <c r="L1" s="60"/>
      <c r="M1" s="60"/>
      <c r="N1" s="61" t="s">
        <v>97</v>
      </c>
      <c r="O1" s="61" t="s">
        <v>98</v>
      </c>
    </row>
    <row r="2" spans="1:15" ht="29.25" customHeight="1" x14ac:dyDescent="0.25">
      <c r="A2" s="60" t="s">
        <v>45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1"/>
      <c r="O2" s="61"/>
    </row>
    <row r="3" spans="1:15" s="2" customFormat="1" ht="45" x14ac:dyDescent="0.2">
      <c r="A3" s="43" t="s">
        <v>3</v>
      </c>
      <c r="B3" s="43" t="s">
        <v>1</v>
      </c>
      <c r="C3" s="44" t="s">
        <v>5</v>
      </c>
      <c r="D3" s="44" t="s">
        <v>7</v>
      </c>
      <c r="E3" s="44" t="s">
        <v>34</v>
      </c>
      <c r="F3" s="44" t="s">
        <v>13</v>
      </c>
      <c r="G3" s="44" t="s">
        <v>8</v>
      </c>
      <c r="H3" s="45" t="s">
        <v>4</v>
      </c>
      <c r="I3" s="46" t="s">
        <v>14</v>
      </c>
      <c r="J3" s="47" t="s">
        <v>6</v>
      </c>
      <c r="K3" s="48" t="s">
        <v>15</v>
      </c>
      <c r="L3" s="49" t="s">
        <v>0</v>
      </c>
      <c r="M3" s="45" t="s">
        <v>9</v>
      </c>
      <c r="N3" s="54">
        <v>42187</v>
      </c>
      <c r="O3" s="54">
        <v>42279</v>
      </c>
    </row>
    <row r="4" spans="1:15" ht="285" x14ac:dyDescent="0.25">
      <c r="A4" s="35" t="s">
        <v>66</v>
      </c>
      <c r="B4" s="25">
        <v>1</v>
      </c>
      <c r="C4" s="25">
        <v>1</v>
      </c>
      <c r="D4" s="27" t="s">
        <v>52</v>
      </c>
      <c r="E4" s="25" t="s">
        <v>70</v>
      </c>
      <c r="F4" s="28" t="s">
        <v>72</v>
      </c>
      <c r="G4" s="26" t="s">
        <v>35</v>
      </c>
      <c r="H4" s="26">
        <v>30</v>
      </c>
      <c r="I4" s="26">
        <v>20</v>
      </c>
      <c r="J4" s="37">
        <v>1645</v>
      </c>
      <c r="K4" s="88">
        <f>37-7</f>
        <v>30</v>
      </c>
      <c r="L4" s="29">
        <f>K4-(SUM(N4:O4))</f>
        <v>24</v>
      </c>
      <c r="M4" s="52" t="str">
        <f>IF(L4&lt;0,"ATENÇÃO","OK")</f>
        <v>OK</v>
      </c>
      <c r="N4" s="30">
        <v>1</v>
      </c>
      <c r="O4" s="30">
        <v>5</v>
      </c>
    </row>
    <row r="5" spans="1:15" ht="75" x14ac:dyDescent="0.25">
      <c r="A5" s="35" t="s">
        <v>69</v>
      </c>
      <c r="B5" s="25">
        <v>2</v>
      </c>
      <c r="C5" s="25">
        <v>2</v>
      </c>
      <c r="D5" s="34" t="s">
        <v>53</v>
      </c>
      <c r="E5" s="25" t="s">
        <v>71</v>
      </c>
      <c r="F5" s="28"/>
      <c r="G5" s="26" t="s">
        <v>35</v>
      </c>
      <c r="H5" s="26">
        <v>30</v>
      </c>
      <c r="I5" s="26">
        <v>20</v>
      </c>
      <c r="J5" s="37">
        <v>485</v>
      </c>
      <c r="K5" s="88"/>
      <c r="L5" s="29">
        <f>K5-(SUM(N5:O5))</f>
        <v>0</v>
      </c>
      <c r="M5" s="52" t="str">
        <f t="shared" ref="M5:M17" si="0">IF(L5&lt;0,"ATENÇÃO","OK")</f>
        <v>OK</v>
      </c>
      <c r="N5" s="30">
        <v>0</v>
      </c>
      <c r="O5" s="30">
        <v>0</v>
      </c>
    </row>
    <row r="6" spans="1:15" ht="45" x14ac:dyDescent="0.25">
      <c r="A6" s="35" t="s">
        <v>67</v>
      </c>
      <c r="B6" s="25">
        <v>3</v>
      </c>
      <c r="C6" s="25">
        <v>3</v>
      </c>
      <c r="D6" s="34" t="s">
        <v>54</v>
      </c>
      <c r="E6" s="25" t="s">
        <v>71</v>
      </c>
      <c r="F6" s="28"/>
      <c r="G6" s="26" t="s">
        <v>35</v>
      </c>
      <c r="H6" s="26">
        <v>30</v>
      </c>
      <c r="I6" s="26">
        <v>20</v>
      </c>
      <c r="J6" s="37">
        <v>647</v>
      </c>
      <c r="K6" s="88"/>
      <c r="L6" s="29">
        <f>K6-(SUM(N6:O6))</f>
        <v>0</v>
      </c>
      <c r="M6" s="52" t="str">
        <f t="shared" si="0"/>
        <v>OK</v>
      </c>
      <c r="N6" s="30">
        <v>0</v>
      </c>
      <c r="O6" s="30">
        <v>0</v>
      </c>
    </row>
    <row r="7" spans="1:15" ht="30" x14ac:dyDescent="0.25">
      <c r="A7" s="35" t="s">
        <v>68</v>
      </c>
      <c r="B7" s="25">
        <v>4</v>
      </c>
      <c r="C7" s="25">
        <v>4</v>
      </c>
      <c r="D7" s="36" t="s">
        <v>55</v>
      </c>
      <c r="E7" s="25" t="s">
        <v>71</v>
      </c>
      <c r="F7" s="28"/>
      <c r="G7" s="26" t="s">
        <v>35</v>
      </c>
      <c r="H7" s="26">
        <v>30</v>
      </c>
      <c r="I7" s="26">
        <v>20</v>
      </c>
      <c r="J7" s="37">
        <v>493</v>
      </c>
      <c r="K7" s="88"/>
      <c r="L7" s="29">
        <f>K7-(SUM(N7:O7))</f>
        <v>0</v>
      </c>
      <c r="M7" s="52" t="str">
        <f t="shared" si="0"/>
        <v>OK</v>
      </c>
      <c r="N7" s="30">
        <v>0</v>
      </c>
      <c r="O7" s="30">
        <v>0</v>
      </c>
    </row>
    <row r="8" spans="1:15" x14ac:dyDescent="0.25">
      <c r="A8" s="57" t="s">
        <v>69</v>
      </c>
      <c r="B8" s="25">
        <v>5</v>
      </c>
      <c r="C8" s="25">
        <v>5</v>
      </c>
      <c r="D8" s="36" t="s">
        <v>56</v>
      </c>
      <c r="E8" s="25" t="s">
        <v>71</v>
      </c>
      <c r="F8" s="28"/>
      <c r="G8" s="26" t="s">
        <v>35</v>
      </c>
      <c r="H8" s="26">
        <v>30</v>
      </c>
      <c r="I8" s="26">
        <v>20</v>
      </c>
      <c r="J8" s="37">
        <v>440</v>
      </c>
      <c r="K8" s="88"/>
      <c r="L8" s="29">
        <f>K8-(SUM(N8:O8))</f>
        <v>0</v>
      </c>
      <c r="M8" s="52" t="str">
        <f t="shared" si="0"/>
        <v>OK</v>
      </c>
      <c r="N8" s="30">
        <v>0</v>
      </c>
      <c r="O8" s="30">
        <v>0</v>
      </c>
    </row>
    <row r="9" spans="1:15" x14ac:dyDescent="0.25">
      <c r="A9" s="58"/>
      <c r="B9" s="25">
        <v>6</v>
      </c>
      <c r="C9" s="25">
        <v>6</v>
      </c>
      <c r="D9" s="34" t="s">
        <v>57</v>
      </c>
      <c r="E9" s="25" t="s">
        <v>71</v>
      </c>
      <c r="F9" s="28"/>
      <c r="G9" s="26" t="s">
        <v>35</v>
      </c>
      <c r="H9" s="26">
        <v>30</v>
      </c>
      <c r="I9" s="26">
        <v>20</v>
      </c>
      <c r="J9" s="37">
        <v>590</v>
      </c>
      <c r="K9" s="88">
        <v>6</v>
      </c>
      <c r="L9" s="29">
        <f>K9-(SUM(N9:O9))</f>
        <v>6</v>
      </c>
      <c r="M9" s="52" t="str">
        <f t="shared" si="0"/>
        <v>OK</v>
      </c>
      <c r="N9" s="30">
        <v>0</v>
      </c>
      <c r="O9" s="30">
        <v>0</v>
      </c>
    </row>
    <row r="10" spans="1:15" x14ac:dyDescent="0.25">
      <c r="A10" s="58"/>
      <c r="B10" s="25">
        <v>7</v>
      </c>
      <c r="C10" s="25">
        <v>7</v>
      </c>
      <c r="D10" s="34" t="s">
        <v>58</v>
      </c>
      <c r="E10" s="25" t="s">
        <v>71</v>
      </c>
      <c r="F10" s="28"/>
      <c r="G10" s="26" t="s">
        <v>35</v>
      </c>
      <c r="H10" s="26">
        <v>30</v>
      </c>
      <c r="I10" s="26">
        <v>20</v>
      </c>
      <c r="J10" s="37">
        <v>590</v>
      </c>
      <c r="K10" s="88"/>
      <c r="L10" s="29">
        <f>K10-(SUM(N10:O10))</f>
        <v>0</v>
      </c>
      <c r="M10" s="52" t="str">
        <f t="shared" si="0"/>
        <v>OK</v>
      </c>
      <c r="N10" s="30">
        <v>0</v>
      </c>
      <c r="O10" s="30">
        <v>0</v>
      </c>
    </row>
    <row r="11" spans="1:15" x14ac:dyDescent="0.25">
      <c r="A11" s="58"/>
      <c r="B11" s="25">
        <v>8</v>
      </c>
      <c r="C11" s="25">
        <v>8</v>
      </c>
      <c r="D11" s="34" t="s">
        <v>59</v>
      </c>
      <c r="E11" s="25" t="s">
        <v>71</v>
      </c>
      <c r="F11" s="53"/>
      <c r="G11" s="26" t="s">
        <v>35</v>
      </c>
      <c r="H11" s="26">
        <v>30</v>
      </c>
      <c r="I11" s="26">
        <v>20</v>
      </c>
      <c r="J11" s="37">
        <v>427</v>
      </c>
      <c r="K11" s="88">
        <v>60</v>
      </c>
      <c r="L11" s="29">
        <f>K11-(SUM(N11:O11))</f>
        <v>60</v>
      </c>
      <c r="M11" s="52" t="str">
        <f t="shared" si="0"/>
        <v>OK</v>
      </c>
      <c r="N11" s="30">
        <v>0</v>
      </c>
      <c r="O11" s="30">
        <v>0</v>
      </c>
    </row>
    <row r="12" spans="1:15" x14ac:dyDescent="0.25">
      <c r="A12" s="58"/>
      <c r="B12" s="25">
        <v>9</v>
      </c>
      <c r="C12" s="25">
        <v>9</v>
      </c>
      <c r="D12" s="34" t="s">
        <v>60</v>
      </c>
      <c r="E12" s="25" t="s">
        <v>71</v>
      </c>
      <c r="F12" s="53"/>
      <c r="G12" s="26" t="s">
        <v>35</v>
      </c>
      <c r="H12" s="26">
        <v>30</v>
      </c>
      <c r="I12" s="26">
        <v>20</v>
      </c>
      <c r="J12" s="37">
        <v>530</v>
      </c>
      <c r="K12" s="88"/>
      <c r="L12" s="29">
        <f>K12-(SUM(N12:O12))</f>
        <v>0</v>
      </c>
      <c r="M12" s="52" t="str">
        <f t="shared" si="0"/>
        <v>OK</v>
      </c>
      <c r="N12" s="30">
        <v>0</v>
      </c>
      <c r="O12" s="30">
        <v>0</v>
      </c>
    </row>
    <row r="13" spans="1:15" x14ac:dyDescent="0.25">
      <c r="A13" s="58"/>
      <c r="B13" s="25">
        <v>10</v>
      </c>
      <c r="C13" s="25">
        <v>10</v>
      </c>
      <c r="D13" s="34" t="s">
        <v>61</v>
      </c>
      <c r="E13" s="25" t="s">
        <v>71</v>
      </c>
      <c r="F13" s="53"/>
      <c r="G13" s="26" t="s">
        <v>35</v>
      </c>
      <c r="H13" s="26">
        <v>30</v>
      </c>
      <c r="I13" s="26">
        <v>20</v>
      </c>
      <c r="J13" s="37">
        <v>497</v>
      </c>
      <c r="K13" s="88"/>
      <c r="L13" s="29">
        <f>K13-(SUM(N13:O13))</f>
        <v>0</v>
      </c>
      <c r="M13" s="52" t="str">
        <f t="shared" si="0"/>
        <v>OK</v>
      </c>
      <c r="N13" s="30">
        <v>0</v>
      </c>
      <c r="O13" s="30">
        <v>0</v>
      </c>
    </row>
    <row r="14" spans="1:15" x14ac:dyDescent="0.25">
      <c r="A14" s="59"/>
      <c r="B14" s="25">
        <v>11</v>
      </c>
      <c r="C14" s="25">
        <v>11</v>
      </c>
      <c r="D14" s="34" t="s">
        <v>62</v>
      </c>
      <c r="E14" s="25" t="s">
        <v>71</v>
      </c>
      <c r="F14" s="53"/>
      <c r="G14" s="26" t="s">
        <v>35</v>
      </c>
      <c r="H14" s="26">
        <v>30</v>
      </c>
      <c r="I14" s="26">
        <v>20</v>
      </c>
      <c r="J14" s="37">
        <v>540</v>
      </c>
      <c r="K14" s="88"/>
      <c r="L14" s="29">
        <f>K14-(SUM(N14:O14))</f>
        <v>0</v>
      </c>
      <c r="M14" s="52" t="str">
        <f t="shared" si="0"/>
        <v>OK</v>
      </c>
      <c r="N14" s="30">
        <v>0</v>
      </c>
      <c r="O14" s="30">
        <v>0</v>
      </c>
    </row>
    <row r="15" spans="1:15" ht="30" x14ac:dyDescent="0.25">
      <c r="A15" s="33" t="s">
        <v>68</v>
      </c>
      <c r="B15" s="25">
        <v>12</v>
      </c>
      <c r="C15" s="25">
        <v>12</v>
      </c>
      <c r="D15" s="34" t="s">
        <v>63</v>
      </c>
      <c r="E15" s="25" t="s">
        <v>71</v>
      </c>
      <c r="F15" s="53"/>
      <c r="G15" s="26" t="s">
        <v>35</v>
      </c>
      <c r="H15" s="26">
        <v>30</v>
      </c>
      <c r="I15" s="26">
        <v>20</v>
      </c>
      <c r="J15" s="37">
        <v>1900</v>
      </c>
      <c r="K15" s="88"/>
      <c r="L15" s="29">
        <f>K15-(SUM(N15:O15))</f>
        <v>0</v>
      </c>
      <c r="M15" s="52" t="str">
        <f t="shared" si="0"/>
        <v>OK</v>
      </c>
      <c r="N15" s="30">
        <v>0</v>
      </c>
      <c r="O15" s="30">
        <v>0</v>
      </c>
    </row>
    <row r="16" spans="1:15" ht="75" x14ac:dyDescent="0.25">
      <c r="A16" s="33" t="s">
        <v>69</v>
      </c>
      <c r="B16" s="25">
        <v>13</v>
      </c>
      <c r="C16" s="25">
        <v>13</v>
      </c>
      <c r="D16" s="34" t="s">
        <v>64</v>
      </c>
      <c r="E16" s="25" t="s">
        <v>71</v>
      </c>
      <c r="F16" s="53"/>
      <c r="G16" s="26" t="s">
        <v>35</v>
      </c>
      <c r="H16" s="26">
        <v>30</v>
      </c>
      <c r="I16" s="26">
        <v>20</v>
      </c>
      <c r="J16" s="37">
        <v>465</v>
      </c>
      <c r="K16" s="88"/>
      <c r="L16" s="29">
        <f>K16-(SUM(N16:O16))</f>
        <v>0</v>
      </c>
      <c r="M16" s="52" t="str">
        <f t="shared" si="0"/>
        <v>OK</v>
      </c>
      <c r="N16" s="30">
        <v>0</v>
      </c>
      <c r="O16" s="30">
        <v>0</v>
      </c>
    </row>
    <row r="17" spans="1:15" ht="30" x14ac:dyDescent="0.25">
      <c r="A17" s="33" t="s">
        <v>68</v>
      </c>
      <c r="B17" s="25">
        <v>14</v>
      </c>
      <c r="C17" s="25">
        <v>14</v>
      </c>
      <c r="D17" s="34" t="s">
        <v>65</v>
      </c>
      <c r="E17" s="25" t="s">
        <v>71</v>
      </c>
      <c r="F17" s="53"/>
      <c r="G17" s="26" t="s">
        <v>35</v>
      </c>
      <c r="H17" s="26">
        <v>30</v>
      </c>
      <c r="I17" s="26">
        <v>20</v>
      </c>
      <c r="J17" s="37">
        <v>449</v>
      </c>
      <c r="K17" s="88"/>
      <c r="L17" s="29">
        <f>K17-(SUM(N17:O17))</f>
        <v>0</v>
      </c>
      <c r="M17" s="52" t="str">
        <f t="shared" si="0"/>
        <v>OK</v>
      </c>
      <c r="N17" s="30">
        <v>0</v>
      </c>
      <c r="O17" s="30">
        <v>0</v>
      </c>
    </row>
  </sheetData>
  <mergeCells count="7">
    <mergeCell ref="A8:A14"/>
    <mergeCell ref="A2:M2"/>
    <mergeCell ref="A1:C1"/>
    <mergeCell ref="D1:J1"/>
    <mergeCell ref="K1:M1"/>
    <mergeCell ref="N1:N2"/>
    <mergeCell ref="O1:O2"/>
  </mergeCells>
  <conditionalFormatting sqref="N4:O4">
    <cfRule type="cellIs" dxfId="23" priority="10" stopIfTrue="1" operator="greaterThan">
      <formula>0</formula>
    </cfRule>
    <cfRule type="cellIs" dxfId="22" priority="11" stopIfTrue="1" operator="greaterThan">
      <formula>0</formula>
    </cfRule>
    <cfRule type="cellIs" dxfId="21" priority="12" stopIfTrue="1" operator="greaterThan">
      <formula>0</formula>
    </cfRule>
  </conditionalFormatting>
  <conditionalFormatting sqref="N5:O9">
    <cfRule type="cellIs" dxfId="20" priority="7" stopIfTrue="1" operator="greaterThan">
      <formula>0</formula>
    </cfRule>
    <cfRule type="cellIs" dxfId="19" priority="8" stopIfTrue="1" operator="greaterThan">
      <formula>0</formula>
    </cfRule>
    <cfRule type="cellIs" dxfId="18" priority="9" stopIfTrue="1" operator="greaterThan">
      <formula>0</formula>
    </cfRule>
  </conditionalFormatting>
  <conditionalFormatting sqref="N11:O17">
    <cfRule type="cellIs" dxfId="17" priority="1" stopIfTrue="1" operator="greaterThan">
      <formula>0</formula>
    </cfRule>
    <cfRule type="cellIs" dxfId="16" priority="2" stopIfTrue="1" operator="greaterThan">
      <formula>0</formula>
    </cfRule>
    <cfRule type="cellIs" dxfId="15" priority="3" stopIfTrue="1" operator="greaterThan">
      <formula>0</formula>
    </cfRule>
  </conditionalFormatting>
  <conditionalFormatting sqref="N10:O10">
    <cfRule type="cellIs" dxfId="14" priority="4" stopIfTrue="1" operator="greaterThan">
      <formula>0</formula>
    </cfRule>
    <cfRule type="cellIs" dxfId="13" priority="5" stopIfTrue="1" operator="greaterThan">
      <formula>0</formula>
    </cfRule>
    <cfRule type="cellIs" dxfId="12" priority="6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7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7" bestFit="1" customWidth="1"/>
    <col min="4" max="4" width="69.28515625" style="8" bestFit="1" customWidth="1"/>
    <col min="5" max="5" width="11.28515625" style="8" customWidth="1"/>
    <col min="6" max="6" width="21.5703125" style="8" bestFit="1" customWidth="1"/>
    <col min="7" max="7" width="12.28515625" style="7" customWidth="1"/>
    <col min="8" max="8" width="7.7109375" style="24" bestFit="1" customWidth="1"/>
    <col min="9" max="9" width="7.85546875" style="24" customWidth="1"/>
    <col min="10" max="10" width="12.7109375" style="2" bestFit="1" customWidth="1"/>
    <col min="11" max="11" width="9.42578125" style="6" customWidth="1"/>
    <col min="12" max="12" width="13.28515625" style="9" customWidth="1"/>
    <col min="13" max="13" width="12.5703125" style="10" customWidth="1"/>
    <col min="14" max="14" width="10.5703125" style="31" bestFit="1" customWidth="1"/>
    <col min="15" max="16384" width="9.7109375" style="1"/>
  </cols>
  <sheetData>
    <row r="1" spans="1:14" ht="32.25" customHeight="1" x14ac:dyDescent="0.25">
      <c r="A1" s="60" t="s">
        <v>49</v>
      </c>
      <c r="B1" s="60"/>
      <c r="C1" s="60"/>
      <c r="D1" s="60" t="s">
        <v>51</v>
      </c>
      <c r="E1" s="60"/>
      <c r="F1" s="60"/>
      <c r="G1" s="60"/>
      <c r="H1" s="60"/>
      <c r="I1" s="60"/>
      <c r="J1" s="60"/>
      <c r="K1" s="60" t="s">
        <v>50</v>
      </c>
      <c r="L1" s="60"/>
      <c r="M1" s="60"/>
      <c r="N1" s="61" t="s">
        <v>75</v>
      </c>
    </row>
    <row r="2" spans="1:14" ht="29.25" customHeight="1" x14ac:dyDescent="0.25">
      <c r="A2" s="60" t="s">
        <v>46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1"/>
    </row>
    <row r="3" spans="1:14" s="2" customFormat="1" ht="45" x14ac:dyDescent="0.2">
      <c r="A3" s="43" t="s">
        <v>3</v>
      </c>
      <c r="B3" s="43" t="s">
        <v>1</v>
      </c>
      <c r="C3" s="44" t="s">
        <v>5</v>
      </c>
      <c r="D3" s="44" t="s">
        <v>7</v>
      </c>
      <c r="E3" s="44" t="s">
        <v>34</v>
      </c>
      <c r="F3" s="44" t="s">
        <v>13</v>
      </c>
      <c r="G3" s="44" t="s">
        <v>8</v>
      </c>
      <c r="H3" s="45" t="s">
        <v>4</v>
      </c>
      <c r="I3" s="46" t="s">
        <v>14</v>
      </c>
      <c r="J3" s="47" t="s">
        <v>6</v>
      </c>
      <c r="K3" s="48" t="s">
        <v>15</v>
      </c>
      <c r="L3" s="49" t="s">
        <v>0</v>
      </c>
      <c r="M3" s="45" t="s">
        <v>9</v>
      </c>
      <c r="N3" s="50" t="s">
        <v>2</v>
      </c>
    </row>
    <row r="4" spans="1:14" ht="285" x14ac:dyDescent="0.25">
      <c r="A4" s="35" t="s">
        <v>66</v>
      </c>
      <c r="B4" s="25">
        <v>1</v>
      </c>
      <c r="C4" s="25">
        <v>1</v>
      </c>
      <c r="D4" s="27" t="s">
        <v>52</v>
      </c>
      <c r="E4" s="25" t="s">
        <v>70</v>
      </c>
      <c r="F4" s="28" t="s">
        <v>72</v>
      </c>
      <c r="G4" s="26" t="s">
        <v>35</v>
      </c>
      <c r="H4" s="26">
        <v>30</v>
      </c>
      <c r="I4" s="26">
        <v>20</v>
      </c>
      <c r="J4" s="37">
        <v>1645</v>
      </c>
      <c r="K4" s="88">
        <v>28</v>
      </c>
      <c r="L4" s="29">
        <f>K4-(SUM(N4:N4))</f>
        <v>11</v>
      </c>
      <c r="M4" s="52" t="str">
        <f>IF(L4&lt;0,"ATENÇÃO","OK")</f>
        <v>OK</v>
      </c>
      <c r="N4" s="30">
        <v>17</v>
      </c>
    </row>
    <row r="5" spans="1:14" ht="75" x14ac:dyDescent="0.25">
      <c r="A5" s="35" t="s">
        <v>69</v>
      </c>
      <c r="B5" s="25">
        <v>2</v>
      </c>
      <c r="C5" s="25">
        <v>2</v>
      </c>
      <c r="D5" s="34" t="s">
        <v>53</v>
      </c>
      <c r="E5" s="25" t="s">
        <v>71</v>
      </c>
      <c r="F5" s="28"/>
      <c r="G5" s="26" t="s">
        <v>35</v>
      </c>
      <c r="H5" s="26">
        <v>30</v>
      </c>
      <c r="I5" s="26">
        <v>20</v>
      </c>
      <c r="J5" s="37">
        <v>485</v>
      </c>
      <c r="K5" s="88"/>
      <c r="L5" s="29">
        <f>K5-(SUM(N5:N5))</f>
        <v>0</v>
      </c>
      <c r="M5" s="52" t="str">
        <f t="shared" ref="M5:M17" si="0">IF(L5&lt;0,"ATENÇÃO","OK")</f>
        <v>OK</v>
      </c>
      <c r="N5" s="30">
        <v>0</v>
      </c>
    </row>
    <row r="6" spans="1:14" ht="45" x14ac:dyDescent="0.25">
      <c r="A6" s="35" t="s">
        <v>67</v>
      </c>
      <c r="B6" s="25">
        <v>3</v>
      </c>
      <c r="C6" s="25">
        <v>3</v>
      </c>
      <c r="D6" s="34" t="s">
        <v>54</v>
      </c>
      <c r="E6" s="25" t="s">
        <v>71</v>
      </c>
      <c r="F6" s="28"/>
      <c r="G6" s="26" t="s">
        <v>35</v>
      </c>
      <c r="H6" s="26">
        <v>30</v>
      </c>
      <c r="I6" s="26">
        <v>20</v>
      </c>
      <c r="J6" s="37">
        <v>647</v>
      </c>
      <c r="K6" s="88"/>
      <c r="L6" s="29">
        <f>K6-(SUM(N6:N6))</f>
        <v>0</v>
      </c>
      <c r="M6" s="52" t="str">
        <f t="shared" si="0"/>
        <v>OK</v>
      </c>
      <c r="N6" s="30">
        <v>0</v>
      </c>
    </row>
    <row r="7" spans="1:14" ht="30" x14ac:dyDescent="0.25">
      <c r="A7" s="35" t="s">
        <v>68</v>
      </c>
      <c r="B7" s="25">
        <v>4</v>
      </c>
      <c r="C7" s="25">
        <v>4</v>
      </c>
      <c r="D7" s="36" t="s">
        <v>55</v>
      </c>
      <c r="E7" s="25" t="s">
        <v>71</v>
      </c>
      <c r="F7" s="28"/>
      <c r="G7" s="26" t="s">
        <v>35</v>
      </c>
      <c r="H7" s="26">
        <v>30</v>
      </c>
      <c r="I7" s="26">
        <v>20</v>
      </c>
      <c r="J7" s="37">
        <v>493</v>
      </c>
      <c r="K7" s="88">
        <v>9</v>
      </c>
      <c r="L7" s="29">
        <f>K7-(SUM(N7:N7))</f>
        <v>9</v>
      </c>
      <c r="M7" s="52" t="str">
        <f t="shared" si="0"/>
        <v>OK</v>
      </c>
      <c r="N7" s="30">
        <v>0</v>
      </c>
    </row>
    <row r="8" spans="1:14" x14ac:dyDescent="0.25">
      <c r="A8" s="57" t="s">
        <v>69</v>
      </c>
      <c r="B8" s="25">
        <v>5</v>
      </c>
      <c r="C8" s="25">
        <v>5</v>
      </c>
      <c r="D8" s="36" t="s">
        <v>56</v>
      </c>
      <c r="E8" s="25" t="s">
        <v>71</v>
      </c>
      <c r="F8" s="28"/>
      <c r="G8" s="26" t="s">
        <v>35</v>
      </c>
      <c r="H8" s="26">
        <v>30</v>
      </c>
      <c r="I8" s="26">
        <v>20</v>
      </c>
      <c r="J8" s="37">
        <v>440</v>
      </c>
      <c r="K8" s="88"/>
      <c r="L8" s="29">
        <f>K8-(SUM(N8:N8))</f>
        <v>0</v>
      </c>
      <c r="M8" s="52" t="str">
        <f t="shared" si="0"/>
        <v>OK</v>
      </c>
      <c r="N8" s="30">
        <v>0</v>
      </c>
    </row>
    <row r="9" spans="1:14" x14ac:dyDescent="0.25">
      <c r="A9" s="58"/>
      <c r="B9" s="25">
        <v>6</v>
      </c>
      <c r="C9" s="25">
        <v>6</v>
      </c>
      <c r="D9" s="34" t="s">
        <v>57</v>
      </c>
      <c r="E9" s="25" t="s">
        <v>71</v>
      </c>
      <c r="F9" s="28"/>
      <c r="G9" s="26" t="s">
        <v>35</v>
      </c>
      <c r="H9" s="26">
        <v>30</v>
      </c>
      <c r="I9" s="26">
        <v>20</v>
      </c>
      <c r="J9" s="37">
        <v>590</v>
      </c>
      <c r="K9" s="88"/>
      <c r="L9" s="29">
        <f>K9-(SUM(N9:N9))</f>
        <v>0</v>
      </c>
      <c r="M9" s="52" t="str">
        <f t="shared" si="0"/>
        <v>OK</v>
      </c>
      <c r="N9" s="30">
        <v>0</v>
      </c>
    </row>
    <row r="10" spans="1:14" x14ac:dyDescent="0.25">
      <c r="A10" s="58"/>
      <c r="B10" s="25">
        <v>7</v>
      </c>
      <c r="C10" s="25">
        <v>7</v>
      </c>
      <c r="D10" s="34" t="s">
        <v>58</v>
      </c>
      <c r="E10" s="25" t="s">
        <v>71</v>
      </c>
      <c r="F10" s="28"/>
      <c r="G10" s="26" t="s">
        <v>35</v>
      </c>
      <c r="H10" s="26">
        <v>30</v>
      </c>
      <c r="I10" s="26">
        <v>20</v>
      </c>
      <c r="J10" s="37">
        <v>590</v>
      </c>
      <c r="K10" s="88"/>
      <c r="L10" s="29">
        <f>K10-(SUM(N10:N10))</f>
        <v>0</v>
      </c>
      <c r="M10" s="52" t="str">
        <f t="shared" si="0"/>
        <v>OK</v>
      </c>
      <c r="N10" s="30">
        <v>0</v>
      </c>
    </row>
    <row r="11" spans="1:14" x14ac:dyDescent="0.25">
      <c r="A11" s="58"/>
      <c r="B11" s="25">
        <v>8</v>
      </c>
      <c r="C11" s="25">
        <v>8</v>
      </c>
      <c r="D11" s="34" t="s">
        <v>59</v>
      </c>
      <c r="E11" s="25" t="s">
        <v>71</v>
      </c>
      <c r="F11" s="53"/>
      <c r="G11" s="26" t="s">
        <v>35</v>
      </c>
      <c r="H11" s="26">
        <v>30</v>
      </c>
      <c r="I11" s="26">
        <v>20</v>
      </c>
      <c r="J11" s="37">
        <v>427</v>
      </c>
      <c r="K11" s="88"/>
      <c r="L11" s="29">
        <f>K11-(SUM(N11:N11))</f>
        <v>0</v>
      </c>
      <c r="M11" s="52" t="str">
        <f t="shared" si="0"/>
        <v>OK</v>
      </c>
      <c r="N11" s="30">
        <v>0</v>
      </c>
    </row>
    <row r="12" spans="1:14" x14ac:dyDescent="0.25">
      <c r="A12" s="58"/>
      <c r="B12" s="25">
        <v>9</v>
      </c>
      <c r="C12" s="25">
        <v>9</v>
      </c>
      <c r="D12" s="34" t="s">
        <v>60</v>
      </c>
      <c r="E12" s="25" t="s">
        <v>71</v>
      </c>
      <c r="F12" s="53"/>
      <c r="G12" s="26" t="s">
        <v>35</v>
      </c>
      <c r="H12" s="26">
        <v>30</v>
      </c>
      <c r="I12" s="26">
        <v>20</v>
      </c>
      <c r="J12" s="37">
        <v>530</v>
      </c>
      <c r="K12" s="88"/>
      <c r="L12" s="29">
        <f>K12-(SUM(N12:N12))</f>
        <v>0</v>
      </c>
      <c r="M12" s="52" t="str">
        <f t="shared" si="0"/>
        <v>OK</v>
      </c>
      <c r="N12" s="30">
        <v>0</v>
      </c>
    </row>
    <row r="13" spans="1:14" x14ac:dyDescent="0.25">
      <c r="A13" s="58"/>
      <c r="B13" s="25">
        <v>10</v>
      </c>
      <c r="C13" s="25">
        <v>10</v>
      </c>
      <c r="D13" s="34" t="s">
        <v>61</v>
      </c>
      <c r="E13" s="25" t="s">
        <v>71</v>
      </c>
      <c r="F13" s="53"/>
      <c r="G13" s="26" t="s">
        <v>35</v>
      </c>
      <c r="H13" s="26">
        <v>30</v>
      </c>
      <c r="I13" s="26">
        <v>20</v>
      </c>
      <c r="J13" s="37">
        <v>497</v>
      </c>
      <c r="K13" s="88"/>
      <c r="L13" s="29">
        <f>K13-(SUM(N13:N13))</f>
        <v>0</v>
      </c>
      <c r="M13" s="52" t="str">
        <f t="shared" si="0"/>
        <v>OK</v>
      </c>
      <c r="N13" s="30">
        <v>0</v>
      </c>
    </row>
    <row r="14" spans="1:14" x14ac:dyDescent="0.25">
      <c r="A14" s="59"/>
      <c r="B14" s="25">
        <v>11</v>
      </c>
      <c r="C14" s="25">
        <v>11</v>
      </c>
      <c r="D14" s="34" t="s">
        <v>62</v>
      </c>
      <c r="E14" s="25" t="s">
        <v>71</v>
      </c>
      <c r="F14" s="53"/>
      <c r="G14" s="26" t="s">
        <v>35</v>
      </c>
      <c r="H14" s="26">
        <v>30</v>
      </c>
      <c r="I14" s="26">
        <v>20</v>
      </c>
      <c r="J14" s="37">
        <v>540</v>
      </c>
      <c r="K14" s="88"/>
      <c r="L14" s="29">
        <f>K14-(SUM(N14:N14))</f>
        <v>0</v>
      </c>
      <c r="M14" s="52" t="str">
        <f t="shared" si="0"/>
        <v>OK</v>
      </c>
      <c r="N14" s="30">
        <v>0</v>
      </c>
    </row>
    <row r="15" spans="1:14" ht="30" x14ac:dyDescent="0.25">
      <c r="A15" s="33" t="s">
        <v>68</v>
      </c>
      <c r="B15" s="25">
        <v>12</v>
      </c>
      <c r="C15" s="25">
        <v>12</v>
      </c>
      <c r="D15" s="34" t="s">
        <v>63</v>
      </c>
      <c r="E15" s="25" t="s">
        <v>71</v>
      </c>
      <c r="F15" s="53"/>
      <c r="G15" s="26" t="s">
        <v>35</v>
      </c>
      <c r="H15" s="26">
        <v>30</v>
      </c>
      <c r="I15" s="26">
        <v>20</v>
      </c>
      <c r="J15" s="37">
        <v>1900</v>
      </c>
      <c r="K15" s="88"/>
      <c r="L15" s="29">
        <f>K15-(SUM(N15:N15))</f>
        <v>0</v>
      </c>
      <c r="M15" s="52" t="str">
        <f t="shared" si="0"/>
        <v>OK</v>
      </c>
      <c r="N15" s="30">
        <v>0</v>
      </c>
    </row>
    <row r="16" spans="1:14" ht="75" x14ac:dyDescent="0.25">
      <c r="A16" s="33" t="s">
        <v>69</v>
      </c>
      <c r="B16" s="25">
        <v>13</v>
      </c>
      <c r="C16" s="25">
        <v>13</v>
      </c>
      <c r="D16" s="34" t="s">
        <v>64</v>
      </c>
      <c r="E16" s="25" t="s">
        <v>71</v>
      </c>
      <c r="F16" s="53"/>
      <c r="G16" s="26" t="s">
        <v>35</v>
      </c>
      <c r="H16" s="26">
        <v>30</v>
      </c>
      <c r="I16" s="26">
        <v>20</v>
      </c>
      <c r="J16" s="37">
        <v>465</v>
      </c>
      <c r="K16" s="88"/>
      <c r="L16" s="29">
        <f>K16-(SUM(N16:N16))</f>
        <v>0</v>
      </c>
      <c r="M16" s="52" t="str">
        <f t="shared" si="0"/>
        <v>OK</v>
      </c>
      <c r="N16" s="30">
        <v>0</v>
      </c>
    </row>
    <row r="17" spans="1:14" ht="30" x14ac:dyDescent="0.25">
      <c r="A17" s="33" t="s">
        <v>68</v>
      </c>
      <c r="B17" s="25">
        <v>14</v>
      </c>
      <c r="C17" s="25">
        <v>14</v>
      </c>
      <c r="D17" s="34" t="s">
        <v>65</v>
      </c>
      <c r="E17" s="25" t="s">
        <v>71</v>
      </c>
      <c r="F17" s="53"/>
      <c r="G17" s="26" t="s">
        <v>35</v>
      </c>
      <c r="H17" s="26">
        <v>30</v>
      </c>
      <c r="I17" s="26">
        <v>20</v>
      </c>
      <c r="J17" s="37">
        <v>449</v>
      </c>
      <c r="K17" s="88"/>
      <c r="L17" s="29">
        <f>K17-(SUM(N17:N17))</f>
        <v>0</v>
      </c>
      <c r="M17" s="52" t="str">
        <f t="shared" si="0"/>
        <v>OK</v>
      </c>
      <c r="N17" s="30">
        <v>0</v>
      </c>
    </row>
  </sheetData>
  <mergeCells count="6">
    <mergeCell ref="A8:A14"/>
    <mergeCell ref="A2:M2"/>
    <mergeCell ref="A1:C1"/>
    <mergeCell ref="D1:J1"/>
    <mergeCell ref="K1:M1"/>
    <mergeCell ref="N1:N2"/>
  </mergeCells>
  <conditionalFormatting sqref="N4">
    <cfRule type="cellIs" dxfId="11" priority="13" stopIfTrue="1" operator="greaterThan">
      <formula>0</formula>
    </cfRule>
    <cfRule type="cellIs" dxfId="10" priority="14" stopIfTrue="1" operator="greaterThan">
      <formula>0</formula>
    </cfRule>
    <cfRule type="cellIs" dxfId="9" priority="15" stopIfTrue="1" operator="greaterThan">
      <formula>0</formula>
    </cfRule>
  </conditionalFormatting>
  <conditionalFormatting sqref="N5:N9">
    <cfRule type="cellIs" dxfId="8" priority="10" stopIfTrue="1" operator="greaterThan">
      <formula>0</formula>
    </cfRule>
    <cfRule type="cellIs" dxfId="7" priority="11" stopIfTrue="1" operator="greaterThan">
      <formula>0</formula>
    </cfRule>
    <cfRule type="cellIs" dxfId="6" priority="12" stopIfTrue="1" operator="greaterThan">
      <formula>0</formula>
    </cfRule>
  </conditionalFormatting>
  <conditionalFormatting sqref="N10">
    <cfRule type="cellIs" dxfId="5" priority="7" stopIfTrue="1" operator="greaterThan">
      <formula>0</formula>
    </cfRule>
    <cfRule type="cellIs" dxfId="4" priority="8" stopIfTrue="1" operator="greaterThan">
      <formula>0</formula>
    </cfRule>
    <cfRule type="cellIs" dxfId="3" priority="9" stopIfTrue="1" operator="greaterThan">
      <formula>0</formula>
    </cfRule>
  </conditionalFormatting>
  <conditionalFormatting sqref="N11:N17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1"/>
  <sheetViews>
    <sheetView tabSelected="1" topLeftCell="B1" zoomScale="80" zoomScaleNormal="80" workbookViewId="0">
      <selection activeCell="K28" sqref="K28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7" bestFit="1" customWidth="1"/>
    <col min="4" max="4" width="69.28515625" style="8" bestFit="1" customWidth="1"/>
    <col min="5" max="5" width="11.28515625" style="8" customWidth="1"/>
    <col min="6" max="6" width="21.5703125" style="8" bestFit="1" customWidth="1"/>
    <col min="7" max="7" width="12.28515625" style="7" customWidth="1"/>
    <col min="8" max="8" width="7.7109375" style="24" bestFit="1" customWidth="1"/>
    <col min="9" max="9" width="7.85546875" style="24" customWidth="1"/>
    <col min="10" max="10" width="12.7109375" style="2" bestFit="1" customWidth="1"/>
    <col min="11" max="11" width="12.7109375" style="6" customWidth="1"/>
    <col min="12" max="12" width="16.28515625" style="9" customWidth="1"/>
    <col min="13" max="13" width="12.5703125" style="10" customWidth="1"/>
    <col min="14" max="15" width="17" style="1" bestFit="1" customWidth="1"/>
    <col min="16" max="16384" width="9.7109375" style="1"/>
  </cols>
  <sheetData>
    <row r="1" spans="1:15" ht="45.75" customHeight="1" x14ac:dyDescent="0.25">
      <c r="A1" s="60" t="s">
        <v>49</v>
      </c>
      <c r="B1" s="60"/>
      <c r="C1" s="60"/>
      <c r="D1" s="60" t="s">
        <v>51</v>
      </c>
      <c r="E1" s="60"/>
      <c r="F1" s="60"/>
      <c r="G1" s="60"/>
      <c r="H1" s="60"/>
      <c r="I1" s="60"/>
      <c r="J1" s="60"/>
      <c r="K1" s="60" t="s">
        <v>50</v>
      </c>
      <c r="L1" s="60"/>
      <c r="M1" s="60"/>
      <c r="N1" s="60"/>
      <c r="O1" s="60"/>
    </row>
    <row r="2" spans="1:15" s="2" customFormat="1" ht="30.75" customHeight="1" x14ac:dyDescent="0.2">
      <c r="A2" s="60" t="s">
        <v>74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15" s="2" customFormat="1" ht="45" x14ac:dyDescent="0.2">
      <c r="A3" s="43" t="s">
        <v>3</v>
      </c>
      <c r="B3" s="43" t="s">
        <v>1</v>
      </c>
      <c r="C3" s="44" t="s">
        <v>5</v>
      </c>
      <c r="D3" s="44" t="s">
        <v>7</v>
      </c>
      <c r="E3" s="44" t="s">
        <v>34</v>
      </c>
      <c r="F3" s="44" t="s">
        <v>13</v>
      </c>
      <c r="G3" s="44" t="s">
        <v>8</v>
      </c>
      <c r="H3" s="45" t="s">
        <v>4</v>
      </c>
      <c r="I3" s="46" t="s">
        <v>14</v>
      </c>
      <c r="J3" s="47" t="s">
        <v>6</v>
      </c>
      <c r="K3" s="48" t="s">
        <v>76</v>
      </c>
      <c r="L3" s="49" t="s">
        <v>47</v>
      </c>
      <c r="M3" s="91" t="s">
        <v>48</v>
      </c>
      <c r="N3" s="91" t="s">
        <v>77</v>
      </c>
      <c r="O3" s="45" t="s">
        <v>78</v>
      </c>
    </row>
    <row r="4" spans="1:15" ht="285" x14ac:dyDescent="0.25">
      <c r="A4" s="35" t="s">
        <v>66</v>
      </c>
      <c r="B4" s="25">
        <v>1</v>
      </c>
      <c r="C4" s="25">
        <v>1</v>
      </c>
      <c r="D4" s="27" t="s">
        <v>52</v>
      </c>
      <c r="E4" s="25" t="s">
        <v>70</v>
      </c>
      <c r="F4" s="28" t="s">
        <v>72</v>
      </c>
      <c r="G4" s="26" t="s">
        <v>35</v>
      </c>
      <c r="H4" s="26">
        <v>30</v>
      </c>
      <c r="I4" s="26">
        <v>20</v>
      </c>
      <c r="J4" s="37">
        <v>1645</v>
      </c>
      <c r="K4" s="92">
        <f>REIT!K4+PROEX!K4+CEART!K4+FAED!K4+CEFID!K4+CESFI!K4+CEAVI!K4+CCT!K4+CEPLAN!K4+CAV!K4+CEO!K4+CERES!K4</f>
        <v>242</v>
      </c>
      <c r="L4" s="29">
        <f>(REIT!K4-REIT!L4)+(PROEX!K4-PROEX!L4)+(CEART!K4-CEART!L4)+(FAED!K4-FAED!L4)+(CEFID!K4-CEFID!L4)+(CESFI!K4-CESFI!L4)+(CEAVI!K4-CEAVI!L4)+(CCT!K4-CCT!L4)+(CEPLAN!K4-CEPLAN!L4)+(CAV!K4-CAV!L4)+(CEO!K4-CEO!L4)+(CERES!K4-CERES!L4)</f>
        <v>84</v>
      </c>
      <c r="M4" s="32">
        <f>K4-L4</f>
        <v>158</v>
      </c>
      <c r="N4" s="42">
        <f>J4*K4</f>
        <v>398090</v>
      </c>
      <c r="O4" s="42">
        <f>J4*L4</f>
        <v>138180</v>
      </c>
    </row>
    <row r="5" spans="1:15" ht="75" x14ac:dyDescent="0.25">
      <c r="A5" s="35" t="s">
        <v>69</v>
      </c>
      <c r="B5" s="25">
        <v>2</v>
      </c>
      <c r="C5" s="25">
        <v>2</v>
      </c>
      <c r="D5" s="34" t="s">
        <v>53</v>
      </c>
      <c r="E5" s="25" t="s">
        <v>71</v>
      </c>
      <c r="F5" s="28"/>
      <c r="G5" s="26" t="s">
        <v>35</v>
      </c>
      <c r="H5" s="26">
        <v>30</v>
      </c>
      <c r="I5" s="26">
        <v>20</v>
      </c>
      <c r="J5" s="37">
        <v>485</v>
      </c>
      <c r="K5" s="92">
        <f>REIT!K5+PROEX!K5+CEART!K5+FAED!K5+CEFID!K5+CESFI!K5+CEAVI!K5+CCT!K5+CEPLAN!K5+CAV!K5+CEO!K5+CERES!K5</f>
        <v>15</v>
      </c>
      <c r="L5" s="29">
        <f>(REIT!K5-REIT!L5)+(PROEX!K5-PROEX!L5)+(CEART!K5-CEART!L5)+(FAED!K5-FAED!L5)+(CEFID!K5-CEFID!L5)+(CESFI!K5-CESFI!L5)+(CEAVI!K5-CEAVI!L5)+(CCT!K5-CCT!L5)+(CEPLAN!K5-CEPLAN!L5)+(CAV!K5-CAV!L5)+(CEO!K5-CEO!L5)+(CERES!K5-CERES!L5)</f>
        <v>0</v>
      </c>
      <c r="M5" s="32">
        <f t="shared" ref="M5:M10" si="0">K5-L5</f>
        <v>15</v>
      </c>
      <c r="N5" s="42">
        <f t="shared" ref="N5:N17" si="1">J5*K5</f>
        <v>7275</v>
      </c>
      <c r="O5" s="42">
        <f t="shared" ref="O5:O17" si="2">J5*L5</f>
        <v>0</v>
      </c>
    </row>
    <row r="6" spans="1:15" ht="45" x14ac:dyDescent="0.25">
      <c r="A6" s="35" t="s">
        <v>67</v>
      </c>
      <c r="B6" s="25">
        <v>3</v>
      </c>
      <c r="C6" s="25">
        <v>3</v>
      </c>
      <c r="D6" s="34" t="s">
        <v>54</v>
      </c>
      <c r="E6" s="25" t="s">
        <v>71</v>
      </c>
      <c r="F6" s="28"/>
      <c r="G6" s="26" t="s">
        <v>35</v>
      </c>
      <c r="H6" s="26">
        <v>30</v>
      </c>
      <c r="I6" s="26">
        <v>20</v>
      </c>
      <c r="J6" s="37">
        <v>647</v>
      </c>
      <c r="K6" s="92">
        <f>REIT!K6+PROEX!K6+CEART!K6+FAED!K6+CEFID!K6+CESFI!K6+CEAVI!K6+CCT!K6+CEPLAN!K6+CAV!K6+CEO!K6+CERES!K6</f>
        <v>5</v>
      </c>
      <c r="L6" s="29">
        <f>(REIT!K6-REIT!L6)+(PROEX!K6-PROEX!L6)+(CEART!K6-CEART!L6)+(FAED!K6-FAED!L6)+(CEFID!K6-CEFID!L6)+(CESFI!K6-CESFI!L6)+(CEAVI!K6-CEAVI!L6)+(CCT!K6-CCT!L6)+(CEPLAN!K6-CEPLAN!L6)+(CAV!K6-CAV!L6)+(CEO!K6-CEO!L6)+(CERES!K6-CERES!L6)</f>
        <v>0</v>
      </c>
      <c r="M6" s="32">
        <f t="shared" si="0"/>
        <v>5</v>
      </c>
      <c r="N6" s="42">
        <f t="shared" si="1"/>
        <v>3235</v>
      </c>
      <c r="O6" s="42">
        <f t="shared" si="2"/>
        <v>0</v>
      </c>
    </row>
    <row r="7" spans="1:15" ht="30" x14ac:dyDescent="0.25">
      <c r="A7" s="35" t="s">
        <v>68</v>
      </c>
      <c r="B7" s="25">
        <v>4</v>
      </c>
      <c r="C7" s="25">
        <v>4</v>
      </c>
      <c r="D7" s="36" t="s">
        <v>55</v>
      </c>
      <c r="E7" s="25" t="s">
        <v>71</v>
      </c>
      <c r="F7" s="28"/>
      <c r="G7" s="26" t="s">
        <v>35</v>
      </c>
      <c r="H7" s="26">
        <v>30</v>
      </c>
      <c r="I7" s="26">
        <v>20</v>
      </c>
      <c r="J7" s="37">
        <v>493</v>
      </c>
      <c r="K7" s="92">
        <f>REIT!K7+PROEX!K7+CEART!K7+FAED!K7+CEFID!K7+CESFI!K7+CEAVI!K7+CCT!K7+CEPLAN!K7+CAV!K7+CEO!K7+CERES!K7</f>
        <v>9</v>
      </c>
      <c r="L7" s="29">
        <f>(REIT!K7-REIT!L7)+(PROEX!K7-PROEX!L7)+(CEART!K7-CEART!L7)+(FAED!K7-FAED!L7)+(CEFID!K7-CEFID!L7)+(CESFI!K7-CESFI!L7)+(CEAVI!K7-CEAVI!L7)+(CCT!K7-CCT!L7)+(CEPLAN!K7-CEPLAN!L7)+(CAV!K7-CAV!L7)+(CEO!K7-CEO!L7)+(CERES!K7-CERES!L7)</f>
        <v>0</v>
      </c>
      <c r="M7" s="32">
        <f t="shared" si="0"/>
        <v>9</v>
      </c>
      <c r="N7" s="42">
        <f t="shared" si="1"/>
        <v>4437</v>
      </c>
      <c r="O7" s="42">
        <f t="shared" si="2"/>
        <v>0</v>
      </c>
    </row>
    <row r="8" spans="1:15" x14ac:dyDescent="0.25">
      <c r="A8" s="57" t="s">
        <v>69</v>
      </c>
      <c r="B8" s="25">
        <v>5</v>
      </c>
      <c r="C8" s="25">
        <v>5</v>
      </c>
      <c r="D8" s="36" t="s">
        <v>56</v>
      </c>
      <c r="E8" s="25" t="s">
        <v>71</v>
      </c>
      <c r="F8" s="28"/>
      <c r="G8" s="26" t="s">
        <v>35</v>
      </c>
      <c r="H8" s="26">
        <v>30</v>
      </c>
      <c r="I8" s="26">
        <v>20</v>
      </c>
      <c r="J8" s="37">
        <v>440</v>
      </c>
      <c r="K8" s="92">
        <f>REIT!K8+PROEX!K8+CEART!K8+FAED!K8+CEFID!K8+CESFI!K8+CEAVI!K8+CCT!K8+CEPLAN!K8+CAV!K8+CEO!K8+CERES!K8</f>
        <v>20</v>
      </c>
      <c r="L8" s="29">
        <f>(REIT!K8-REIT!L8)+(PROEX!K8-PROEX!L8)+(CEART!K8-CEART!L8)+(FAED!K8-FAED!L8)+(CEFID!K8-CEFID!L8)+(CESFI!K8-CESFI!L8)+(CEAVI!K8-CEAVI!L8)+(CCT!K8-CCT!L8)+(CEPLAN!K8-CEPLAN!L8)+(CAV!K8-CAV!L8)+(CEO!K8-CEO!L8)+(CERES!K8-CERES!L8)</f>
        <v>0</v>
      </c>
      <c r="M8" s="32">
        <f t="shared" si="0"/>
        <v>20</v>
      </c>
      <c r="N8" s="42">
        <f t="shared" si="1"/>
        <v>8800</v>
      </c>
      <c r="O8" s="42">
        <f t="shared" si="2"/>
        <v>0</v>
      </c>
    </row>
    <row r="9" spans="1:15" x14ac:dyDescent="0.25">
      <c r="A9" s="58"/>
      <c r="B9" s="25">
        <v>6</v>
      </c>
      <c r="C9" s="25">
        <v>6</v>
      </c>
      <c r="D9" s="34" t="s">
        <v>57</v>
      </c>
      <c r="E9" s="25" t="s">
        <v>71</v>
      </c>
      <c r="F9" s="28"/>
      <c r="G9" s="26" t="s">
        <v>35</v>
      </c>
      <c r="H9" s="26">
        <v>30</v>
      </c>
      <c r="I9" s="26">
        <v>20</v>
      </c>
      <c r="J9" s="37">
        <v>590</v>
      </c>
      <c r="K9" s="92">
        <f>REIT!K9+PROEX!K9+CEART!K9+FAED!K9+CEFID!K9+CESFI!K9+CEAVI!K9+CCT!K9+CEPLAN!K9+CAV!K9+CEO!K9+CERES!K9</f>
        <v>6</v>
      </c>
      <c r="L9" s="29">
        <f>(REIT!K9-REIT!L9)+(PROEX!K9-PROEX!L9)+(CEART!K9-CEART!L9)+(FAED!K9-FAED!L9)+(CEFID!K9-CEFID!L9)+(CESFI!K9-CESFI!L9)+(CEAVI!K9-CEAVI!L9)+(CCT!K9-CCT!L9)+(CEPLAN!K9-CEPLAN!L9)+(CAV!K9-CAV!L9)+(CEO!K9-CEO!L9)+(CERES!K9-CERES!L9)</f>
        <v>0</v>
      </c>
      <c r="M9" s="32">
        <f t="shared" si="0"/>
        <v>6</v>
      </c>
      <c r="N9" s="42">
        <f t="shared" si="1"/>
        <v>3540</v>
      </c>
      <c r="O9" s="42">
        <f t="shared" si="2"/>
        <v>0</v>
      </c>
    </row>
    <row r="10" spans="1:15" x14ac:dyDescent="0.25">
      <c r="A10" s="58"/>
      <c r="B10" s="25">
        <v>7</v>
      </c>
      <c r="C10" s="25">
        <v>7</v>
      </c>
      <c r="D10" s="34" t="s">
        <v>58</v>
      </c>
      <c r="E10" s="25" t="s">
        <v>71</v>
      </c>
      <c r="F10" s="28"/>
      <c r="G10" s="26" t="s">
        <v>35</v>
      </c>
      <c r="H10" s="26">
        <v>30</v>
      </c>
      <c r="I10" s="26">
        <v>20</v>
      </c>
      <c r="J10" s="37">
        <v>590</v>
      </c>
      <c r="K10" s="92">
        <f>REIT!K10+PROEX!K10+CEART!K10+FAED!K10+CEFID!K10+CESFI!K10+CEAVI!K10+CCT!K10+CEPLAN!K10+CAV!K10+CEO!K10+CERES!K10</f>
        <v>45</v>
      </c>
      <c r="L10" s="29">
        <f>(REIT!K10-REIT!L10)+(PROEX!K10-PROEX!L10)+(CEART!K10-CEART!L10)+(FAED!K10-FAED!L10)+(CEFID!K10-CEFID!L10)+(CESFI!K10-CESFI!L10)+(CEAVI!K10-CEAVI!L10)+(CCT!K10-CCT!L10)+(CEPLAN!K10-CEPLAN!L10)+(CAV!K10-CAV!L10)+(CEO!K10-CEO!L10)+(CERES!K10-CERES!L10)</f>
        <v>14</v>
      </c>
      <c r="M10" s="32">
        <f t="shared" si="0"/>
        <v>31</v>
      </c>
      <c r="N10" s="42">
        <f t="shared" si="1"/>
        <v>26550</v>
      </c>
      <c r="O10" s="42">
        <f t="shared" si="2"/>
        <v>8260</v>
      </c>
    </row>
    <row r="11" spans="1:15" x14ac:dyDescent="0.25">
      <c r="A11" s="58"/>
      <c r="B11" s="25">
        <v>8</v>
      </c>
      <c r="C11" s="25">
        <v>8</v>
      </c>
      <c r="D11" s="34" t="s">
        <v>59</v>
      </c>
      <c r="E11" s="25" t="s">
        <v>71</v>
      </c>
      <c r="F11" s="53"/>
      <c r="G11" s="26" t="s">
        <v>35</v>
      </c>
      <c r="H11" s="26">
        <v>30</v>
      </c>
      <c r="I11" s="26">
        <v>20</v>
      </c>
      <c r="J11" s="37">
        <v>427</v>
      </c>
      <c r="K11" s="92">
        <f>REIT!K11+PROEX!K11+CEART!K11+FAED!K11+CEFID!K11+CESFI!K11+CEAVI!K11+CCT!K11+CEPLAN!K11+CAV!K11+CEO!K11+CERES!K11</f>
        <v>60</v>
      </c>
      <c r="L11" s="29">
        <f>(REIT!K11-REIT!L11)+(PROEX!K11-PROEX!L11)+(CEART!K11-CEART!L11)+(FAED!K11-FAED!L11)+(CEFID!K11-CEFID!L11)+(CESFI!K11-CESFI!L11)+(CEAVI!K11-CEAVI!L11)+(CCT!K11-CCT!L11)+(CEPLAN!K11-CEPLAN!L11)+(CAV!K11-CAV!L11)+(CEO!K11-CEO!L11)+(CERES!K11-CERES!L11)</f>
        <v>0</v>
      </c>
      <c r="M11" s="32">
        <f t="shared" ref="M11:M17" si="3">K11-L11</f>
        <v>60</v>
      </c>
      <c r="N11" s="42">
        <f t="shared" si="1"/>
        <v>25620</v>
      </c>
      <c r="O11" s="42">
        <f t="shared" si="2"/>
        <v>0</v>
      </c>
    </row>
    <row r="12" spans="1:15" x14ac:dyDescent="0.25">
      <c r="A12" s="58"/>
      <c r="B12" s="25">
        <v>9</v>
      </c>
      <c r="C12" s="25">
        <v>9</v>
      </c>
      <c r="D12" s="34" t="s">
        <v>60</v>
      </c>
      <c r="E12" s="25" t="s">
        <v>71</v>
      </c>
      <c r="F12" s="53"/>
      <c r="G12" s="26" t="s">
        <v>35</v>
      </c>
      <c r="H12" s="26">
        <v>30</v>
      </c>
      <c r="I12" s="26">
        <v>20</v>
      </c>
      <c r="J12" s="37">
        <v>530</v>
      </c>
      <c r="K12" s="92">
        <f>REIT!K12+PROEX!K12+CEART!K12+FAED!K12+CEFID!K12+CESFI!K12+CEAVI!K12+CCT!K12+CEPLAN!K12+CAV!K12+CEO!K12+CERES!K12</f>
        <v>5</v>
      </c>
      <c r="L12" s="29">
        <f>(REIT!K12-REIT!L12)+(PROEX!K12-PROEX!L12)+(CEART!K12-CEART!L12)+(FAED!K12-FAED!L12)+(CEFID!K12-CEFID!L12)+(CESFI!K12-CESFI!L12)+(CEAVI!K12-CEAVI!L12)+(CCT!K12-CCT!L12)+(CEPLAN!K12-CEPLAN!L12)+(CAV!K12-CAV!L12)+(CEO!K12-CEO!L12)+(CERES!K12-CERES!L12)</f>
        <v>0</v>
      </c>
      <c r="M12" s="32">
        <f t="shared" si="3"/>
        <v>5</v>
      </c>
      <c r="N12" s="42">
        <f t="shared" si="1"/>
        <v>2650</v>
      </c>
      <c r="O12" s="42">
        <f t="shared" si="2"/>
        <v>0</v>
      </c>
    </row>
    <row r="13" spans="1:15" x14ac:dyDescent="0.25">
      <c r="A13" s="58"/>
      <c r="B13" s="25">
        <v>10</v>
      </c>
      <c r="C13" s="25">
        <v>10</v>
      </c>
      <c r="D13" s="34" t="s">
        <v>61</v>
      </c>
      <c r="E13" s="25" t="s">
        <v>71</v>
      </c>
      <c r="F13" s="53"/>
      <c r="G13" s="26" t="s">
        <v>35</v>
      </c>
      <c r="H13" s="26">
        <v>30</v>
      </c>
      <c r="I13" s="26">
        <v>20</v>
      </c>
      <c r="J13" s="37">
        <v>497</v>
      </c>
      <c r="K13" s="92">
        <f>REIT!K13+PROEX!K13+CEART!K13+FAED!K13+CEFID!K13+CESFI!K13+CEAVI!K13+CCT!K13+CEPLAN!K13+CAV!K13+CEO!K13+CERES!K13</f>
        <v>5</v>
      </c>
      <c r="L13" s="29">
        <f>(REIT!K13-REIT!L13)+(PROEX!K13-PROEX!L13)+(CEART!K13-CEART!L13)+(FAED!K13-FAED!L13)+(CEFID!K13-CEFID!L13)+(CESFI!K13-CESFI!L13)+(CEAVI!K13-CEAVI!L13)+(CCT!K13-CCT!L13)+(CEPLAN!K13-CEPLAN!L13)+(CAV!K13-CAV!L13)+(CEO!K13-CEO!L13)+(CERES!K13-CERES!L13)</f>
        <v>0</v>
      </c>
      <c r="M13" s="32">
        <f t="shared" si="3"/>
        <v>5</v>
      </c>
      <c r="N13" s="42">
        <f t="shared" si="1"/>
        <v>2485</v>
      </c>
      <c r="O13" s="42">
        <f t="shared" si="2"/>
        <v>0</v>
      </c>
    </row>
    <row r="14" spans="1:15" x14ac:dyDescent="0.25">
      <c r="A14" s="59"/>
      <c r="B14" s="25">
        <v>11</v>
      </c>
      <c r="C14" s="25">
        <v>11</v>
      </c>
      <c r="D14" s="34" t="s">
        <v>62</v>
      </c>
      <c r="E14" s="25" t="s">
        <v>71</v>
      </c>
      <c r="F14" s="53"/>
      <c r="G14" s="26" t="s">
        <v>35</v>
      </c>
      <c r="H14" s="26">
        <v>30</v>
      </c>
      <c r="I14" s="26">
        <v>20</v>
      </c>
      <c r="J14" s="37">
        <v>540</v>
      </c>
      <c r="K14" s="92">
        <f>REIT!K14+PROEX!K14+CEART!K14+FAED!K14+CEFID!K14+CESFI!K14+CEAVI!K14+CCT!K14+CEPLAN!K14+CAV!K14+CEO!K14+CERES!K14</f>
        <v>33</v>
      </c>
      <c r="L14" s="29">
        <f>(REIT!K14-REIT!L14)+(PROEX!K14-PROEX!L14)+(CEART!K14-CEART!L14)+(FAED!K14-FAED!L14)+(CEFID!K14-CEFID!L14)+(CESFI!K14-CESFI!L14)+(CEAVI!K14-CEAVI!L14)+(CCT!K14-CCT!L14)+(CEPLAN!K14-CEPLAN!L14)+(CAV!K14-CAV!L14)+(CEO!K14-CEO!L14)+(CERES!K14-CERES!L14)</f>
        <v>8</v>
      </c>
      <c r="M14" s="32">
        <f t="shared" si="3"/>
        <v>25</v>
      </c>
      <c r="N14" s="42">
        <f t="shared" si="1"/>
        <v>17820</v>
      </c>
      <c r="O14" s="42">
        <f t="shared" si="2"/>
        <v>4320</v>
      </c>
    </row>
    <row r="15" spans="1:15" ht="30" x14ac:dyDescent="0.25">
      <c r="A15" s="33" t="s">
        <v>68</v>
      </c>
      <c r="B15" s="25">
        <v>12</v>
      </c>
      <c r="C15" s="25">
        <v>12</v>
      </c>
      <c r="D15" s="34" t="s">
        <v>63</v>
      </c>
      <c r="E15" s="25" t="s">
        <v>71</v>
      </c>
      <c r="F15" s="53"/>
      <c r="G15" s="26" t="s">
        <v>35</v>
      </c>
      <c r="H15" s="26">
        <v>30</v>
      </c>
      <c r="I15" s="26">
        <v>20</v>
      </c>
      <c r="J15" s="37">
        <v>1900</v>
      </c>
      <c r="K15" s="92">
        <f>REIT!K15+PROEX!K15+CEART!K15+FAED!K15+CEFID!K15+CESFI!K15+CEAVI!K15+CCT!K15+CEPLAN!K15+CAV!K15+CEO!K15+CERES!K15</f>
        <v>5</v>
      </c>
      <c r="L15" s="29">
        <f>(REIT!K15-REIT!L15)+(PROEX!K15-PROEX!L15)+(CEART!K15-CEART!L15)+(FAED!K15-FAED!L15)+(CEFID!K15-CEFID!L15)+(CESFI!K15-CESFI!L15)+(CEAVI!K15-CEAVI!L15)+(CCT!K15-CCT!L15)+(CEPLAN!K15-CEPLAN!L15)+(CAV!K15-CAV!L15)+(CEO!K15-CEO!L15)+(CERES!K15-CERES!L15)</f>
        <v>0</v>
      </c>
      <c r="M15" s="32">
        <f t="shared" si="3"/>
        <v>5</v>
      </c>
      <c r="N15" s="42">
        <f t="shared" si="1"/>
        <v>9500</v>
      </c>
      <c r="O15" s="42">
        <f t="shared" si="2"/>
        <v>0</v>
      </c>
    </row>
    <row r="16" spans="1:15" ht="75" x14ac:dyDescent="0.25">
      <c r="A16" s="33" t="s">
        <v>69</v>
      </c>
      <c r="B16" s="25">
        <v>13</v>
      </c>
      <c r="C16" s="25">
        <v>13</v>
      </c>
      <c r="D16" s="34" t="s">
        <v>64</v>
      </c>
      <c r="E16" s="25" t="s">
        <v>71</v>
      </c>
      <c r="F16" s="53"/>
      <c r="G16" s="26" t="s">
        <v>35</v>
      </c>
      <c r="H16" s="26">
        <v>30</v>
      </c>
      <c r="I16" s="26">
        <v>20</v>
      </c>
      <c r="J16" s="37">
        <v>465</v>
      </c>
      <c r="K16" s="92">
        <f>REIT!K16+PROEX!K16+CEART!K16+FAED!K16+CEFID!K16+CESFI!K16+CEAVI!K16+CCT!K16+CEPLAN!K16+CAV!K16+CEO!K16+CERES!K16</f>
        <v>5</v>
      </c>
      <c r="L16" s="29">
        <f>(REIT!K16-REIT!L16)+(PROEX!K16-PROEX!L16)+(CEART!K16-CEART!L16)+(FAED!K16-FAED!L16)+(CEFID!K16-CEFID!L16)+(CESFI!K16-CESFI!L16)+(CEAVI!K16-CEAVI!L16)+(CCT!K16-CCT!L16)+(CEPLAN!K16-CEPLAN!L16)+(CAV!K16-CAV!L16)+(CEO!K16-CEO!L16)+(CERES!K16-CERES!L16)</f>
        <v>0</v>
      </c>
      <c r="M16" s="32">
        <f t="shared" si="3"/>
        <v>5</v>
      </c>
      <c r="N16" s="42">
        <f t="shared" si="1"/>
        <v>2325</v>
      </c>
      <c r="O16" s="42">
        <f t="shared" si="2"/>
        <v>0</v>
      </c>
    </row>
    <row r="17" spans="1:15" ht="30" x14ac:dyDescent="0.25">
      <c r="A17" s="33" t="s">
        <v>68</v>
      </c>
      <c r="B17" s="25">
        <v>14</v>
      </c>
      <c r="C17" s="25">
        <v>14</v>
      </c>
      <c r="D17" s="34" t="s">
        <v>65</v>
      </c>
      <c r="E17" s="25" t="s">
        <v>71</v>
      </c>
      <c r="F17" s="53"/>
      <c r="G17" s="26" t="s">
        <v>35</v>
      </c>
      <c r="H17" s="26">
        <v>30</v>
      </c>
      <c r="I17" s="26">
        <v>20</v>
      </c>
      <c r="J17" s="37">
        <v>449</v>
      </c>
      <c r="K17" s="92">
        <f>REIT!K17+PROEX!K17+CEART!K17+FAED!K17+CEFID!K17+CESFI!K17+CEAVI!K17+CCT!K17+CEPLAN!K17+CAV!K17+CEO!K17+CERES!K17</f>
        <v>5</v>
      </c>
      <c r="L17" s="29">
        <f>(REIT!K17-REIT!L17)+(PROEX!K17-PROEX!L17)+(CEART!K17-CEART!L17)+(FAED!K17-FAED!L17)+(CEFID!K17-CEFID!L17)+(CESFI!K17-CESFI!L17)+(CEAVI!K17-CEAVI!L17)+(CCT!K17-CCT!L17)+(CEPLAN!K17-CEPLAN!L17)+(CAV!K17-CAV!L17)+(CEO!K17-CEO!L17)+(CERES!K17-CERES!L17)</f>
        <v>0</v>
      </c>
      <c r="M17" s="32">
        <f t="shared" si="3"/>
        <v>5</v>
      </c>
      <c r="N17" s="42">
        <f t="shared" si="1"/>
        <v>2245</v>
      </c>
      <c r="O17" s="42">
        <f t="shared" si="2"/>
        <v>0</v>
      </c>
    </row>
    <row r="18" spans="1:15" ht="15.75" x14ac:dyDescent="0.25">
      <c r="B18" s="3"/>
      <c r="C18" s="55"/>
      <c r="D18" s="24"/>
      <c r="E18" s="24"/>
      <c r="F18" s="24"/>
      <c r="G18" s="55"/>
      <c r="L18" s="56"/>
      <c r="N18" s="93">
        <f>SUM(N4:N17)</f>
        <v>514572</v>
      </c>
      <c r="O18" s="93">
        <f>SUM(O4:O17)</f>
        <v>150760</v>
      </c>
    </row>
    <row r="19" spans="1:15" x14ac:dyDescent="0.25">
      <c r="B19" s="3"/>
      <c r="C19" s="55"/>
      <c r="D19" s="24"/>
      <c r="E19" s="24"/>
      <c r="F19" s="24"/>
      <c r="G19" s="55"/>
      <c r="L19" s="56"/>
    </row>
    <row r="20" spans="1:15" ht="15.75" x14ac:dyDescent="0.25">
      <c r="B20" s="3"/>
      <c r="C20" s="55"/>
      <c r="D20" s="24"/>
      <c r="E20" s="24"/>
      <c r="F20" s="24"/>
      <c r="G20" s="55"/>
      <c r="K20" s="69" t="s">
        <v>83</v>
      </c>
      <c r="L20" s="70"/>
      <c r="M20" s="70"/>
      <c r="N20" s="70"/>
      <c r="O20" s="71"/>
    </row>
    <row r="21" spans="1:15" ht="15.75" x14ac:dyDescent="0.25">
      <c r="B21" s="3"/>
      <c r="C21" s="55"/>
      <c r="D21" s="24"/>
      <c r="E21" s="24"/>
      <c r="F21" s="24"/>
      <c r="G21" s="55"/>
      <c r="K21" s="72" t="s">
        <v>84</v>
      </c>
      <c r="L21" s="73"/>
      <c r="M21" s="73"/>
      <c r="N21" s="73"/>
      <c r="O21" s="74"/>
    </row>
    <row r="22" spans="1:15" ht="15.75" x14ac:dyDescent="0.25">
      <c r="B22" s="3"/>
      <c r="C22" s="55"/>
      <c r="D22" s="24"/>
      <c r="E22" s="24"/>
      <c r="F22" s="24"/>
      <c r="G22" s="55"/>
      <c r="K22" s="75" t="s">
        <v>85</v>
      </c>
      <c r="L22" s="76"/>
      <c r="M22" s="76"/>
      <c r="N22" s="76"/>
      <c r="O22" s="77"/>
    </row>
    <row r="23" spans="1:15" ht="15.75" x14ac:dyDescent="0.25">
      <c r="B23" s="3"/>
      <c r="C23" s="55"/>
      <c r="D23" s="24"/>
      <c r="E23" s="24"/>
      <c r="F23" s="24"/>
      <c r="G23" s="55"/>
      <c r="K23" s="78" t="s">
        <v>79</v>
      </c>
      <c r="L23" s="79"/>
      <c r="M23" s="79"/>
      <c r="N23" s="79"/>
      <c r="O23" s="38">
        <f>N18</f>
        <v>514572</v>
      </c>
    </row>
    <row r="24" spans="1:15" ht="15.75" x14ac:dyDescent="0.25">
      <c r="B24" s="3"/>
      <c r="C24" s="55"/>
      <c r="D24" s="24"/>
      <c r="E24" s="24"/>
      <c r="F24" s="24"/>
      <c r="G24" s="55"/>
      <c r="K24" s="62" t="s">
        <v>80</v>
      </c>
      <c r="L24" s="63"/>
      <c r="M24" s="63"/>
      <c r="N24" s="63"/>
      <c r="O24" s="39">
        <f>O18</f>
        <v>150760</v>
      </c>
    </row>
    <row r="25" spans="1:15" ht="15.75" x14ac:dyDescent="0.25">
      <c r="B25" s="3"/>
      <c r="C25" s="55"/>
      <c r="D25" s="24"/>
      <c r="E25" s="24"/>
      <c r="F25" s="24"/>
      <c r="G25" s="55"/>
      <c r="K25" s="62" t="s">
        <v>81</v>
      </c>
      <c r="L25" s="63"/>
      <c r="M25" s="63"/>
      <c r="N25" s="63"/>
      <c r="O25" s="40">
        <v>0</v>
      </c>
    </row>
    <row r="26" spans="1:15" ht="15.75" x14ac:dyDescent="0.25">
      <c r="B26" s="3"/>
      <c r="C26" s="55"/>
      <c r="D26" s="24"/>
      <c r="E26" s="24"/>
      <c r="F26" s="24"/>
      <c r="G26" s="55"/>
      <c r="K26" s="64" t="s">
        <v>82</v>
      </c>
      <c r="L26" s="65"/>
      <c r="M26" s="65"/>
      <c r="N26" s="65"/>
      <c r="O26" s="41">
        <f>O24/O23</f>
        <v>0.29298135149211385</v>
      </c>
    </row>
    <row r="27" spans="1:15" ht="15.75" x14ac:dyDescent="0.25">
      <c r="B27" s="3"/>
      <c r="C27" s="55"/>
      <c r="D27" s="24"/>
      <c r="E27" s="24"/>
      <c r="F27" s="24"/>
      <c r="G27" s="55"/>
      <c r="K27" s="66" t="s">
        <v>102</v>
      </c>
      <c r="L27" s="67"/>
      <c r="M27" s="67"/>
      <c r="N27" s="67"/>
      <c r="O27" s="68"/>
    </row>
    <row r="28" spans="1:15" x14ac:dyDescent="0.25">
      <c r="B28" s="3"/>
      <c r="C28" s="55"/>
      <c r="D28" s="24"/>
      <c r="E28" s="24"/>
      <c r="F28" s="24"/>
      <c r="G28" s="55"/>
      <c r="L28" s="56"/>
    </row>
    <row r="29" spans="1:15" x14ac:dyDescent="0.25">
      <c r="B29" s="3"/>
      <c r="C29" s="55"/>
      <c r="D29" s="24"/>
      <c r="E29" s="24"/>
      <c r="F29" s="24"/>
      <c r="G29" s="55"/>
      <c r="L29" s="56"/>
    </row>
    <row r="30" spans="1:15" x14ac:dyDescent="0.25">
      <c r="B30" s="3"/>
      <c r="C30" s="55"/>
      <c r="D30" s="24"/>
      <c r="E30" s="24"/>
      <c r="F30" s="24"/>
      <c r="G30" s="55"/>
      <c r="L30" s="56"/>
    </row>
    <row r="31" spans="1:15" x14ac:dyDescent="0.25">
      <c r="B31" s="3"/>
      <c r="C31" s="55"/>
      <c r="D31" s="24"/>
      <c r="E31" s="24"/>
      <c r="F31" s="24"/>
      <c r="G31" s="55"/>
      <c r="L31" s="56"/>
    </row>
  </sheetData>
  <mergeCells count="13">
    <mergeCell ref="K25:N25"/>
    <mergeCell ref="K26:N26"/>
    <mergeCell ref="K27:O27"/>
    <mergeCell ref="K1:O1"/>
    <mergeCell ref="A2:O2"/>
    <mergeCell ref="K20:O20"/>
    <mergeCell ref="K21:O21"/>
    <mergeCell ref="K22:O22"/>
    <mergeCell ref="K23:N23"/>
    <mergeCell ref="K24:N24"/>
    <mergeCell ref="D1:J1"/>
    <mergeCell ref="A1:C1"/>
    <mergeCell ref="A8:A14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11" customWidth="1"/>
    <col min="2" max="2" width="6.85546875" style="11" customWidth="1"/>
    <col min="3" max="3" width="31" style="11" customWidth="1"/>
    <col min="4" max="4" width="8.5703125" style="11" bestFit="1" customWidth="1"/>
    <col min="5" max="5" width="9.5703125" style="11" customWidth="1"/>
    <col min="6" max="6" width="14.7109375" style="11" customWidth="1"/>
    <col min="7" max="7" width="16" style="11" customWidth="1"/>
    <col min="8" max="8" width="11.140625" style="11" customWidth="1"/>
    <col min="9" max="16384" width="9.140625" style="11"/>
  </cols>
  <sheetData>
    <row r="1" spans="1:8" ht="20.25" customHeight="1" x14ac:dyDescent="0.2">
      <c r="A1" s="81" t="s">
        <v>16</v>
      </c>
      <c r="B1" s="81"/>
      <c r="C1" s="81"/>
      <c r="D1" s="81"/>
      <c r="E1" s="81"/>
      <c r="F1" s="81"/>
      <c r="G1" s="81"/>
      <c r="H1" s="81"/>
    </row>
    <row r="2" spans="1:8" ht="20.25" x14ac:dyDescent="0.2">
      <c r="B2" s="12"/>
    </row>
    <row r="3" spans="1:8" ht="47.25" customHeight="1" x14ac:dyDescent="0.2">
      <c r="A3" s="82" t="s">
        <v>17</v>
      </c>
      <c r="B3" s="82"/>
      <c r="C3" s="82"/>
      <c r="D3" s="82"/>
      <c r="E3" s="82"/>
      <c r="F3" s="82"/>
      <c r="G3" s="82"/>
      <c r="H3" s="82"/>
    </row>
    <row r="4" spans="1:8" ht="35.25" customHeight="1" x14ac:dyDescent="0.2">
      <c r="B4" s="13"/>
    </row>
    <row r="5" spans="1:8" ht="15" customHeight="1" x14ac:dyDescent="0.2">
      <c r="A5" s="83" t="s">
        <v>18</v>
      </c>
      <c r="B5" s="83"/>
      <c r="C5" s="83"/>
      <c r="D5" s="83"/>
      <c r="E5" s="83"/>
      <c r="F5" s="83"/>
      <c r="G5" s="83"/>
      <c r="H5" s="83"/>
    </row>
    <row r="6" spans="1:8" ht="15" customHeight="1" x14ac:dyDescent="0.2">
      <c r="A6" s="83" t="s">
        <v>19</v>
      </c>
      <c r="B6" s="83"/>
      <c r="C6" s="83"/>
      <c r="D6" s="83"/>
      <c r="E6" s="83"/>
      <c r="F6" s="83"/>
      <c r="G6" s="83"/>
      <c r="H6" s="83"/>
    </row>
    <row r="7" spans="1:8" ht="15" customHeight="1" x14ac:dyDescent="0.2">
      <c r="A7" s="83" t="s">
        <v>20</v>
      </c>
      <c r="B7" s="83"/>
      <c r="C7" s="83"/>
      <c r="D7" s="83"/>
      <c r="E7" s="83"/>
      <c r="F7" s="83"/>
      <c r="G7" s="83"/>
      <c r="H7" s="83"/>
    </row>
    <row r="8" spans="1:8" ht="15" customHeight="1" x14ac:dyDescent="0.2">
      <c r="A8" s="83" t="s">
        <v>21</v>
      </c>
      <c r="B8" s="83"/>
      <c r="C8" s="83"/>
      <c r="D8" s="83"/>
      <c r="E8" s="83"/>
      <c r="F8" s="83"/>
      <c r="G8" s="83"/>
      <c r="H8" s="83"/>
    </row>
    <row r="9" spans="1:8" ht="30" customHeight="1" x14ac:dyDescent="0.2">
      <c r="B9" s="14"/>
    </row>
    <row r="10" spans="1:8" ht="105" customHeight="1" x14ac:dyDescent="0.2">
      <c r="A10" s="84" t="s">
        <v>22</v>
      </c>
      <c r="B10" s="84"/>
      <c r="C10" s="84"/>
      <c r="D10" s="84"/>
      <c r="E10" s="84"/>
      <c r="F10" s="84"/>
      <c r="G10" s="84"/>
      <c r="H10" s="84"/>
    </row>
    <row r="11" spans="1:8" ht="15.75" thickBot="1" x14ac:dyDescent="0.25">
      <c r="B11" s="15"/>
    </row>
    <row r="12" spans="1:8" ht="48.75" thickBot="1" x14ac:dyDescent="0.25">
      <c r="A12" s="16" t="s">
        <v>12</v>
      </c>
      <c r="B12" s="16" t="s">
        <v>10</v>
      </c>
      <c r="C12" s="17" t="s">
        <v>23</v>
      </c>
      <c r="D12" s="17" t="s">
        <v>11</v>
      </c>
      <c r="E12" s="17" t="s">
        <v>24</v>
      </c>
      <c r="F12" s="17" t="s">
        <v>25</v>
      </c>
      <c r="G12" s="17" t="s">
        <v>26</v>
      </c>
      <c r="H12" s="17" t="s">
        <v>27</v>
      </c>
    </row>
    <row r="13" spans="1:8" ht="15.75" thickBot="1" x14ac:dyDescent="0.25">
      <c r="A13" s="18"/>
      <c r="B13" s="18"/>
      <c r="C13" s="19"/>
      <c r="D13" s="19"/>
      <c r="E13" s="19"/>
      <c r="F13" s="19"/>
      <c r="G13" s="19"/>
      <c r="H13" s="19"/>
    </row>
    <row r="14" spans="1:8" ht="15.75" thickBot="1" x14ac:dyDescent="0.25">
      <c r="A14" s="18"/>
      <c r="B14" s="18"/>
      <c r="C14" s="19"/>
      <c r="D14" s="19"/>
      <c r="E14" s="19"/>
      <c r="F14" s="19"/>
      <c r="G14" s="19"/>
      <c r="H14" s="19"/>
    </row>
    <row r="15" spans="1:8" ht="15.75" thickBot="1" x14ac:dyDescent="0.25">
      <c r="A15" s="18"/>
      <c r="B15" s="18"/>
      <c r="C15" s="19"/>
      <c r="D15" s="19"/>
      <c r="E15" s="19"/>
      <c r="F15" s="19"/>
      <c r="G15" s="19"/>
      <c r="H15" s="19"/>
    </row>
    <row r="16" spans="1:8" ht="15.75" thickBot="1" x14ac:dyDescent="0.25">
      <c r="A16" s="18"/>
      <c r="B16" s="18"/>
      <c r="C16" s="19"/>
      <c r="D16" s="19"/>
      <c r="E16" s="19"/>
      <c r="F16" s="19"/>
      <c r="G16" s="19"/>
      <c r="H16" s="19"/>
    </row>
    <row r="17" spans="1:8" ht="15.75" thickBot="1" x14ac:dyDescent="0.25">
      <c r="A17" s="20"/>
      <c r="B17" s="20"/>
      <c r="C17" s="21"/>
      <c r="D17" s="21"/>
      <c r="E17" s="21"/>
      <c r="F17" s="21"/>
      <c r="G17" s="21"/>
      <c r="H17" s="21"/>
    </row>
    <row r="18" spans="1:8" ht="42" customHeight="1" x14ac:dyDescent="0.2">
      <c r="B18" s="22"/>
      <c r="C18" s="23"/>
      <c r="D18" s="23"/>
      <c r="E18" s="23"/>
      <c r="F18" s="23"/>
      <c r="G18" s="23"/>
      <c r="H18" s="23"/>
    </row>
    <row r="19" spans="1:8" ht="15" customHeight="1" x14ac:dyDescent="0.2">
      <c r="A19" s="85" t="s">
        <v>28</v>
      </c>
      <c r="B19" s="85"/>
      <c r="C19" s="85"/>
      <c r="D19" s="85"/>
      <c r="E19" s="85"/>
      <c r="F19" s="85"/>
      <c r="G19" s="85"/>
      <c r="H19" s="85"/>
    </row>
    <row r="20" spans="1:8" ht="14.25" x14ac:dyDescent="0.2">
      <c r="A20" s="86" t="s">
        <v>29</v>
      </c>
      <c r="B20" s="86"/>
      <c r="C20" s="86"/>
      <c r="D20" s="86"/>
      <c r="E20" s="86"/>
      <c r="F20" s="86"/>
      <c r="G20" s="86"/>
      <c r="H20" s="86"/>
    </row>
    <row r="21" spans="1:8" ht="15" x14ac:dyDescent="0.2">
      <c r="B21" s="15"/>
    </row>
    <row r="22" spans="1:8" ht="15" x14ac:dyDescent="0.2">
      <c r="B22" s="15"/>
    </row>
    <row r="23" spans="1:8" ht="15" x14ac:dyDescent="0.2">
      <c r="B23" s="15"/>
    </row>
    <row r="24" spans="1:8" ht="15" customHeight="1" x14ac:dyDescent="0.2">
      <c r="A24" s="87" t="s">
        <v>30</v>
      </c>
      <c r="B24" s="87"/>
      <c r="C24" s="87"/>
      <c r="D24" s="87"/>
      <c r="E24" s="87"/>
      <c r="F24" s="87"/>
      <c r="G24" s="87"/>
      <c r="H24" s="87"/>
    </row>
    <row r="25" spans="1:8" ht="15" customHeight="1" x14ac:dyDescent="0.2">
      <c r="A25" s="87" t="s">
        <v>31</v>
      </c>
      <c r="B25" s="87"/>
      <c r="C25" s="87"/>
      <c r="D25" s="87"/>
      <c r="E25" s="87"/>
      <c r="F25" s="87"/>
      <c r="G25" s="87"/>
      <c r="H25" s="87"/>
    </row>
    <row r="26" spans="1:8" ht="15" customHeight="1" x14ac:dyDescent="0.2">
      <c r="A26" s="80" t="s">
        <v>32</v>
      </c>
      <c r="B26" s="80"/>
      <c r="C26" s="80"/>
      <c r="D26" s="80"/>
      <c r="E26" s="80"/>
      <c r="F26" s="80"/>
      <c r="G26" s="80"/>
      <c r="H26" s="80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REIT</vt:lpstr>
      <vt:lpstr>PROEX</vt:lpstr>
      <vt:lpstr>CEART</vt:lpstr>
      <vt:lpstr>FAED</vt:lpstr>
      <vt:lpstr>CEFID</vt:lpstr>
      <vt:lpstr>CESFI</vt:lpstr>
      <vt:lpstr>CEAVI</vt:lpstr>
      <vt:lpstr>CCT</vt:lpstr>
      <vt:lpstr>CEPLAN</vt:lpstr>
      <vt:lpstr>CAV</vt:lpstr>
      <vt:lpstr>CEO</vt:lpstr>
      <vt:lpstr>CERES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2016-01-19T16:08:45Z</dcterms:modified>
</cp:coreProperties>
</file>