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683.2015 - UDESC - Eventos - Vig 17.02.17\"/>
    </mc:Choice>
  </mc:AlternateContent>
  <bookViews>
    <workbookView xWindow="0" yWindow="0" windowWidth="20490" windowHeight="8445" tabRatio="857" activeTab="1"/>
  </bookViews>
  <sheets>
    <sheet name="CERES" sheetId="164" r:id="rId1"/>
    <sheet name="REITORIA_PROEX" sheetId="163" r:id="rId2"/>
    <sheet name="GESTOR" sheetId="162" r:id="rId3"/>
    <sheet name="Modelo Anexo II IN 002_2014" sheetId="77" r:id="rId4"/>
  </sheets>
  <definedNames>
    <definedName name="diasuteis" localSheetId="0">#REF!</definedName>
    <definedName name="diasuteis" localSheetId="2">#REF!</definedName>
    <definedName name="diasuteis">#REF!</definedName>
    <definedName name="Ferias" localSheetId="0">#REF!</definedName>
    <definedName name="Ferias" localSheetId="2">#REF!</definedName>
    <definedName name="Ferias">#REF!</definedName>
    <definedName name="RD" localSheetId="0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G6" i="163" l="1"/>
  <c r="G4" i="163"/>
  <c r="G14" i="163" l="1"/>
  <c r="H27" i="164"/>
  <c r="I27" i="164" s="1"/>
  <c r="H26" i="164"/>
  <c r="I26" i="164" s="1"/>
  <c r="H25" i="164"/>
  <c r="I25" i="164" s="1"/>
  <c r="H24" i="164"/>
  <c r="I24" i="164" s="1"/>
  <c r="H23" i="164"/>
  <c r="I23" i="164" s="1"/>
  <c r="H22" i="164"/>
  <c r="I22" i="164" s="1"/>
  <c r="H21" i="164"/>
  <c r="I21" i="164" s="1"/>
  <c r="H20" i="164"/>
  <c r="I20" i="164" s="1"/>
  <c r="H19" i="164"/>
  <c r="I19" i="164" s="1"/>
  <c r="H18" i="164"/>
  <c r="I18" i="164" s="1"/>
  <c r="H17" i="164"/>
  <c r="I17" i="164" s="1"/>
  <c r="H16" i="164"/>
  <c r="I16" i="164" s="1"/>
  <c r="I15" i="164"/>
  <c r="H15" i="164"/>
  <c r="H14" i="164"/>
  <c r="I14" i="164" s="1"/>
  <c r="H13" i="164"/>
  <c r="I13" i="164" s="1"/>
  <c r="H12" i="164"/>
  <c r="I12" i="164" s="1"/>
  <c r="H11" i="164"/>
  <c r="I11" i="164" s="1"/>
  <c r="H10" i="164"/>
  <c r="I10" i="164" s="1"/>
  <c r="H9" i="164"/>
  <c r="I9" i="164" s="1"/>
  <c r="H8" i="164"/>
  <c r="I8" i="164" s="1"/>
  <c r="I7" i="164"/>
  <c r="H7" i="164"/>
  <c r="H6" i="164"/>
  <c r="I6" i="164" s="1"/>
  <c r="H5" i="164"/>
  <c r="I5" i="164" s="1"/>
  <c r="H4" i="164"/>
  <c r="I4" i="164" s="1"/>
  <c r="J5" i="162" l="1"/>
  <c r="J7" i="162"/>
  <c r="J8" i="162"/>
  <c r="J9" i="162"/>
  <c r="J10" i="162"/>
  <c r="J11" i="162"/>
  <c r="J12" i="162"/>
  <c r="J13" i="162"/>
  <c r="J15" i="162"/>
  <c r="J16" i="162"/>
  <c r="J17" i="162"/>
  <c r="J18" i="162"/>
  <c r="J19" i="162"/>
  <c r="J20" i="162"/>
  <c r="J21" i="162"/>
  <c r="J22" i="162"/>
  <c r="J23" i="162"/>
  <c r="J24" i="162"/>
  <c r="J25" i="162"/>
  <c r="J26" i="162"/>
  <c r="J27" i="162"/>
  <c r="H9" i="162"/>
  <c r="I9" i="162" s="1"/>
  <c r="H13" i="162"/>
  <c r="K13" i="162" s="1"/>
  <c r="H16" i="162"/>
  <c r="I16" i="162" s="1"/>
  <c r="H18" i="162"/>
  <c r="I18" i="162" s="1"/>
  <c r="H20" i="162"/>
  <c r="I20" i="162" s="1"/>
  <c r="H22" i="162"/>
  <c r="I22" i="162" s="1"/>
  <c r="H24" i="162"/>
  <c r="I24" i="162" s="1"/>
  <c r="H26" i="162"/>
  <c r="K26" i="162" s="1"/>
  <c r="G5" i="162"/>
  <c r="G6" i="162"/>
  <c r="J6" i="162" s="1"/>
  <c r="G7" i="162"/>
  <c r="G8" i="162"/>
  <c r="G9" i="162"/>
  <c r="G10" i="162"/>
  <c r="G11" i="162"/>
  <c r="G12" i="162"/>
  <c r="G13" i="162"/>
  <c r="G14" i="162"/>
  <c r="J14" i="162" s="1"/>
  <c r="G15" i="162"/>
  <c r="G16" i="162"/>
  <c r="G17" i="162"/>
  <c r="G18" i="162"/>
  <c r="G19" i="162"/>
  <c r="G20" i="162"/>
  <c r="G21" i="162"/>
  <c r="G22" i="162"/>
  <c r="G23" i="162"/>
  <c r="G24" i="162"/>
  <c r="G25" i="162"/>
  <c r="G26" i="162"/>
  <c r="G27" i="162"/>
  <c r="G4" i="162"/>
  <c r="H5" i="163"/>
  <c r="H5" i="162" s="1"/>
  <c r="H6" i="163"/>
  <c r="H6" i="162" s="1"/>
  <c r="H7" i="163"/>
  <c r="H7" i="162" s="1"/>
  <c r="H8" i="163"/>
  <c r="H8" i="162" s="1"/>
  <c r="H9" i="163"/>
  <c r="H10" i="163"/>
  <c r="H10" i="162" s="1"/>
  <c r="H11" i="163"/>
  <c r="H11" i="162" s="1"/>
  <c r="H12" i="163"/>
  <c r="H12" i="162" s="1"/>
  <c r="H13" i="163"/>
  <c r="H14" i="163"/>
  <c r="H14" i="162" s="1"/>
  <c r="K14" i="162" s="1"/>
  <c r="H15" i="163"/>
  <c r="H15" i="162" s="1"/>
  <c r="H16" i="163"/>
  <c r="H17" i="163"/>
  <c r="H17" i="162" s="1"/>
  <c r="H18" i="163"/>
  <c r="I18" i="163" s="1"/>
  <c r="H19" i="163"/>
  <c r="I19" i="163" s="1"/>
  <c r="H20" i="163"/>
  <c r="H21" i="163"/>
  <c r="I21" i="163" s="1"/>
  <c r="H22" i="163"/>
  <c r="I22" i="163" s="1"/>
  <c r="H23" i="163"/>
  <c r="I23" i="163" s="1"/>
  <c r="H24" i="163"/>
  <c r="H25" i="163"/>
  <c r="I25" i="163" s="1"/>
  <c r="H26" i="163"/>
  <c r="I26" i="163" s="1"/>
  <c r="H27" i="163"/>
  <c r="I27" i="163" s="1"/>
  <c r="H4" i="163"/>
  <c r="H4" i="162" s="1"/>
  <c r="K4" i="162" s="1"/>
  <c r="I20" i="163"/>
  <c r="I24" i="163"/>
  <c r="I12" i="162" l="1"/>
  <c r="K12" i="162"/>
  <c r="K8" i="162"/>
  <c r="I8" i="162"/>
  <c r="K15" i="162"/>
  <c r="I15" i="162"/>
  <c r="I11" i="162"/>
  <c r="K11" i="162"/>
  <c r="I7" i="162"/>
  <c r="K7" i="162"/>
  <c r="K10" i="162"/>
  <c r="I10" i="162"/>
  <c r="I17" i="162"/>
  <c r="K17" i="162"/>
  <c r="K5" i="162"/>
  <c r="I5" i="162"/>
  <c r="I26" i="162"/>
  <c r="I13" i="162"/>
  <c r="H27" i="162"/>
  <c r="H23" i="162"/>
  <c r="H19" i="162"/>
  <c r="K22" i="162"/>
  <c r="K18" i="162"/>
  <c r="K9" i="162"/>
  <c r="H25" i="162"/>
  <c r="H21" i="162"/>
  <c r="K24" i="162"/>
  <c r="K20" i="162"/>
  <c r="K16" i="162"/>
  <c r="K6" i="162"/>
  <c r="I6" i="162"/>
  <c r="I4" i="162"/>
  <c r="J28" i="162"/>
  <c r="K33" i="162" s="1"/>
  <c r="J4" i="162"/>
  <c r="I14" i="162"/>
  <c r="I4" i="163"/>
  <c r="I11" i="163"/>
  <c r="I12" i="163"/>
  <c r="I13" i="163"/>
  <c r="I14" i="163"/>
  <c r="I15" i="163"/>
  <c r="I16" i="163"/>
  <c r="I17" i="163"/>
  <c r="K25" i="162" l="1"/>
  <c r="I25" i="162"/>
  <c r="K19" i="162"/>
  <c r="I19" i="162"/>
  <c r="K23" i="162"/>
  <c r="I23" i="162"/>
  <c r="K27" i="162"/>
  <c r="I27" i="162"/>
  <c r="K28" i="162"/>
  <c r="K34" i="162" s="1"/>
  <c r="K21" i="162"/>
  <c r="I21" i="162"/>
  <c r="I10" i="163"/>
  <c r="I9" i="163" l="1"/>
  <c r="I8" i="163"/>
  <c r="I7" i="163"/>
  <c r="I5" i="163" l="1"/>
  <c r="I6" i="163"/>
  <c r="K36" i="162" l="1"/>
</calcChain>
</file>

<file path=xl/comments1.xml><?xml version="1.0" encoding="utf-8"?>
<comments xmlns="http://schemas.openxmlformats.org/spreadsheetml/2006/main">
  <authors>
    <author>Gabriela Monteiro</author>
    <author>MARCELO DARCI DE SOUZA</author>
  </authors>
  <commentList>
    <comment ref="G4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1 cedido para o ceres</t>
        </r>
      </text>
    </comment>
    <comment ref="G6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1 cedido para CERES</t>
        </r>
      </text>
    </comment>
    <comment ref="G14" authorId="1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01 pra ceres 16/01/16
</t>
        </r>
      </text>
    </comment>
  </commentList>
</comments>
</file>

<file path=xl/sharedStrings.xml><?xml version="1.0" encoding="utf-8"?>
<sst xmlns="http://schemas.openxmlformats.org/spreadsheetml/2006/main" count="258" uniqueCount="81">
  <si>
    <t>Saldo / Automático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</si>
  <si>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</si>
  <si>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</si>
  <si>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</si>
  <si>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</si>
  <si>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</si>
  <si>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</si>
  <si>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</si>
  <si>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</si>
  <si>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</si>
  <si>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</si>
  <si>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</si>
  <si>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</si>
  <si>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</si>
  <si>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</si>
  <si>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</si>
  <si>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</si>
  <si>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</si>
  <si>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</si>
  <si>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</si>
  <si>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</si>
  <si>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</si>
  <si>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</si>
  <si>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</si>
  <si>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</si>
  <si>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</si>
  <si>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DETALHAMENTO</t>
  </si>
  <si>
    <t>SALDO</t>
  </si>
  <si>
    <t>Valor Total da Ata com Aditivo</t>
  </si>
  <si>
    <t>Valor Utilizado</t>
  </si>
  <si>
    <t>% Aditivos</t>
  </si>
  <si>
    <t>% Utilizado</t>
  </si>
  <si>
    <t>ITEM</t>
  </si>
  <si>
    <t>DESCRIÇÃO</t>
  </si>
  <si>
    <t>Qtde Utilizada</t>
  </si>
  <si>
    <t>LOTE</t>
  </si>
  <si>
    <t xml:space="preserve"> Contrato nº  xxxx/2016 Qtde. DT</t>
  </si>
  <si>
    <t>Valor Registrado</t>
  </si>
  <si>
    <t>PROCESSO: 1683/2015/UDESC</t>
  </si>
  <si>
    <t>VIGÊNCIA DA ATA: 18/02/2016 até 17/02/2017</t>
  </si>
  <si>
    <t>OBJETO: CONTRATAÇÃO DE EMPRESA ESPECIALIZADA EM PRESTAÇÃO DE SERVIÇOS DE SONORIZAÇÃO, ILUMINAÇÃO, PALCO, TENDA, EXPOSIÇÃO E PROJEÇÃO DE IMAGENS PARA OS EVENTOS DA UDESC</t>
  </si>
  <si>
    <t>CENTRO PARTICIPANTE: REITORIA/PROEX</t>
  </si>
  <si>
    <t>RÁDIO PARQUE COM 25 CAIXAS</t>
  </si>
  <si>
    <t>GRID PARA FIXAÇÃO DE BANNERS DE ATÈ 6x8M</t>
  </si>
  <si>
    <t>LOCAÇÃO DE PAVILHÃO 20x40m</t>
  </si>
  <si>
    <t>DECORAÇÃO COMPLETA AMBIENTES</t>
  </si>
  <si>
    <t>SERVIÇO DE SEGURANÇA PARA EVENTOS</t>
  </si>
  <si>
    <t>SERVIÇO DE LIMPEZA PARA EVENTOS</t>
  </si>
  <si>
    <t>CADEIRAS</t>
  </si>
  <si>
    <t>MESAS</t>
  </si>
  <si>
    <t>SERVIÇO DE EXPOSIÇÃO DE TELAS E FOTOS</t>
  </si>
  <si>
    <t>TELÃO E SERVIÇO DE FILMAGEM EXTERNA</t>
  </si>
  <si>
    <t>PROJEÇÃO COM PAINEL DE LED 10 mm (DIMENSÕES 6,00 x 4,00 metros)</t>
  </si>
  <si>
    <t>FILMAGEM E TRANSMISSÃO SIMULTÂNEA INTERNA</t>
  </si>
  <si>
    <t>LOCAÇÃO DE SOM PARA ABERTURA DE EVENTOS E SOLENIDADES</t>
  </si>
  <si>
    <t>LOCAÇÃO DE ESTRUTURA DE FIXAÇÃO DE LUZ E SOM</t>
  </si>
  <si>
    <t>LOCAÇÃO DE EQUIPAMENTO DE ILUMINAÇÃO</t>
  </si>
  <si>
    <t>LOCAÇÃO DE SOM BÁSICO PARA APRESENTAÇÕES MUSICAIS</t>
  </si>
  <si>
    <t>LOCAÇÃO DE SOM INTERMEDIÁRIO PARA APRESENTAÇÕES MUSICAIS</t>
  </si>
  <si>
    <t>LOCAÇÃO DE PALCO COM COBERTURA (10,00 X 8,00 X 1,90 metros)</t>
  </si>
  <si>
    <t>LOCAÇÃO DE PALCO SEM COBERTURA (8,00 X 6,00 X 1,10 METROS)</t>
  </si>
  <si>
    <t>EQUIPAMENTO DE ILUMINAÇÃO BASICA PARA APRESENTAÇÃO MUSICAL</t>
  </si>
  <si>
    <t>LOCAÇÃO DE TENDA 5x5m</t>
  </si>
  <si>
    <t>LOCAÇÃO DE TENDA 10x10m</t>
  </si>
  <si>
    <t>SERVIÇOS DE PALCO SIMPLES</t>
  </si>
  <si>
    <t>MESTRE DE CERIMÔNIA</t>
  </si>
  <si>
    <t>339039-22</t>
  </si>
  <si>
    <t>LIND GUIMAR MACHADO - ME</t>
  </si>
  <si>
    <t>*Condições de execução, fornecimento e prazos conforme Termo de Referência</t>
  </si>
  <si>
    <t>Pregão 1683/2015/UDESC - SRP</t>
  </si>
  <si>
    <t>CONTRATAÇÃO DE EMPRESA ESPECIALIZADA EM PRESTAÇÃO DE SERVIÇOS DE SONORIZAÇÃO, ILUMINAÇÃO, PALCO, TENDA, EXPOSIÇÃO E PROJEÇÃO DE IMAGENS PARA OS EVENTOS DA UDESC</t>
  </si>
  <si>
    <t xml:space="preserve"> Contrato nº  517/2016 Qtde. DT</t>
  </si>
  <si>
    <t xml:space="preserve"> Contrato nº  623/2016 Qtde. DT</t>
  </si>
  <si>
    <t>OS nº  0158/2016 Qtde. DT</t>
  </si>
  <si>
    <t xml:space="preserve"> OS nº  288/2016 Qtde. DT</t>
  </si>
  <si>
    <t>OS nº  453/2016 Qtde. DT</t>
  </si>
  <si>
    <t xml:space="preserve"> OS nº  516/2016 Qtde. DT</t>
  </si>
  <si>
    <t xml:space="preserve"> OS nº  578/2016 Qtde. DT</t>
  </si>
  <si>
    <t xml:space="preserve"> OS nº  692/2016 Qtde. DT</t>
  </si>
  <si>
    <t xml:space="preserve"> OS nº  732/2016 Qtde. DT</t>
  </si>
  <si>
    <t>Resumo Atualizado em Agosto/2016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</si>
</sst>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92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" fontId="5" fillId="0" borderId="0" xfId="1" applyNumberFormat="1" applyFont="1" applyFill="1" applyAlignment="1" applyProtection="1">
      <alignment horizontal="center" wrapText="1"/>
      <protection locked="0"/>
    </xf>
    <xf numFmtId="0" fontId="5" fillId="0" borderId="1" xfId="1" applyFont="1" applyBorder="1" applyAlignment="1" applyProtection="1">
      <alignment wrapText="1"/>
      <protection locked="0"/>
    </xf>
    <xf numFmtId="41" fontId="5" fillId="0" borderId="1" xfId="0" applyNumberFormat="1" applyFont="1" applyFill="1" applyBorder="1" applyAlignment="1">
      <alignment horizontal="center" vertical="center" wrapText="1"/>
    </xf>
    <xf numFmtId="168" fontId="18" fillId="9" borderId="6" xfId="1" applyNumberFormat="1" applyFont="1" applyFill="1" applyBorder="1" applyAlignment="1" applyProtection="1">
      <alignment horizontal="right"/>
      <protection locked="0"/>
    </xf>
    <xf numFmtId="168" fontId="18" fillId="9" borderId="11" xfId="1" applyNumberFormat="1" applyFont="1" applyFill="1" applyBorder="1" applyAlignment="1" applyProtection="1">
      <alignment horizontal="right"/>
      <protection locked="0"/>
    </xf>
    <xf numFmtId="9" fontId="18" fillId="9" borderId="7" xfId="12" applyFont="1" applyFill="1" applyBorder="1" applyAlignment="1" applyProtection="1">
      <alignment horizontal="right"/>
      <protection locked="0"/>
    </xf>
    <xf numFmtId="2" fontId="18" fillId="9" borderId="11" xfId="1" applyNumberFormat="1" applyFont="1" applyFill="1" applyBorder="1" applyAlignment="1">
      <alignment horizontal="right"/>
    </xf>
    <xf numFmtId="0" fontId="18" fillId="9" borderId="12" xfId="1" applyFont="1" applyFill="1" applyBorder="1" applyAlignment="1" applyProtection="1">
      <alignment horizontal="left"/>
      <protection locked="0"/>
    </xf>
    <xf numFmtId="0" fontId="18" fillId="9" borderId="18" xfId="1" applyFont="1" applyFill="1" applyBorder="1" applyAlignment="1" applyProtection="1">
      <alignment horizontal="left"/>
      <protection locked="0"/>
    </xf>
    <xf numFmtId="0" fontId="18" fillId="9" borderId="14" xfId="1" applyFont="1" applyFill="1" applyBorder="1" applyAlignment="1" applyProtection="1">
      <alignment horizontal="left"/>
      <protection locked="0"/>
    </xf>
    <xf numFmtId="0" fontId="18" fillId="9" borderId="0" xfId="1" applyFont="1" applyFill="1" applyBorder="1" applyAlignment="1" applyProtection="1">
      <alignment horizontal="left"/>
      <protection locked="0"/>
    </xf>
    <xf numFmtId="0" fontId="18" fillId="9" borderId="15" xfId="1" applyFont="1" applyFill="1" applyBorder="1" applyAlignment="1" applyProtection="1">
      <alignment horizontal="left"/>
      <protection locked="0"/>
    </xf>
    <xf numFmtId="0" fontId="18" fillId="9" borderId="17" xfId="1" applyFont="1" applyFill="1" applyBorder="1" applyAlignment="1" applyProtection="1">
      <alignment horizontal="left"/>
      <protection locked="0"/>
    </xf>
    <xf numFmtId="44" fontId="5" fillId="0" borderId="1" xfId="13" applyFont="1" applyBorder="1" applyAlignment="1">
      <alignment vertical="center"/>
    </xf>
    <xf numFmtId="0" fontId="18" fillId="9" borderId="8" xfId="1" applyFont="1" applyFill="1" applyBorder="1" applyAlignment="1" applyProtection="1">
      <alignment horizontal="left"/>
      <protection locked="0"/>
    </xf>
    <xf numFmtId="0" fontId="18" fillId="9" borderId="9" xfId="1" applyFont="1" applyFill="1" applyBorder="1" applyAlignment="1" applyProtection="1">
      <alignment horizontal="left"/>
      <protection locked="0"/>
    </xf>
    <xf numFmtId="0" fontId="18" fillId="9" borderId="10" xfId="1" applyFont="1" applyFill="1" applyBorder="1" applyAlignment="1" applyProtection="1">
      <alignment horizontal="left"/>
      <protection locked="0"/>
    </xf>
    <xf numFmtId="44" fontId="18" fillId="9" borderId="18" xfId="13" applyFont="1" applyFill="1" applyBorder="1" applyAlignment="1" applyProtection="1">
      <alignment horizontal="left"/>
      <protection locked="0"/>
    </xf>
    <xf numFmtId="44" fontId="18" fillId="9" borderId="0" xfId="13" applyFont="1" applyFill="1" applyBorder="1" applyAlignment="1" applyProtection="1">
      <alignment horizontal="left"/>
      <protection locked="0"/>
    </xf>
    <xf numFmtId="44" fontId="18" fillId="9" borderId="17" xfId="13" applyFont="1" applyFill="1" applyBorder="1" applyAlignment="1" applyProtection="1">
      <alignment horizontal="left"/>
      <protection locked="0"/>
    </xf>
    <xf numFmtId="44" fontId="18" fillId="9" borderId="9" xfId="13" applyFont="1" applyFill="1" applyBorder="1" applyAlignment="1" applyProtection="1">
      <alignment horizontal="left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Fill="1" applyAlignment="1">
      <alignment horizontal="center" vertical="center" wrapText="1"/>
    </xf>
    <xf numFmtId="0" fontId="1" fillId="10" borderId="1" xfId="1" applyFont="1" applyFill="1" applyBorder="1" applyAlignment="1">
      <alignment vertical="center" wrapText="1"/>
    </xf>
    <xf numFmtId="0" fontId="1" fillId="10" borderId="1" xfId="0" applyFont="1" applyFill="1" applyBorder="1" applyAlignment="1">
      <alignment wrapText="1"/>
    </xf>
    <xf numFmtId="0" fontId="5" fillId="10" borderId="1" xfId="0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0" fontId="1" fillId="10" borderId="1" xfId="1" applyFont="1" applyFill="1" applyBorder="1" applyAlignment="1">
      <alignment horizontal="center" vertical="center" wrapText="1"/>
    </xf>
    <xf numFmtId="41" fontId="5" fillId="8" borderId="1" xfId="0" applyNumberFormat="1" applyFont="1" applyFill="1" applyBorder="1" applyAlignment="1">
      <alignment vertical="center" wrapText="1"/>
    </xf>
    <xf numFmtId="1" fontId="5" fillId="8" borderId="1" xfId="1" applyNumberFormat="1" applyFont="1" applyFill="1" applyBorder="1" applyAlignment="1" applyProtection="1">
      <alignment wrapText="1"/>
      <protection locked="0"/>
    </xf>
    <xf numFmtId="166" fontId="5" fillId="11" borderId="1" xfId="0" applyNumberFormat="1" applyFont="1" applyFill="1" applyBorder="1" applyAlignment="1">
      <alignment horizontal="center" vertical="center" wrapText="1"/>
    </xf>
    <xf numFmtId="3" fontId="5" fillId="12" borderId="8" xfId="1" applyNumberFormat="1" applyFont="1" applyFill="1" applyBorder="1" applyAlignment="1" applyProtection="1">
      <alignment horizontal="center" vertical="center" wrapText="1"/>
      <protection locked="0"/>
    </xf>
    <xf numFmtId="44" fontId="5" fillId="13" borderId="1" xfId="13" applyFont="1" applyFill="1" applyBorder="1" applyAlignment="1">
      <alignment horizontal="center" vertical="center" wrapText="1"/>
    </xf>
    <xf numFmtId="44" fontId="5" fillId="13" borderId="1" xfId="13" applyFont="1" applyFill="1" applyBorder="1" applyAlignment="1" applyProtection="1">
      <alignment horizont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1" applyFont="1" applyFill="1" applyBorder="1" applyAlignment="1" applyProtection="1">
      <alignment horizontal="center" vertical="center" wrapText="1"/>
      <protection locked="0"/>
    </xf>
    <xf numFmtId="0" fontId="5" fillId="8" borderId="1" xfId="1" applyFont="1" applyFill="1" applyBorder="1" applyAlignment="1" applyProtection="1">
      <alignment horizontal="center" wrapText="1"/>
      <protection locked="0"/>
    </xf>
    <xf numFmtId="0" fontId="5" fillId="0" borderId="1" xfId="1" applyFont="1" applyBorder="1" applyAlignment="1" applyProtection="1">
      <alignment horizont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" fillId="10" borderId="6" xfId="1" applyFont="1" applyFill="1" applyBorder="1" applyAlignment="1">
      <alignment horizontal="center" vertical="center" wrapText="1"/>
    </xf>
    <xf numFmtId="0" fontId="1" fillId="10" borderId="11" xfId="1" applyFont="1" applyFill="1" applyBorder="1" applyAlignment="1">
      <alignment horizontal="center" vertical="center" wrapText="1"/>
    </xf>
    <xf numFmtId="0" fontId="1" fillId="10" borderId="7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left" vertical="center" wrapText="1"/>
    </xf>
    <xf numFmtId="0" fontId="18" fillId="9" borderId="18" xfId="1" applyFont="1" applyFill="1" applyBorder="1" applyAlignment="1">
      <alignment horizontal="left" vertical="center" wrapText="1"/>
    </xf>
    <xf numFmtId="0" fontId="18" fillId="9" borderId="13" xfId="1" applyFont="1" applyFill="1" applyBorder="1" applyAlignment="1">
      <alignment horizontal="left" vertical="center" wrapText="1"/>
    </xf>
    <xf numFmtId="0" fontId="18" fillId="9" borderId="1" xfId="1" applyFont="1" applyFill="1" applyBorder="1" applyAlignment="1">
      <alignment horizontal="left" vertical="center" wrapText="1"/>
    </xf>
    <xf numFmtId="0" fontId="18" fillId="9" borderId="15" xfId="1" applyFont="1" applyFill="1" applyBorder="1" applyAlignment="1">
      <alignment horizontal="left" vertical="center" wrapText="1"/>
    </xf>
    <xf numFmtId="0" fontId="18" fillId="9" borderId="17" xfId="1" applyFont="1" applyFill="1" applyBorder="1" applyAlignment="1">
      <alignment horizontal="left" vertical="center" wrapText="1"/>
    </xf>
    <xf numFmtId="0" fontId="18" fillId="9" borderId="16" xfId="1" applyFont="1" applyFill="1" applyBorder="1" applyAlignment="1">
      <alignment horizontal="left" vertical="center" wrapText="1"/>
    </xf>
    <xf numFmtId="0" fontId="5" fillId="6" borderId="8" xfId="0" applyNumberFormat="1" applyFont="1" applyFill="1" applyBorder="1" applyAlignment="1">
      <alignment horizontal="center" vertical="center" wrapText="1"/>
    </xf>
    <xf numFmtId="0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5" fillId="6" borderId="8" xfId="0" applyNumberFormat="1" applyFont="1" applyFill="1" applyBorder="1" applyAlignment="1">
      <alignment horizontal="left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56.7109375" style="1" customWidth="1"/>
    <col min="5" max="5" width="16.5703125" style="1" customWidth="1"/>
    <col min="6" max="6" width="15.42578125" style="1" customWidth="1"/>
    <col min="7" max="7" width="12.85546875" style="20" customWidth="1"/>
    <col min="8" max="8" width="13.28515625" style="49" customWidth="1"/>
    <col min="9" max="9" width="12.5703125" style="18" customWidth="1"/>
    <col min="10" max="10" width="16" style="19" customWidth="1"/>
    <col min="11" max="11" width="15.85546875" style="19" customWidth="1"/>
    <col min="12" max="21" width="13.5703125" style="19" customWidth="1"/>
    <col min="22" max="16384" width="9.7109375" style="16"/>
  </cols>
  <sheetData>
    <row r="1" spans="1:21" ht="44.25" customHeight="1" x14ac:dyDescent="0.25">
      <c r="A1" s="66" t="s">
        <v>38</v>
      </c>
      <c r="B1" s="66"/>
      <c r="C1" s="66"/>
      <c r="D1" s="66" t="s">
        <v>40</v>
      </c>
      <c r="E1" s="66"/>
      <c r="F1" s="66"/>
      <c r="G1" s="66" t="s">
        <v>39</v>
      </c>
      <c r="H1" s="66"/>
      <c r="I1" s="66"/>
      <c r="J1" s="65" t="s">
        <v>71</v>
      </c>
      <c r="K1" s="65" t="s">
        <v>72</v>
      </c>
      <c r="L1" s="65" t="s">
        <v>36</v>
      </c>
      <c r="M1" s="65" t="s">
        <v>36</v>
      </c>
      <c r="N1" s="65" t="s">
        <v>36</v>
      </c>
      <c r="O1" s="65" t="s">
        <v>36</v>
      </c>
      <c r="P1" s="65" t="s">
        <v>36</v>
      </c>
      <c r="Q1" s="65" t="s">
        <v>36</v>
      </c>
      <c r="R1" s="65" t="s">
        <v>36</v>
      </c>
      <c r="S1" s="65" t="s">
        <v>36</v>
      </c>
      <c r="T1" s="65" t="s">
        <v>36</v>
      </c>
      <c r="U1" s="65" t="s">
        <v>36</v>
      </c>
    </row>
    <row r="2" spans="1:21" ht="24.75" customHeight="1" x14ac:dyDescent="0.25">
      <c r="A2" s="66" t="s">
        <v>41</v>
      </c>
      <c r="B2" s="66"/>
      <c r="C2" s="66"/>
      <c r="D2" s="66"/>
      <c r="E2" s="66"/>
      <c r="F2" s="66"/>
      <c r="G2" s="66"/>
      <c r="H2" s="66"/>
      <c r="I2" s="66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s="17" customFormat="1" ht="34.5" customHeight="1" x14ac:dyDescent="0.2">
      <c r="A3" s="41" t="s">
        <v>2</v>
      </c>
      <c r="B3" s="41" t="s">
        <v>35</v>
      </c>
      <c r="C3" s="41" t="s">
        <v>32</v>
      </c>
      <c r="D3" s="42" t="s">
        <v>33</v>
      </c>
      <c r="E3" s="42" t="s">
        <v>26</v>
      </c>
      <c r="F3" s="43" t="s">
        <v>3</v>
      </c>
      <c r="G3" s="44" t="s">
        <v>25</v>
      </c>
      <c r="H3" s="45" t="s">
        <v>0</v>
      </c>
      <c r="I3" s="41" t="s">
        <v>4</v>
      </c>
      <c r="J3" s="61">
        <v>42509</v>
      </c>
      <c r="K3" s="61">
        <v>42531</v>
      </c>
      <c r="L3" s="46" t="s">
        <v>1</v>
      </c>
      <c r="M3" s="46" t="s">
        <v>1</v>
      </c>
      <c r="N3" s="46" t="s">
        <v>1</v>
      </c>
      <c r="O3" s="46" t="s">
        <v>1</v>
      </c>
      <c r="P3" s="46" t="s">
        <v>1</v>
      </c>
      <c r="Q3" s="46" t="s">
        <v>1</v>
      </c>
      <c r="R3" s="46" t="s">
        <v>1</v>
      </c>
      <c r="S3" s="46" t="s">
        <v>1</v>
      </c>
      <c r="T3" s="46" t="s">
        <v>1</v>
      </c>
      <c r="U3" s="46" t="s">
        <v>1</v>
      </c>
    </row>
    <row r="4" spans="1:21" ht="30" x14ac:dyDescent="0.25">
      <c r="A4" s="67" t="s">
        <v>67</v>
      </c>
      <c r="B4" s="68">
        <v>1</v>
      </c>
      <c r="C4" s="54">
        <v>1</v>
      </c>
      <c r="D4" s="50" t="s">
        <v>54</v>
      </c>
      <c r="E4" s="22" t="s">
        <v>66</v>
      </c>
      <c r="F4" s="33">
        <v>744</v>
      </c>
      <c r="G4" s="55">
        <v>1</v>
      </c>
      <c r="H4" s="47">
        <f>G4-(SUM(J4:U4))</f>
        <v>0</v>
      </c>
      <c r="I4" s="48" t="str">
        <f>IF(H4&lt;0,"ATENÇÃO","OK")</f>
        <v>OK</v>
      </c>
      <c r="K4" s="62">
        <v>1</v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x14ac:dyDescent="0.25">
      <c r="A5" s="67"/>
      <c r="B5" s="69"/>
      <c r="C5" s="54">
        <v>2</v>
      </c>
      <c r="D5" s="50" t="s">
        <v>55</v>
      </c>
      <c r="E5" s="22" t="s">
        <v>66</v>
      </c>
      <c r="F5" s="33">
        <v>730</v>
      </c>
      <c r="G5" s="55"/>
      <c r="H5" s="47">
        <f t="shared" ref="H5:H27" si="0">G5-(SUM(J5:U5))</f>
        <v>0</v>
      </c>
      <c r="I5" s="48" t="str">
        <f t="shared" ref="I5:I27" si="1">IF(H5&lt;0,"ATENÇÃO","OK")</f>
        <v>OK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x14ac:dyDescent="0.25">
      <c r="A6" s="67"/>
      <c r="B6" s="69"/>
      <c r="C6" s="54">
        <v>3</v>
      </c>
      <c r="D6" s="50" t="s">
        <v>56</v>
      </c>
      <c r="E6" s="22" t="s">
        <v>66</v>
      </c>
      <c r="F6" s="33">
        <v>1080</v>
      </c>
      <c r="G6" s="55">
        <v>1</v>
      </c>
      <c r="H6" s="47">
        <f t="shared" si="0"/>
        <v>0</v>
      </c>
      <c r="I6" s="48" t="str">
        <f t="shared" si="1"/>
        <v>OK</v>
      </c>
      <c r="J6" s="21"/>
      <c r="K6" s="62">
        <v>1</v>
      </c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x14ac:dyDescent="0.25">
      <c r="A7" s="67"/>
      <c r="B7" s="69"/>
      <c r="C7" s="54">
        <v>4</v>
      </c>
      <c r="D7" s="50" t="s">
        <v>42</v>
      </c>
      <c r="E7" s="22" t="s">
        <v>66</v>
      </c>
      <c r="F7" s="33">
        <v>3380</v>
      </c>
      <c r="G7" s="55"/>
      <c r="H7" s="47">
        <f t="shared" si="0"/>
        <v>0</v>
      </c>
      <c r="I7" s="48" t="str">
        <f t="shared" si="1"/>
        <v>OK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x14ac:dyDescent="0.25">
      <c r="A8" s="67"/>
      <c r="B8" s="69"/>
      <c r="C8" s="54">
        <v>5</v>
      </c>
      <c r="D8" s="50" t="s">
        <v>57</v>
      </c>
      <c r="E8" s="22" t="s">
        <v>66</v>
      </c>
      <c r="F8" s="33">
        <v>1150</v>
      </c>
      <c r="G8" s="55"/>
      <c r="H8" s="47">
        <f t="shared" si="0"/>
        <v>0</v>
      </c>
      <c r="I8" s="48" t="str">
        <f t="shared" si="1"/>
        <v>OK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30" x14ac:dyDescent="0.25">
      <c r="A9" s="67"/>
      <c r="B9" s="69"/>
      <c r="C9" s="54">
        <v>6</v>
      </c>
      <c r="D9" s="50" t="s">
        <v>58</v>
      </c>
      <c r="E9" s="22" t="s">
        <v>66</v>
      </c>
      <c r="F9" s="33">
        <v>1560</v>
      </c>
      <c r="G9" s="55"/>
      <c r="H9" s="47">
        <f t="shared" si="0"/>
        <v>0</v>
      </c>
      <c r="I9" s="48" t="str">
        <f t="shared" si="1"/>
        <v>OK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30" x14ac:dyDescent="0.25">
      <c r="A10" s="67"/>
      <c r="B10" s="69"/>
      <c r="C10" s="54">
        <v>7</v>
      </c>
      <c r="D10" s="50" t="s">
        <v>59</v>
      </c>
      <c r="E10" s="22" t="s">
        <v>66</v>
      </c>
      <c r="F10" s="33">
        <v>2135</v>
      </c>
      <c r="G10" s="55"/>
      <c r="H10" s="47">
        <f t="shared" si="0"/>
        <v>0</v>
      </c>
      <c r="I10" s="48" t="str">
        <f t="shared" si="1"/>
        <v>OK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30" x14ac:dyDescent="0.25">
      <c r="A11" s="67"/>
      <c r="B11" s="69"/>
      <c r="C11" s="54">
        <v>8</v>
      </c>
      <c r="D11" s="50" t="s">
        <v>60</v>
      </c>
      <c r="E11" s="22" t="s">
        <v>66</v>
      </c>
      <c r="F11" s="33">
        <v>660</v>
      </c>
      <c r="G11" s="55"/>
      <c r="H11" s="47">
        <f t="shared" si="0"/>
        <v>0</v>
      </c>
      <c r="I11" s="48" t="str">
        <f t="shared" si="1"/>
        <v>OK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30" x14ac:dyDescent="0.25">
      <c r="A12" s="67"/>
      <c r="B12" s="69"/>
      <c r="C12" s="54">
        <v>9</v>
      </c>
      <c r="D12" s="50" t="s">
        <v>61</v>
      </c>
      <c r="E12" s="22" t="s">
        <v>66</v>
      </c>
      <c r="F12" s="33">
        <v>1450</v>
      </c>
      <c r="G12" s="55"/>
      <c r="H12" s="47">
        <f t="shared" si="0"/>
        <v>0</v>
      </c>
      <c r="I12" s="48" t="str">
        <f t="shared" si="1"/>
        <v>OK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x14ac:dyDescent="0.25">
      <c r="A13" s="67"/>
      <c r="B13" s="69"/>
      <c r="C13" s="54">
        <v>10</v>
      </c>
      <c r="D13" s="50" t="s">
        <v>43</v>
      </c>
      <c r="E13" s="22" t="s">
        <v>66</v>
      </c>
      <c r="F13" s="33">
        <v>400</v>
      </c>
      <c r="G13" s="55"/>
      <c r="H13" s="47">
        <f t="shared" si="0"/>
        <v>0</v>
      </c>
      <c r="I13" s="48" t="str">
        <f t="shared" si="1"/>
        <v>OK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x14ac:dyDescent="0.25">
      <c r="A14" s="67"/>
      <c r="B14" s="69"/>
      <c r="C14" s="54">
        <v>11</v>
      </c>
      <c r="D14" s="51" t="s">
        <v>62</v>
      </c>
      <c r="E14" s="22" t="s">
        <v>66</v>
      </c>
      <c r="F14" s="33">
        <v>240</v>
      </c>
      <c r="G14" s="55">
        <v>1</v>
      </c>
      <c r="H14" s="47">
        <f t="shared" si="0"/>
        <v>0</v>
      </c>
      <c r="I14" s="48" t="str">
        <f t="shared" si="1"/>
        <v>OK</v>
      </c>
      <c r="J14" s="62">
        <v>1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x14ac:dyDescent="0.25">
      <c r="A15" s="67"/>
      <c r="B15" s="69"/>
      <c r="C15" s="54">
        <v>12</v>
      </c>
      <c r="D15" s="52" t="s">
        <v>63</v>
      </c>
      <c r="E15" s="22" t="s">
        <v>66</v>
      </c>
      <c r="F15" s="33">
        <v>520</v>
      </c>
      <c r="G15" s="55"/>
      <c r="H15" s="47">
        <f t="shared" si="0"/>
        <v>0</v>
      </c>
      <c r="I15" s="48" t="str">
        <f t="shared" si="1"/>
        <v>OK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x14ac:dyDescent="0.25">
      <c r="A16" s="67"/>
      <c r="B16" s="69"/>
      <c r="C16" s="54">
        <v>13</v>
      </c>
      <c r="D16" s="52" t="s">
        <v>44</v>
      </c>
      <c r="E16" s="22" t="s">
        <v>66</v>
      </c>
      <c r="F16" s="33">
        <v>7600</v>
      </c>
      <c r="G16" s="55"/>
      <c r="H16" s="47">
        <f t="shared" si="0"/>
        <v>0</v>
      </c>
      <c r="I16" s="48" t="str">
        <f t="shared" si="1"/>
        <v>OK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x14ac:dyDescent="0.25">
      <c r="A17" s="67"/>
      <c r="B17" s="69"/>
      <c r="C17" s="54">
        <v>14</v>
      </c>
      <c r="D17" s="50" t="s">
        <v>64</v>
      </c>
      <c r="E17" s="22" t="s">
        <v>66</v>
      </c>
      <c r="F17" s="33">
        <v>1800</v>
      </c>
      <c r="G17" s="55"/>
      <c r="H17" s="47">
        <f t="shared" si="0"/>
        <v>0</v>
      </c>
      <c r="I17" s="48" t="str">
        <f t="shared" si="1"/>
        <v>OK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x14ac:dyDescent="0.25">
      <c r="A18" s="67"/>
      <c r="B18" s="69"/>
      <c r="C18" s="54">
        <v>15</v>
      </c>
      <c r="D18" s="52" t="s">
        <v>45</v>
      </c>
      <c r="E18" s="53" t="s">
        <v>66</v>
      </c>
      <c r="F18" s="53">
        <v>2080</v>
      </c>
      <c r="G18" s="56"/>
      <c r="H18" s="47">
        <f t="shared" si="0"/>
        <v>0</v>
      </c>
      <c r="I18" s="48" t="str">
        <f t="shared" si="1"/>
        <v>OK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x14ac:dyDescent="0.25">
      <c r="A19" s="67"/>
      <c r="B19" s="69"/>
      <c r="C19" s="54">
        <v>16</v>
      </c>
      <c r="D19" s="50" t="s">
        <v>65</v>
      </c>
      <c r="E19" s="53" t="s">
        <v>66</v>
      </c>
      <c r="F19" s="53">
        <v>580</v>
      </c>
      <c r="G19" s="56"/>
      <c r="H19" s="47">
        <f t="shared" si="0"/>
        <v>0</v>
      </c>
      <c r="I19" s="48" t="str">
        <f t="shared" si="1"/>
        <v>OK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x14ac:dyDescent="0.25">
      <c r="A20" s="67"/>
      <c r="B20" s="69"/>
      <c r="C20" s="54">
        <v>17</v>
      </c>
      <c r="D20" s="50" t="s">
        <v>46</v>
      </c>
      <c r="E20" s="53" t="s">
        <v>66</v>
      </c>
      <c r="F20" s="53">
        <v>900</v>
      </c>
      <c r="G20" s="56"/>
      <c r="H20" s="47">
        <f t="shared" si="0"/>
        <v>0</v>
      </c>
      <c r="I20" s="48" t="str">
        <f t="shared" si="1"/>
        <v>OK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x14ac:dyDescent="0.25">
      <c r="A21" s="67"/>
      <c r="B21" s="69"/>
      <c r="C21" s="54">
        <v>18</v>
      </c>
      <c r="D21" s="50" t="s">
        <v>47</v>
      </c>
      <c r="E21" s="53" t="s">
        <v>66</v>
      </c>
      <c r="F21" s="53">
        <v>920</v>
      </c>
      <c r="G21" s="56"/>
      <c r="H21" s="47">
        <f t="shared" si="0"/>
        <v>0</v>
      </c>
      <c r="I21" s="48" t="str">
        <f t="shared" si="1"/>
        <v>OK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x14ac:dyDescent="0.25">
      <c r="A22" s="67"/>
      <c r="B22" s="69"/>
      <c r="C22" s="54">
        <v>19</v>
      </c>
      <c r="D22" s="50" t="s">
        <v>48</v>
      </c>
      <c r="E22" s="53" t="s">
        <v>66</v>
      </c>
      <c r="F22" s="53">
        <v>2</v>
      </c>
      <c r="G22" s="56"/>
      <c r="H22" s="47">
        <f t="shared" si="0"/>
        <v>0</v>
      </c>
      <c r="I22" s="48" t="str">
        <f t="shared" si="1"/>
        <v>OK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x14ac:dyDescent="0.25">
      <c r="A23" s="67"/>
      <c r="B23" s="69"/>
      <c r="C23" s="54">
        <v>20</v>
      </c>
      <c r="D23" s="51" t="s">
        <v>49</v>
      </c>
      <c r="E23" s="53" t="s">
        <v>66</v>
      </c>
      <c r="F23" s="53">
        <v>5</v>
      </c>
      <c r="G23" s="56"/>
      <c r="H23" s="47">
        <f t="shared" si="0"/>
        <v>0</v>
      </c>
      <c r="I23" s="48" t="str">
        <f t="shared" si="1"/>
        <v>OK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x14ac:dyDescent="0.25">
      <c r="A24" s="67"/>
      <c r="B24" s="69"/>
      <c r="C24" s="54">
        <v>21</v>
      </c>
      <c r="D24" s="51" t="s">
        <v>50</v>
      </c>
      <c r="E24" s="53" t="s">
        <v>66</v>
      </c>
      <c r="F24" s="53">
        <v>850</v>
      </c>
      <c r="G24" s="56"/>
      <c r="H24" s="47">
        <f t="shared" si="0"/>
        <v>0</v>
      </c>
      <c r="I24" s="48" t="str">
        <f t="shared" si="1"/>
        <v>OK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x14ac:dyDescent="0.25">
      <c r="A25" s="67"/>
      <c r="B25" s="69"/>
      <c r="C25" s="54">
        <v>22</v>
      </c>
      <c r="D25" s="50" t="s">
        <v>51</v>
      </c>
      <c r="E25" s="53" t="s">
        <v>66</v>
      </c>
      <c r="F25" s="53">
        <v>1600</v>
      </c>
      <c r="G25" s="56"/>
      <c r="H25" s="47">
        <f t="shared" si="0"/>
        <v>0</v>
      </c>
      <c r="I25" s="48" t="str">
        <f t="shared" si="1"/>
        <v>OK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30" x14ac:dyDescent="0.25">
      <c r="A26" s="67"/>
      <c r="B26" s="69"/>
      <c r="C26" s="54">
        <v>23</v>
      </c>
      <c r="D26" s="50" t="s">
        <v>52</v>
      </c>
      <c r="E26" s="53" t="s">
        <v>66</v>
      </c>
      <c r="F26" s="53">
        <v>2400</v>
      </c>
      <c r="G26" s="56"/>
      <c r="H26" s="47">
        <f t="shared" si="0"/>
        <v>0</v>
      </c>
      <c r="I26" s="48" t="str">
        <f t="shared" si="1"/>
        <v>OK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x14ac:dyDescent="0.25">
      <c r="A27" s="67"/>
      <c r="B27" s="70"/>
      <c r="C27" s="54">
        <v>24</v>
      </c>
      <c r="D27" s="52" t="s">
        <v>53</v>
      </c>
      <c r="E27" s="53" t="s">
        <v>66</v>
      </c>
      <c r="F27" s="53">
        <v>1700</v>
      </c>
      <c r="G27" s="56"/>
      <c r="H27" s="47">
        <f t="shared" si="0"/>
        <v>0</v>
      </c>
      <c r="I27" s="48" t="str">
        <f t="shared" si="1"/>
        <v>OK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9" spans="1:21" ht="30" x14ac:dyDescent="0.25">
      <c r="D29" s="1" t="s">
        <v>68</v>
      </c>
    </row>
  </sheetData>
  <mergeCells count="18">
    <mergeCell ref="A2:I2"/>
    <mergeCell ref="A4:A27"/>
    <mergeCell ref="B4:B27"/>
    <mergeCell ref="M1:M2"/>
    <mergeCell ref="N1:N2"/>
    <mergeCell ref="A1:C1"/>
    <mergeCell ref="D1:F1"/>
    <mergeCell ref="G1:I1"/>
    <mergeCell ref="J1:J2"/>
    <mergeCell ref="K1:K2"/>
    <mergeCell ref="L1:L2"/>
    <mergeCell ref="S1:S2"/>
    <mergeCell ref="T1:T2"/>
    <mergeCell ref="U1:U2"/>
    <mergeCell ref="O1:O2"/>
    <mergeCell ref="P1:P2"/>
    <mergeCell ref="Q1:Q2"/>
    <mergeCell ref="R1:R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9"/>
  <sheetViews>
    <sheetView tabSelected="1" topLeftCell="D1" zoomScale="80" zoomScaleNormal="80" workbookViewId="0">
      <selection activeCell="G14" sqref="G14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56.7109375" style="1" customWidth="1"/>
    <col min="5" max="5" width="16.5703125" style="1" customWidth="1"/>
    <col min="6" max="6" width="15.42578125" style="1" customWidth="1"/>
    <col min="7" max="7" width="12.85546875" style="20" customWidth="1"/>
    <col min="8" max="8" width="13.28515625" style="49" customWidth="1"/>
    <col min="9" max="9" width="12.5703125" style="18" customWidth="1"/>
    <col min="10" max="10" width="11.5703125" style="19" customWidth="1"/>
    <col min="11" max="11" width="11.7109375" style="19" customWidth="1"/>
    <col min="12" max="12" width="12.28515625" style="19" customWidth="1"/>
    <col min="13" max="13" width="11.7109375" style="19" customWidth="1"/>
    <col min="14" max="14" width="11.85546875" style="19" customWidth="1"/>
    <col min="15" max="15" width="11.7109375" style="19" customWidth="1"/>
    <col min="16" max="16" width="11.42578125" style="19" customWidth="1"/>
    <col min="17" max="21" width="13.5703125" style="19" customWidth="1"/>
    <col min="22" max="16384" width="9.7109375" style="16"/>
  </cols>
  <sheetData>
    <row r="1" spans="1:21" ht="44.25" customHeight="1" x14ac:dyDescent="0.25">
      <c r="A1" s="66" t="s">
        <v>38</v>
      </c>
      <c r="B1" s="66"/>
      <c r="C1" s="66"/>
      <c r="D1" s="66" t="s">
        <v>40</v>
      </c>
      <c r="E1" s="66"/>
      <c r="F1" s="66"/>
      <c r="G1" s="66" t="s">
        <v>39</v>
      </c>
      <c r="H1" s="66"/>
      <c r="I1" s="66"/>
      <c r="J1" s="65" t="s">
        <v>73</v>
      </c>
      <c r="K1" s="65" t="s">
        <v>74</v>
      </c>
      <c r="L1" s="65" t="s">
        <v>75</v>
      </c>
      <c r="M1" s="65" t="s">
        <v>76</v>
      </c>
      <c r="N1" s="65" t="s">
        <v>77</v>
      </c>
      <c r="O1" s="65" t="s">
        <v>78</v>
      </c>
      <c r="P1" s="65" t="s">
        <v>79</v>
      </c>
      <c r="Q1" s="65" t="s">
        <v>36</v>
      </c>
      <c r="R1" s="65" t="s">
        <v>36</v>
      </c>
      <c r="S1" s="65" t="s">
        <v>36</v>
      </c>
      <c r="T1" s="65" t="s">
        <v>36</v>
      </c>
      <c r="U1" s="65" t="s">
        <v>36</v>
      </c>
    </row>
    <row r="2" spans="1:21" ht="24.75" customHeight="1" x14ac:dyDescent="0.25">
      <c r="A2" s="66" t="s">
        <v>41</v>
      </c>
      <c r="B2" s="66"/>
      <c r="C2" s="66"/>
      <c r="D2" s="66"/>
      <c r="E2" s="66"/>
      <c r="F2" s="66"/>
      <c r="G2" s="66"/>
      <c r="H2" s="66"/>
      <c r="I2" s="66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s="17" customFormat="1" ht="34.5" customHeight="1" x14ac:dyDescent="0.2">
      <c r="A3" s="41" t="s">
        <v>2</v>
      </c>
      <c r="B3" s="41" t="s">
        <v>35</v>
      </c>
      <c r="C3" s="41" t="s">
        <v>32</v>
      </c>
      <c r="D3" s="42" t="s">
        <v>33</v>
      </c>
      <c r="E3" s="42" t="s">
        <v>26</v>
      </c>
      <c r="F3" s="43" t="s">
        <v>3</v>
      </c>
      <c r="G3" s="44" t="s">
        <v>25</v>
      </c>
      <c r="H3" s="45" t="s">
        <v>0</v>
      </c>
      <c r="I3" s="41" t="s">
        <v>4</v>
      </c>
      <c r="J3" s="61">
        <v>42430</v>
      </c>
      <c r="K3" s="61">
        <v>42457</v>
      </c>
      <c r="L3" s="61">
        <v>42479</v>
      </c>
      <c r="M3" s="61">
        <v>42508</v>
      </c>
      <c r="N3" s="61">
        <v>42515</v>
      </c>
      <c r="O3" s="61">
        <v>42543</v>
      </c>
      <c r="P3" s="61">
        <v>42557</v>
      </c>
      <c r="Q3" s="46" t="s">
        <v>1</v>
      </c>
      <c r="R3" s="46" t="s">
        <v>1</v>
      </c>
      <c r="S3" s="46" t="s">
        <v>1</v>
      </c>
      <c r="T3" s="46" t="s">
        <v>1</v>
      </c>
      <c r="U3" s="46" t="s">
        <v>1</v>
      </c>
    </row>
    <row r="4" spans="1:21" ht="30" x14ac:dyDescent="0.25">
      <c r="A4" s="67" t="s">
        <v>67</v>
      </c>
      <c r="B4" s="68">
        <v>1</v>
      </c>
      <c r="C4" s="54">
        <v>1</v>
      </c>
      <c r="D4" s="50" t="s">
        <v>54</v>
      </c>
      <c r="E4" s="22" t="s">
        <v>66</v>
      </c>
      <c r="F4" s="33">
        <v>744</v>
      </c>
      <c r="G4" s="55">
        <f>12-1</f>
        <v>11</v>
      </c>
      <c r="H4" s="47">
        <f>G4-(SUM(J4:U4))</f>
        <v>6</v>
      </c>
      <c r="I4" s="48" t="str">
        <f>IF(H4&lt;0,"ATENÇÃO","OK")</f>
        <v>OK</v>
      </c>
      <c r="J4" s="21"/>
      <c r="K4" s="63">
        <v>4</v>
      </c>
      <c r="L4" s="21"/>
      <c r="M4" s="63">
        <v>1</v>
      </c>
      <c r="N4" s="21"/>
      <c r="O4" s="21"/>
      <c r="P4" s="21"/>
      <c r="Q4" s="21"/>
      <c r="R4" s="21"/>
      <c r="S4" s="21"/>
      <c r="T4" s="21"/>
      <c r="U4" s="21"/>
    </row>
    <row r="5" spans="1:21" x14ac:dyDescent="0.25">
      <c r="A5" s="67"/>
      <c r="B5" s="69"/>
      <c r="C5" s="54">
        <v>2</v>
      </c>
      <c r="D5" s="50" t="s">
        <v>55</v>
      </c>
      <c r="E5" s="22" t="s">
        <v>66</v>
      </c>
      <c r="F5" s="33">
        <v>730</v>
      </c>
      <c r="G5" s="55">
        <v>19</v>
      </c>
      <c r="H5" s="47">
        <f t="shared" ref="H5:H27" si="0">G5-(SUM(J5:U5))</f>
        <v>18</v>
      </c>
      <c r="I5" s="48" t="str">
        <f t="shared" ref="I5:I6" si="1">IF(H5&lt;0,"ATENÇÃO","OK")</f>
        <v>OK</v>
      </c>
      <c r="J5" s="21"/>
      <c r="K5" s="63">
        <v>1</v>
      </c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x14ac:dyDescent="0.25">
      <c r="A6" s="67"/>
      <c r="B6" s="69"/>
      <c r="C6" s="54">
        <v>3</v>
      </c>
      <c r="D6" s="50" t="s">
        <v>56</v>
      </c>
      <c r="E6" s="22" t="s">
        <v>66</v>
      </c>
      <c r="F6" s="33">
        <v>1080</v>
      </c>
      <c r="G6" s="55">
        <f>11-1</f>
        <v>10</v>
      </c>
      <c r="H6" s="47">
        <f t="shared" si="0"/>
        <v>9</v>
      </c>
      <c r="I6" s="48" t="str">
        <f t="shared" si="1"/>
        <v>OK</v>
      </c>
      <c r="J6" s="21"/>
      <c r="K6" s="64"/>
      <c r="L6" s="21"/>
      <c r="M6" s="63">
        <v>1</v>
      </c>
      <c r="N6" s="21"/>
      <c r="O6" s="21"/>
      <c r="P6" s="21"/>
      <c r="Q6" s="21"/>
      <c r="R6" s="21"/>
      <c r="S6" s="21"/>
      <c r="T6" s="21"/>
      <c r="U6" s="21"/>
    </row>
    <row r="7" spans="1:21" x14ac:dyDescent="0.25">
      <c r="A7" s="67"/>
      <c r="B7" s="69"/>
      <c r="C7" s="54">
        <v>4</v>
      </c>
      <c r="D7" s="50" t="s">
        <v>42</v>
      </c>
      <c r="E7" s="22" t="s">
        <v>66</v>
      </c>
      <c r="F7" s="33">
        <v>3380</v>
      </c>
      <c r="G7" s="55">
        <v>2</v>
      </c>
      <c r="H7" s="47">
        <f t="shared" si="0"/>
        <v>2</v>
      </c>
      <c r="I7" s="48" t="str">
        <f t="shared" ref="I7:I9" si="2">IF(H7&lt;0,"ATENÇÃO","OK")</f>
        <v>OK</v>
      </c>
      <c r="J7" s="21"/>
      <c r="K7" s="64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x14ac:dyDescent="0.25">
      <c r="A8" s="67"/>
      <c r="B8" s="69"/>
      <c r="C8" s="54">
        <v>5</v>
      </c>
      <c r="D8" s="50" t="s">
        <v>57</v>
      </c>
      <c r="E8" s="22" t="s">
        <v>66</v>
      </c>
      <c r="F8" s="33">
        <v>1150</v>
      </c>
      <c r="G8" s="55">
        <v>8</v>
      </c>
      <c r="H8" s="47">
        <f t="shared" si="0"/>
        <v>5</v>
      </c>
      <c r="I8" s="48" t="str">
        <f t="shared" si="2"/>
        <v>OK</v>
      </c>
      <c r="J8" s="21"/>
      <c r="K8" s="64"/>
      <c r="L8" s="63">
        <v>2</v>
      </c>
      <c r="M8" s="21"/>
      <c r="N8" s="21"/>
      <c r="O8" s="63">
        <v>1</v>
      </c>
      <c r="P8" s="21"/>
      <c r="Q8" s="21"/>
      <c r="R8" s="21"/>
      <c r="S8" s="21"/>
      <c r="T8" s="21"/>
      <c r="U8" s="21"/>
    </row>
    <row r="9" spans="1:21" ht="30" x14ac:dyDescent="0.25">
      <c r="A9" s="67"/>
      <c r="B9" s="69"/>
      <c r="C9" s="54">
        <v>6</v>
      </c>
      <c r="D9" s="50" t="s">
        <v>58</v>
      </c>
      <c r="E9" s="22" t="s">
        <v>66</v>
      </c>
      <c r="F9" s="33">
        <v>1560</v>
      </c>
      <c r="G9" s="55">
        <v>18</v>
      </c>
      <c r="H9" s="47">
        <f t="shared" si="0"/>
        <v>13</v>
      </c>
      <c r="I9" s="48" t="str">
        <f t="shared" si="2"/>
        <v>OK</v>
      </c>
      <c r="J9" s="63">
        <v>1</v>
      </c>
      <c r="K9" s="64"/>
      <c r="L9" s="63">
        <v>1</v>
      </c>
      <c r="M9" s="21"/>
      <c r="N9" s="63">
        <v>1</v>
      </c>
      <c r="O9" s="63">
        <v>2</v>
      </c>
      <c r="P9" s="21"/>
      <c r="Q9" s="21"/>
      <c r="R9" s="21"/>
      <c r="S9" s="21"/>
      <c r="T9" s="21"/>
      <c r="U9" s="21"/>
    </row>
    <row r="10" spans="1:21" ht="30" x14ac:dyDescent="0.25">
      <c r="A10" s="67"/>
      <c r="B10" s="69"/>
      <c r="C10" s="54">
        <v>7</v>
      </c>
      <c r="D10" s="50" t="s">
        <v>59</v>
      </c>
      <c r="E10" s="22" t="s">
        <v>66</v>
      </c>
      <c r="F10" s="33">
        <v>2135</v>
      </c>
      <c r="G10" s="55">
        <v>5</v>
      </c>
      <c r="H10" s="47">
        <f t="shared" si="0"/>
        <v>5</v>
      </c>
      <c r="I10" s="48" t="str">
        <f t="shared" ref="I10" si="3">IF(H10&lt;0,"ATENÇÃO","OK")</f>
        <v>OK</v>
      </c>
      <c r="J10" s="21"/>
      <c r="K10" s="64"/>
      <c r="L10" s="64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30" x14ac:dyDescent="0.25">
      <c r="A11" s="67"/>
      <c r="B11" s="69"/>
      <c r="C11" s="54">
        <v>8</v>
      </c>
      <c r="D11" s="50" t="s">
        <v>60</v>
      </c>
      <c r="E11" s="22" t="s">
        <v>66</v>
      </c>
      <c r="F11" s="33">
        <v>660</v>
      </c>
      <c r="G11" s="55">
        <v>6</v>
      </c>
      <c r="H11" s="47">
        <f t="shared" si="0"/>
        <v>2</v>
      </c>
      <c r="I11" s="48" t="str">
        <f t="shared" ref="I11:I17" si="4">IF(H11&lt;0,"ATENÇÃO","OK")</f>
        <v>OK</v>
      </c>
      <c r="J11" s="21"/>
      <c r="K11" s="63">
        <v>3</v>
      </c>
      <c r="L11" s="64"/>
      <c r="M11" s="21"/>
      <c r="N11" s="21"/>
      <c r="O11" s="63">
        <v>1</v>
      </c>
      <c r="P11" s="21"/>
      <c r="Q11" s="21"/>
      <c r="R11" s="21"/>
      <c r="S11" s="21"/>
      <c r="T11" s="21"/>
      <c r="U11" s="21"/>
    </row>
    <row r="12" spans="1:21" ht="30" x14ac:dyDescent="0.25">
      <c r="A12" s="67"/>
      <c r="B12" s="69"/>
      <c r="C12" s="54">
        <v>9</v>
      </c>
      <c r="D12" s="50" t="s">
        <v>61</v>
      </c>
      <c r="E12" s="22" t="s">
        <v>66</v>
      </c>
      <c r="F12" s="33">
        <v>1450</v>
      </c>
      <c r="G12" s="55">
        <v>8</v>
      </c>
      <c r="H12" s="47">
        <f t="shared" si="0"/>
        <v>6</v>
      </c>
      <c r="I12" s="48" t="str">
        <f t="shared" si="4"/>
        <v>OK</v>
      </c>
      <c r="J12" s="21"/>
      <c r="K12" s="64"/>
      <c r="L12" s="63">
        <v>1</v>
      </c>
      <c r="M12" s="21"/>
      <c r="N12" s="63">
        <v>1</v>
      </c>
      <c r="O12" s="21"/>
      <c r="P12" s="21"/>
      <c r="Q12" s="21"/>
      <c r="R12" s="21"/>
      <c r="S12" s="21"/>
      <c r="T12" s="21"/>
      <c r="U12" s="21"/>
    </row>
    <row r="13" spans="1:21" x14ac:dyDescent="0.25">
      <c r="A13" s="67"/>
      <c r="B13" s="69"/>
      <c r="C13" s="54">
        <v>10</v>
      </c>
      <c r="D13" s="50" t="s">
        <v>43</v>
      </c>
      <c r="E13" s="22" t="s">
        <v>66</v>
      </c>
      <c r="F13" s="33">
        <v>400</v>
      </c>
      <c r="G13" s="55">
        <v>7</v>
      </c>
      <c r="H13" s="47">
        <f t="shared" si="0"/>
        <v>2</v>
      </c>
      <c r="I13" s="48" t="str">
        <f t="shared" si="4"/>
        <v>OK</v>
      </c>
      <c r="J13" s="21"/>
      <c r="K13" s="63">
        <v>4</v>
      </c>
      <c r="L13" s="21"/>
      <c r="M13" s="63">
        <v>1</v>
      </c>
      <c r="N13" s="21"/>
      <c r="O13" s="21"/>
      <c r="P13" s="21"/>
      <c r="Q13" s="21"/>
      <c r="R13" s="21"/>
      <c r="S13" s="21"/>
      <c r="T13" s="21"/>
      <c r="U13" s="21"/>
    </row>
    <row r="14" spans="1:21" x14ac:dyDescent="0.25">
      <c r="A14" s="67"/>
      <c r="B14" s="69"/>
      <c r="C14" s="54">
        <v>11</v>
      </c>
      <c r="D14" s="51" t="s">
        <v>62</v>
      </c>
      <c r="E14" s="22" t="s">
        <v>66</v>
      </c>
      <c r="F14" s="33">
        <v>240</v>
      </c>
      <c r="G14" s="55">
        <f>5-1</f>
        <v>4</v>
      </c>
      <c r="H14" s="47">
        <f t="shared" si="0"/>
        <v>1</v>
      </c>
      <c r="I14" s="48" t="str">
        <f t="shared" si="4"/>
        <v>OK</v>
      </c>
      <c r="J14" s="21"/>
      <c r="K14" s="63">
        <v>3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x14ac:dyDescent="0.25">
      <c r="A15" s="67"/>
      <c r="B15" s="69"/>
      <c r="C15" s="54">
        <v>12</v>
      </c>
      <c r="D15" s="52" t="s">
        <v>63</v>
      </c>
      <c r="E15" s="22" t="s">
        <v>66</v>
      </c>
      <c r="F15" s="33">
        <v>520</v>
      </c>
      <c r="G15" s="55">
        <v>15</v>
      </c>
      <c r="H15" s="47">
        <f t="shared" si="0"/>
        <v>9</v>
      </c>
      <c r="I15" s="48" t="str">
        <f t="shared" si="4"/>
        <v>OK</v>
      </c>
      <c r="J15" s="21"/>
      <c r="K15" s="63">
        <v>4</v>
      </c>
      <c r="L15" s="21"/>
      <c r="M15" s="63">
        <v>1</v>
      </c>
      <c r="N15" s="21"/>
      <c r="O15" s="21"/>
      <c r="P15" s="62">
        <v>1</v>
      </c>
      <c r="Q15" s="21"/>
      <c r="R15" s="21"/>
      <c r="S15" s="21"/>
      <c r="T15" s="21"/>
      <c r="U15" s="21"/>
    </row>
    <row r="16" spans="1:21" x14ac:dyDescent="0.25">
      <c r="A16" s="67"/>
      <c r="B16" s="69"/>
      <c r="C16" s="54">
        <v>13</v>
      </c>
      <c r="D16" s="52" t="s">
        <v>44</v>
      </c>
      <c r="E16" s="22" t="s">
        <v>66</v>
      </c>
      <c r="F16" s="33">
        <v>7600</v>
      </c>
      <c r="G16" s="55">
        <v>2</v>
      </c>
      <c r="H16" s="47">
        <f t="shared" si="0"/>
        <v>2</v>
      </c>
      <c r="I16" s="48" t="str">
        <f t="shared" si="4"/>
        <v>OK</v>
      </c>
      <c r="J16" s="21"/>
      <c r="K16" s="64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x14ac:dyDescent="0.25">
      <c r="A17" s="67"/>
      <c r="B17" s="69"/>
      <c r="C17" s="54">
        <v>14</v>
      </c>
      <c r="D17" s="50" t="s">
        <v>64</v>
      </c>
      <c r="E17" s="22" t="s">
        <v>66</v>
      </c>
      <c r="F17" s="33">
        <v>1800</v>
      </c>
      <c r="G17" s="55">
        <v>4</v>
      </c>
      <c r="H17" s="47">
        <f t="shared" si="0"/>
        <v>4</v>
      </c>
      <c r="I17" s="48" t="str">
        <f t="shared" si="4"/>
        <v>OK</v>
      </c>
      <c r="J17" s="21"/>
      <c r="K17" s="64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x14ac:dyDescent="0.25">
      <c r="A18" s="67"/>
      <c r="B18" s="69"/>
      <c r="C18" s="54">
        <v>15</v>
      </c>
      <c r="D18" s="52" t="s">
        <v>45</v>
      </c>
      <c r="E18" s="53" t="s">
        <v>66</v>
      </c>
      <c r="F18" s="53">
        <v>2080</v>
      </c>
      <c r="G18" s="56">
        <v>2</v>
      </c>
      <c r="H18" s="47">
        <f t="shared" si="0"/>
        <v>2</v>
      </c>
      <c r="I18" s="48" t="str">
        <f t="shared" ref="I18:I27" si="5">IF(H18&lt;0,"ATENÇÃO","OK")</f>
        <v>OK</v>
      </c>
      <c r="J18" s="21"/>
      <c r="K18" s="64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x14ac:dyDescent="0.25">
      <c r="A19" s="67"/>
      <c r="B19" s="69"/>
      <c r="C19" s="54">
        <v>16</v>
      </c>
      <c r="D19" s="50" t="s">
        <v>65</v>
      </c>
      <c r="E19" s="53" t="s">
        <v>66</v>
      </c>
      <c r="F19" s="53">
        <v>580</v>
      </c>
      <c r="G19" s="56">
        <v>10</v>
      </c>
      <c r="H19" s="47">
        <f t="shared" si="0"/>
        <v>5</v>
      </c>
      <c r="I19" s="48" t="str">
        <f t="shared" si="5"/>
        <v>OK</v>
      </c>
      <c r="J19" s="21"/>
      <c r="K19" s="63">
        <v>5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x14ac:dyDescent="0.25">
      <c r="A20" s="67"/>
      <c r="B20" s="69"/>
      <c r="C20" s="54">
        <v>17</v>
      </c>
      <c r="D20" s="50" t="s">
        <v>46</v>
      </c>
      <c r="E20" s="53" t="s">
        <v>66</v>
      </c>
      <c r="F20" s="53">
        <v>900</v>
      </c>
      <c r="G20" s="56">
        <v>1</v>
      </c>
      <c r="H20" s="47">
        <f t="shared" si="0"/>
        <v>1</v>
      </c>
      <c r="I20" s="48" t="str">
        <f t="shared" si="5"/>
        <v>OK</v>
      </c>
      <c r="J20" s="21"/>
      <c r="K20" s="64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x14ac:dyDescent="0.25">
      <c r="A21" s="67"/>
      <c r="B21" s="69"/>
      <c r="C21" s="54">
        <v>18</v>
      </c>
      <c r="D21" s="50" t="s">
        <v>47</v>
      </c>
      <c r="E21" s="53" t="s">
        <v>66</v>
      </c>
      <c r="F21" s="53">
        <v>920</v>
      </c>
      <c r="G21" s="56">
        <v>2</v>
      </c>
      <c r="H21" s="47">
        <f t="shared" si="0"/>
        <v>2</v>
      </c>
      <c r="I21" s="48" t="str">
        <f t="shared" si="5"/>
        <v>OK</v>
      </c>
      <c r="J21" s="21"/>
      <c r="K21" s="64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x14ac:dyDescent="0.25">
      <c r="A22" s="67"/>
      <c r="B22" s="69"/>
      <c r="C22" s="54">
        <v>19</v>
      </c>
      <c r="D22" s="50" t="s">
        <v>48</v>
      </c>
      <c r="E22" s="53" t="s">
        <v>66</v>
      </c>
      <c r="F22" s="53">
        <v>2</v>
      </c>
      <c r="G22" s="56">
        <v>600</v>
      </c>
      <c r="H22" s="47">
        <f t="shared" si="0"/>
        <v>300</v>
      </c>
      <c r="I22" s="48" t="str">
        <f t="shared" si="5"/>
        <v>OK</v>
      </c>
      <c r="J22" s="21"/>
      <c r="K22" s="63">
        <v>300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x14ac:dyDescent="0.25">
      <c r="A23" s="67"/>
      <c r="B23" s="69"/>
      <c r="C23" s="54">
        <v>20</v>
      </c>
      <c r="D23" s="51" t="s">
        <v>49</v>
      </c>
      <c r="E23" s="53" t="s">
        <v>66</v>
      </c>
      <c r="F23" s="53">
        <v>5</v>
      </c>
      <c r="G23" s="56">
        <v>150</v>
      </c>
      <c r="H23" s="47">
        <f t="shared" si="0"/>
        <v>75</v>
      </c>
      <c r="I23" s="48" t="str">
        <f t="shared" si="5"/>
        <v>OK</v>
      </c>
      <c r="J23" s="21"/>
      <c r="K23" s="63">
        <v>75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x14ac:dyDescent="0.25">
      <c r="A24" s="67"/>
      <c r="B24" s="69"/>
      <c r="C24" s="54">
        <v>21</v>
      </c>
      <c r="D24" s="51" t="s">
        <v>50</v>
      </c>
      <c r="E24" s="53" t="s">
        <v>66</v>
      </c>
      <c r="F24" s="53">
        <v>850</v>
      </c>
      <c r="G24" s="56">
        <v>6</v>
      </c>
      <c r="H24" s="47">
        <f t="shared" si="0"/>
        <v>6</v>
      </c>
      <c r="I24" s="48" t="str">
        <f t="shared" si="5"/>
        <v>OK</v>
      </c>
      <c r="J24" s="21"/>
      <c r="K24" s="64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x14ac:dyDescent="0.25">
      <c r="A25" s="67"/>
      <c r="B25" s="69"/>
      <c r="C25" s="54">
        <v>22</v>
      </c>
      <c r="D25" s="50" t="s">
        <v>51</v>
      </c>
      <c r="E25" s="53" t="s">
        <v>66</v>
      </c>
      <c r="F25" s="53">
        <v>1600</v>
      </c>
      <c r="G25" s="56">
        <v>2</v>
      </c>
      <c r="H25" s="47">
        <f t="shared" si="0"/>
        <v>2</v>
      </c>
      <c r="I25" s="48" t="str">
        <f t="shared" si="5"/>
        <v>OK</v>
      </c>
      <c r="J25" s="21"/>
      <c r="K25" s="64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30" x14ac:dyDescent="0.25">
      <c r="A26" s="67"/>
      <c r="B26" s="69"/>
      <c r="C26" s="54">
        <v>23</v>
      </c>
      <c r="D26" s="50" t="s">
        <v>52</v>
      </c>
      <c r="E26" s="53" t="s">
        <v>66</v>
      </c>
      <c r="F26" s="53">
        <v>2400</v>
      </c>
      <c r="G26" s="56">
        <v>4</v>
      </c>
      <c r="H26" s="47">
        <f t="shared" si="0"/>
        <v>4</v>
      </c>
      <c r="I26" s="48" t="str">
        <f t="shared" si="5"/>
        <v>OK</v>
      </c>
      <c r="J26" s="21"/>
      <c r="K26" s="64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x14ac:dyDescent="0.25">
      <c r="A27" s="67"/>
      <c r="B27" s="70"/>
      <c r="C27" s="54">
        <v>24</v>
      </c>
      <c r="D27" s="52" t="s">
        <v>53</v>
      </c>
      <c r="E27" s="53" t="s">
        <v>66</v>
      </c>
      <c r="F27" s="53">
        <v>1700</v>
      </c>
      <c r="G27" s="56">
        <v>3</v>
      </c>
      <c r="H27" s="47">
        <f t="shared" si="0"/>
        <v>3</v>
      </c>
      <c r="I27" s="48" t="str">
        <f t="shared" si="5"/>
        <v>OK</v>
      </c>
      <c r="J27" s="21"/>
      <c r="K27" s="64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9" spans="1:21" ht="30" x14ac:dyDescent="0.25">
      <c r="D29" s="1" t="s">
        <v>68</v>
      </c>
    </row>
  </sheetData>
  <mergeCells count="18">
    <mergeCell ref="K1:K2"/>
    <mergeCell ref="L1:L2"/>
    <mergeCell ref="B4:B27"/>
    <mergeCell ref="A4:A27"/>
    <mergeCell ref="S1:S2"/>
    <mergeCell ref="T1:T2"/>
    <mergeCell ref="U1:U2"/>
    <mergeCell ref="A2:I2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A7" zoomScale="80" zoomScaleNormal="80" workbookViewId="0">
      <selection activeCell="D43" sqref="D43"/>
    </sheetView>
  </sheetViews>
  <sheetFormatPr defaultColWidth="9.7109375" defaultRowHeight="15" x14ac:dyDescent="0.25"/>
  <cols>
    <col min="1" max="1" width="18.7109375" style="1" customWidth="1"/>
    <col min="2" max="2" width="11.7109375" style="1" customWidth="1"/>
    <col min="3" max="3" width="10.28515625" style="1" customWidth="1"/>
    <col min="4" max="4" width="56.7109375" style="1" customWidth="1"/>
    <col min="5" max="5" width="16.5703125" style="1" customWidth="1"/>
    <col min="6" max="6" width="15.42578125" style="1" customWidth="1"/>
    <col min="7" max="7" width="12.85546875" style="20" customWidth="1"/>
    <col min="8" max="8" width="13.28515625" style="49" customWidth="1"/>
    <col min="9" max="9" width="12.5703125" style="18" customWidth="1"/>
    <col min="10" max="10" width="16.5703125" style="20" customWidth="1"/>
    <col min="11" max="11" width="16.5703125" style="2" customWidth="1"/>
    <col min="12" max="12" width="12.5703125" style="18" customWidth="1"/>
    <col min="13" max="13" width="15.7109375" style="19" customWidth="1"/>
    <col min="14" max="14" width="18.28515625" style="19" customWidth="1"/>
    <col min="15" max="24" width="12" style="19" customWidth="1"/>
    <col min="25" max="16384" width="9.7109375" style="16"/>
  </cols>
  <sheetData>
    <row r="1" spans="1:24" ht="44.25" customHeight="1" x14ac:dyDescent="0.25">
      <c r="A1" s="66" t="s">
        <v>38</v>
      </c>
      <c r="B1" s="66"/>
      <c r="C1" s="66"/>
      <c r="D1" s="66" t="s">
        <v>40</v>
      </c>
      <c r="E1" s="66"/>
      <c r="F1" s="66"/>
      <c r="G1" s="78" t="s">
        <v>39</v>
      </c>
      <c r="H1" s="79"/>
      <c r="I1" s="79"/>
      <c r="J1" s="79"/>
      <c r="K1" s="80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24.75" customHeight="1" x14ac:dyDescent="0.25">
      <c r="A2" s="81" t="s">
        <v>41</v>
      </c>
      <c r="B2" s="82"/>
      <c r="C2" s="82"/>
      <c r="D2" s="82"/>
      <c r="E2" s="82"/>
      <c r="F2" s="82"/>
      <c r="G2" s="82"/>
      <c r="H2" s="82"/>
      <c r="I2" s="82"/>
      <c r="J2" s="82"/>
      <c r="K2" s="8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s="17" customFormat="1" ht="34.5" customHeight="1" x14ac:dyDescent="0.2">
      <c r="A3" s="41" t="s">
        <v>2</v>
      </c>
      <c r="B3" s="41" t="s">
        <v>35</v>
      </c>
      <c r="C3" s="41" t="s">
        <v>32</v>
      </c>
      <c r="D3" s="42" t="s">
        <v>33</v>
      </c>
      <c r="E3" s="42" t="s">
        <v>26</v>
      </c>
      <c r="F3" s="43" t="s">
        <v>3</v>
      </c>
      <c r="G3" s="44" t="s">
        <v>25</v>
      </c>
      <c r="H3" s="44" t="s">
        <v>34</v>
      </c>
      <c r="I3" s="41" t="s">
        <v>27</v>
      </c>
      <c r="J3" s="41" t="s">
        <v>37</v>
      </c>
      <c r="K3" s="41" t="s">
        <v>29</v>
      </c>
    </row>
    <row r="4" spans="1:24" ht="30" x14ac:dyDescent="0.25">
      <c r="A4" s="67" t="s">
        <v>67</v>
      </c>
      <c r="B4" s="68">
        <v>1</v>
      </c>
      <c r="C4" s="54">
        <v>1</v>
      </c>
      <c r="D4" s="50" t="s">
        <v>54</v>
      </c>
      <c r="E4" s="22" t="s">
        <v>66</v>
      </c>
      <c r="F4" s="33">
        <v>744</v>
      </c>
      <c r="G4" s="55">
        <f>REITORIA_PROEX!G4</f>
        <v>11</v>
      </c>
      <c r="H4" s="57">
        <f>REITORIA_PROEX!G4-REITORIA_PROEX!H4</f>
        <v>5</v>
      </c>
      <c r="I4" s="58">
        <f>G4-H4</f>
        <v>6</v>
      </c>
      <c r="J4" s="59">
        <f>F4*G4</f>
        <v>8184</v>
      </c>
      <c r="K4" s="59">
        <f>F4*H4</f>
        <v>3720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x14ac:dyDescent="0.25">
      <c r="A5" s="67"/>
      <c r="B5" s="69"/>
      <c r="C5" s="54">
        <v>2</v>
      </c>
      <c r="D5" s="50" t="s">
        <v>55</v>
      </c>
      <c r="E5" s="22" t="s">
        <v>66</v>
      </c>
      <c r="F5" s="33">
        <v>730</v>
      </c>
      <c r="G5" s="55">
        <f>REITORIA_PROEX!G5</f>
        <v>19</v>
      </c>
      <c r="H5" s="57">
        <f>REITORIA_PROEX!G5-REITORIA_PROEX!H5</f>
        <v>1</v>
      </c>
      <c r="I5" s="58">
        <f t="shared" ref="I5:I26" si="0">G5-H5</f>
        <v>18</v>
      </c>
      <c r="J5" s="59">
        <f t="shared" ref="J5:J27" si="1">F5*G5</f>
        <v>13870</v>
      </c>
      <c r="K5" s="59">
        <f t="shared" ref="K5:K27" si="2">F5*H5</f>
        <v>730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ht="22.5" customHeight="1" x14ac:dyDescent="0.25">
      <c r="A6" s="67"/>
      <c r="B6" s="69"/>
      <c r="C6" s="54">
        <v>3</v>
      </c>
      <c r="D6" s="50" t="s">
        <v>56</v>
      </c>
      <c r="E6" s="22" t="s">
        <v>66</v>
      </c>
      <c r="F6" s="33">
        <v>1080</v>
      </c>
      <c r="G6" s="55">
        <f>REITORIA_PROEX!G6</f>
        <v>10</v>
      </c>
      <c r="H6" s="57">
        <f>REITORIA_PROEX!G6-REITORIA_PROEX!H6</f>
        <v>1</v>
      </c>
      <c r="I6" s="58">
        <f t="shared" si="0"/>
        <v>9</v>
      </c>
      <c r="J6" s="59">
        <f t="shared" si="1"/>
        <v>10800</v>
      </c>
      <c r="K6" s="59">
        <f t="shared" si="2"/>
        <v>1080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22.5" customHeight="1" x14ac:dyDescent="0.25">
      <c r="A7" s="67"/>
      <c r="B7" s="69"/>
      <c r="C7" s="54">
        <v>4</v>
      </c>
      <c r="D7" s="50" t="s">
        <v>42</v>
      </c>
      <c r="E7" s="22" t="s">
        <v>66</v>
      </c>
      <c r="F7" s="33">
        <v>3380</v>
      </c>
      <c r="G7" s="55">
        <f>REITORIA_PROEX!G7</f>
        <v>2</v>
      </c>
      <c r="H7" s="57">
        <f>REITORIA_PROEX!G7-REITORIA_PROEX!H7</f>
        <v>0</v>
      </c>
      <c r="I7" s="58">
        <f t="shared" si="0"/>
        <v>2</v>
      </c>
      <c r="J7" s="59">
        <f t="shared" si="1"/>
        <v>6760</v>
      </c>
      <c r="K7" s="59">
        <f t="shared" si="2"/>
        <v>0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x14ac:dyDescent="0.25">
      <c r="A8" s="67"/>
      <c r="B8" s="69"/>
      <c r="C8" s="54">
        <v>5</v>
      </c>
      <c r="D8" s="50" t="s">
        <v>57</v>
      </c>
      <c r="E8" s="22" t="s">
        <v>66</v>
      </c>
      <c r="F8" s="33">
        <v>1150</v>
      </c>
      <c r="G8" s="55">
        <f>REITORIA_PROEX!G8</f>
        <v>8</v>
      </c>
      <c r="H8" s="57">
        <f>REITORIA_PROEX!G8-REITORIA_PROEX!H8</f>
        <v>3</v>
      </c>
      <c r="I8" s="58">
        <f t="shared" si="0"/>
        <v>5</v>
      </c>
      <c r="J8" s="59">
        <f t="shared" si="1"/>
        <v>9200</v>
      </c>
      <c r="K8" s="59">
        <f t="shared" si="2"/>
        <v>3450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30" x14ac:dyDescent="0.25">
      <c r="A9" s="67"/>
      <c r="B9" s="69"/>
      <c r="C9" s="54">
        <v>6</v>
      </c>
      <c r="D9" s="50" t="s">
        <v>58</v>
      </c>
      <c r="E9" s="22" t="s">
        <v>66</v>
      </c>
      <c r="F9" s="33">
        <v>1560</v>
      </c>
      <c r="G9" s="55">
        <f>REITORIA_PROEX!G9</f>
        <v>18</v>
      </c>
      <c r="H9" s="57">
        <f>REITORIA_PROEX!G9-REITORIA_PROEX!H9</f>
        <v>5</v>
      </c>
      <c r="I9" s="58">
        <f t="shared" si="0"/>
        <v>13</v>
      </c>
      <c r="J9" s="59">
        <f t="shared" si="1"/>
        <v>28080</v>
      </c>
      <c r="K9" s="59">
        <f t="shared" si="2"/>
        <v>7800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30" x14ac:dyDescent="0.25">
      <c r="A10" s="67"/>
      <c r="B10" s="69"/>
      <c r="C10" s="54">
        <v>7</v>
      </c>
      <c r="D10" s="50" t="s">
        <v>59</v>
      </c>
      <c r="E10" s="22" t="s">
        <v>66</v>
      </c>
      <c r="F10" s="33">
        <v>2135</v>
      </c>
      <c r="G10" s="55">
        <f>REITORIA_PROEX!G10</f>
        <v>5</v>
      </c>
      <c r="H10" s="57">
        <f>REITORIA_PROEX!G10-REITORIA_PROEX!H10</f>
        <v>0</v>
      </c>
      <c r="I10" s="58">
        <f t="shared" si="0"/>
        <v>5</v>
      </c>
      <c r="J10" s="59">
        <f t="shared" si="1"/>
        <v>10675</v>
      </c>
      <c r="K10" s="59">
        <f t="shared" si="2"/>
        <v>0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30" x14ac:dyDescent="0.25">
      <c r="A11" s="67"/>
      <c r="B11" s="69"/>
      <c r="C11" s="54">
        <v>8</v>
      </c>
      <c r="D11" s="50" t="s">
        <v>60</v>
      </c>
      <c r="E11" s="22" t="s">
        <v>66</v>
      </c>
      <c r="F11" s="33">
        <v>660</v>
      </c>
      <c r="G11" s="55">
        <f>REITORIA_PROEX!G11</f>
        <v>6</v>
      </c>
      <c r="H11" s="57">
        <f>REITORIA_PROEX!G11-REITORIA_PROEX!H11</f>
        <v>4</v>
      </c>
      <c r="I11" s="58">
        <f t="shared" si="0"/>
        <v>2</v>
      </c>
      <c r="J11" s="59">
        <f t="shared" si="1"/>
        <v>3960</v>
      </c>
      <c r="K11" s="59">
        <f t="shared" si="2"/>
        <v>2640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30" x14ac:dyDescent="0.25">
      <c r="A12" s="67"/>
      <c r="B12" s="69"/>
      <c r="C12" s="54">
        <v>9</v>
      </c>
      <c r="D12" s="50" t="s">
        <v>61</v>
      </c>
      <c r="E12" s="22" t="s">
        <v>66</v>
      </c>
      <c r="F12" s="33">
        <v>1450</v>
      </c>
      <c r="G12" s="55">
        <f>REITORIA_PROEX!G12</f>
        <v>8</v>
      </c>
      <c r="H12" s="57">
        <f>REITORIA_PROEX!G12-REITORIA_PROEX!H12</f>
        <v>2</v>
      </c>
      <c r="I12" s="58">
        <f t="shared" si="0"/>
        <v>6</v>
      </c>
      <c r="J12" s="59">
        <f t="shared" si="1"/>
        <v>11600</v>
      </c>
      <c r="K12" s="59">
        <f t="shared" si="2"/>
        <v>2900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x14ac:dyDescent="0.25">
      <c r="A13" s="67"/>
      <c r="B13" s="69"/>
      <c r="C13" s="54">
        <v>10</v>
      </c>
      <c r="D13" s="50" t="s">
        <v>43</v>
      </c>
      <c r="E13" s="22" t="s">
        <v>66</v>
      </c>
      <c r="F13" s="33">
        <v>400</v>
      </c>
      <c r="G13" s="55">
        <f>REITORIA_PROEX!G13</f>
        <v>7</v>
      </c>
      <c r="H13" s="57">
        <f>REITORIA_PROEX!G13-REITORIA_PROEX!H13</f>
        <v>5</v>
      </c>
      <c r="I13" s="58">
        <f t="shared" si="0"/>
        <v>2</v>
      </c>
      <c r="J13" s="59">
        <f t="shared" si="1"/>
        <v>2800</v>
      </c>
      <c r="K13" s="59">
        <f t="shared" si="2"/>
        <v>2000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x14ac:dyDescent="0.25">
      <c r="A14" s="67"/>
      <c r="B14" s="69"/>
      <c r="C14" s="54">
        <v>11</v>
      </c>
      <c r="D14" s="51" t="s">
        <v>62</v>
      </c>
      <c r="E14" s="22" t="s">
        <v>66</v>
      </c>
      <c r="F14" s="33">
        <v>240</v>
      </c>
      <c r="G14" s="55">
        <f>REITORIA_PROEX!G14</f>
        <v>4</v>
      </c>
      <c r="H14" s="57">
        <f>REITORIA_PROEX!G14-REITORIA_PROEX!H14</f>
        <v>3</v>
      </c>
      <c r="I14" s="58">
        <f t="shared" si="0"/>
        <v>1</v>
      </c>
      <c r="J14" s="59">
        <f t="shared" si="1"/>
        <v>960</v>
      </c>
      <c r="K14" s="59">
        <f t="shared" si="2"/>
        <v>720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x14ac:dyDescent="0.25">
      <c r="A15" s="67"/>
      <c r="B15" s="69"/>
      <c r="C15" s="54">
        <v>12</v>
      </c>
      <c r="D15" s="52" t="s">
        <v>63</v>
      </c>
      <c r="E15" s="22" t="s">
        <v>66</v>
      </c>
      <c r="F15" s="33">
        <v>520</v>
      </c>
      <c r="G15" s="55">
        <f>REITORIA_PROEX!G15</f>
        <v>15</v>
      </c>
      <c r="H15" s="57">
        <f>REITORIA_PROEX!G15-REITORIA_PROEX!H15</f>
        <v>6</v>
      </c>
      <c r="I15" s="58">
        <f t="shared" si="0"/>
        <v>9</v>
      </c>
      <c r="J15" s="59">
        <f t="shared" si="1"/>
        <v>7800</v>
      </c>
      <c r="K15" s="59">
        <f t="shared" si="2"/>
        <v>3120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x14ac:dyDescent="0.25">
      <c r="A16" s="67"/>
      <c r="B16" s="69"/>
      <c r="C16" s="54">
        <v>13</v>
      </c>
      <c r="D16" s="52" t="s">
        <v>44</v>
      </c>
      <c r="E16" s="22" t="s">
        <v>66</v>
      </c>
      <c r="F16" s="33">
        <v>7600</v>
      </c>
      <c r="G16" s="55">
        <f>REITORIA_PROEX!G16</f>
        <v>2</v>
      </c>
      <c r="H16" s="57">
        <f>REITORIA_PROEX!G16-REITORIA_PROEX!H16</f>
        <v>0</v>
      </c>
      <c r="I16" s="58">
        <f t="shared" si="0"/>
        <v>2</v>
      </c>
      <c r="J16" s="59">
        <f t="shared" si="1"/>
        <v>15200</v>
      </c>
      <c r="K16" s="59">
        <f t="shared" si="2"/>
        <v>0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x14ac:dyDescent="0.25">
      <c r="A17" s="67"/>
      <c r="B17" s="69"/>
      <c r="C17" s="54">
        <v>14</v>
      </c>
      <c r="D17" s="50" t="s">
        <v>64</v>
      </c>
      <c r="E17" s="22" t="s">
        <v>66</v>
      </c>
      <c r="F17" s="33">
        <v>1800</v>
      </c>
      <c r="G17" s="55">
        <f>REITORIA_PROEX!G17</f>
        <v>4</v>
      </c>
      <c r="H17" s="57">
        <f>REITORIA_PROEX!G17-REITORIA_PROEX!H17</f>
        <v>0</v>
      </c>
      <c r="I17" s="58">
        <f t="shared" si="0"/>
        <v>4</v>
      </c>
      <c r="J17" s="59">
        <f t="shared" si="1"/>
        <v>7200</v>
      </c>
      <c r="K17" s="59">
        <f t="shared" si="2"/>
        <v>0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x14ac:dyDescent="0.25">
      <c r="A18" s="67"/>
      <c r="B18" s="69"/>
      <c r="C18" s="54">
        <v>15</v>
      </c>
      <c r="D18" s="52" t="s">
        <v>45</v>
      </c>
      <c r="E18" s="53" t="s">
        <v>66</v>
      </c>
      <c r="F18" s="53">
        <v>2080</v>
      </c>
      <c r="G18" s="55">
        <f>REITORIA_PROEX!G18</f>
        <v>2</v>
      </c>
      <c r="H18" s="57">
        <f>REITORIA_PROEX!G18-REITORIA_PROEX!H18</f>
        <v>0</v>
      </c>
      <c r="I18" s="58">
        <f t="shared" si="0"/>
        <v>2</v>
      </c>
      <c r="J18" s="59">
        <f t="shared" si="1"/>
        <v>4160</v>
      </c>
      <c r="K18" s="59">
        <f t="shared" si="2"/>
        <v>0</v>
      </c>
      <c r="L18" s="19"/>
      <c r="V18" s="16"/>
      <c r="W18" s="16"/>
      <c r="X18" s="16"/>
    </row>
    <row r="19" spans="1:24" x14ac:dyDescent="0.25">
      <c r="A19" s="67"/>
      <c r="B19" s="69"/>
      <c r="C19" s="54">
        <v>16</v>
      </c>
      <c r="D19" s="50" t="s">
        <v>65</v>
      </c>
      <c r="E19" s="53" t="s">
        <v>66</v>
      </c>
      <c r="F19" s="53">
        <v>580</v>
      </c>
      <c r="G19" s="55">
        <f>REITORIA_PROEX!G19</f>
        <v>10</v>
      </c>
      <c r="H19" s="57">
        <f>REITORIA_PROEX!G19-REITORIA_PROEX!H19</f>
        <v>5</v>
      </c>
      <c r="I19" s="58">
        <f t="shared" si="0"/>
        <v>5</v>
      </c>
      <c r="J19" s="59">
        <f t="shared" si="1"/>
        <v>5800</v>
      </c>
      <c r="K19" s="59">
        <f t="shared" si="2"/>
        <v>2900</v>
      </c>
    </row>
    <row r="20" spans="1:24" x14ac:dyDescent="0.25">
      <c r="A20" s="67"/>
      <c r="B20" s="69"/>
      <c r="C20" s="54">
        <v>17</v>
      </c>
      <c r="D20" s="50" t="s">
        <v>46</v>
      </c>
      <c r="E20" s="53" t="s">
        <v>66</v>
      </c>
      <c r="F20" s="53">
        <v>900</v>
      </c>
      <c r="G20" s="55">
        <f>REITORIA_PROEX!G20</f>
        <v>1</v>
      </c>
      <c r="H20" s="57">
        <f>REITORIA_PROEX!G20-REITORIA_PROEX!H20</f>
        <v>0</v>
      </c>
      <c r="I20" s="58">
        <f t="shared" si="0"/>
        <v>1</v>
      </c>
      <c r="J20" s="59">
        <f t="shared" si="1"/>
        <v>900</v>
      </c>
      <c r="K20" s="59">
        <f t="shared" si="2"/>
        <v>0</v>
      </c>
    </row>
    <row r="21" spans="1:24" ht="15.75" customHeight="1" x14ac:dyDescent="0.25">
      <c r="A21" s="67"/>
      <c r="B21" s="69"/>
      <c r="C21" s="54">
        <v>18</v>
      </c>
      <c r="D21" s="50" t="s">
        <v>47</v>
      </c>
      <c r="E21" s="53" t="s">
        <v>66</v>
      </c>
      <c r="F21" s="53">
        <v>920</v>
      </c>
      <c r="G21" s="55">
        <f>REITORIA_PROEX!G21</f>
        <v>2</v>
      </c>
      <c r="H21" s="57">
        <f>REITORIA_PROEX!G21-REITORIA_PROEX!H21</f>
        <v>0</v>
      </c>
      <c r="I21" s="58">
        <f t="shared" si="0"/>
        <v>2</v>
      </c>
      <c r="J21" s="59">
        <f t="shared" si="1"/>
        <v>1840</v>
      </c>
      <c r="K21" s="59">
        <f t="shared" si="2"/>
        <v>0</v>
      </c>
    </row>
    <row r="22" spans="1:24" x14ac:dyDescent="0.25">
      <c r="A22" s="67"/>
      <c r="B22" s="69"/>
      <c r="C22" s="54">
        <v>19</v>
      </c>
      <c r="D22" s="50" t="s">
        <v>48</v>
      </c>
      <c r="E22" s="53" t="s">
        <v>66</v>
      </c>
      <c r="F22" s="53">
        <v>2</v>
      </c>
      <c r="G22" s="55">
        <f>REITORIA_PROEX!G22</f>
        <v>600</v>
      </c>
      <c r="H22" s="57">
        <f>REITORIA_PROEX!G22-REITORIA_PROEX!H22</f>
        <v>300</v>
      </c>
      <c r="I22" s="58">
        <f t="shared" si="0"/>
        <v>300</v>
      </c>
      <c r="J22" s="59">
        <f t="shared" si="1"/>
        <v>1200</v>
      </c>
      <c r="K22" s="59">
        <f t="shared" si="2"/>
        <v>600</v>
      </c>
    </row>
    <row r="23" spans="1:24" x14ac:dyDescent="0.25">
      <c r="A23" s="67"/>
      <c r="B23" s="69"/>
      <c r="C23" s="54">
        <v>20</v>
      </c>
      <c r="D23" s="51" t="s">
        <v>49</v>
      </c>
      <c r="E23" s="53" t="s">
        <v>66</v>
      </c>
      <c r="F23" s="53">
        <v>5</v>
      </c>
      <c r="G23" s="55">
        <f>REITORIA_PROEX!G23</f>
        <v>150</v>
      </c>
      <c r="H23" s="57">
        <f>REITORIA_PROEX!G23-REITORIA_PROEX!H23</f>
        <v>75</v>
      </c>
      <c r="I23" s="58">
        <f t="shared" si="0"/>
        <v>75</v>
      </c>
      <c r="J23" s="59">
        <f t="shared" si="1"/>
        <v>750</v>
      </c>
      <c r="K23" s="59">
        <f t="shared" si="2"/>
        <v>375</v>
      </c>
    </row>
    <row r="24" spans="1:24" x14ac:dyDescent="0.25">
      <c r="A24" s="67"/>
      <c r="B24" s="69"/>
      <c r="C24" s="54">
        <v>21</v>
      </c>
      <c r="D24" s="51" t="s">
        <v>50</v>
      </c>
      <c r="E24" s="53" t="s">
        <v>66</v>
      </c>
      <c r="F24" s="53">
        <v>850</v>
      </c>
      <c r="G24" s="55">
        <f>REITORIA_PROEX!G24</f>
        <v>6</v>
      </c>
      <c r="H24" s="57">
        <f>REITORIA_PROEX!G24-REITORIA_PROEX!H24</f>
        <v>0</v>
      </c>
      <c r="I24" s="58">
        <f t="shared" si="0"/>
        <v>6</v>
      </c>
      <c r="J24" s="59">
        <f t="shared" si="1"/>
        <v>5100</v>
      </c>
      <c r="K24" s="59">
        <f t="shared" si="2"/>
        <v>0</v>
      </c>
    </row>
    <row r="25" spans="1:24" x14ac:dyDescent="0.25">
      <c r="A25" s="67"/>
      <c r="B25" s="69"/>
      <c r="C25" s="54">
        <v>22</v>
      </c>
      <c r="D25" s="50" t="s">
        <v>51</v>
      </c>
      <c r="E25" s="53" t="s">
        <v>66</v>
      </c>
      <c r="F25" s="53">
        <v>1600</v>
      </c>
      <c r="G25" s="55">
        <f>REITORIA_PROEX!G25</f>
        <v>2</v>
      </c>
      <c r="H25" s="57">
        <f>REITORIA_PROEX!G25-REITORIA_PROEX!H25</f>
        <v>0</v>
      </c>
      <c r="I25" s="58">
        <f t="shared" si="0"/>
        <v>2</v>
      </c>
      <c r="J25" s="59">
        <f t="shared" si="1"/>
        <v>3200</v>
      </c>
      <c r="K25" s="59">
        <f t="shared" si="2"/>
        <v>0</v>
      </c>
    </row>
    <row r="26" spans="1:24" ht="30" x14ac:dyDescent="0.25">
      <c r="A26" s="67"/>
      <c r="B26" s="69"/>
      <c r="C26" s="54">
        <v>23</v>
      </c>
      <c r="D26" s="50" t="s">
        <v>52</v>
      </c>
      <c r="E26" s="53" t="s">
        <v>66</v>
      </c>
      <c r="F26" s="53">
        <v>2400</v>
      </c>
      <c r="G26" s="55">
        <f>REITORIA_PROEX!G26</f>
        <v>4</v>
      </c>
      <c r="H26" s="57">
        <f>REITORIA_PROEX!G26-REITORIA_PROEX!H26</f>
        <v>0</v>
      </c>
      <c r="I26" s="58">
        <f t="shared" si="0"/>
        <v>4</v>
      </c>
      <c r="J26" s="59">
        <f t="shared" si="1"/>
        <v>9600</v>
      </c>
      <c r="K26" s="59">
        <f t="shared" si="2"/>
        <v>0</v>
      </c>
    </row>
    <row r="27" spans="1:24" x14ac:dyDescent="0.25">
      <c r="A27" s="67"/>
      <c r="B27" s="70"/>
      <c r="C27" s="54">
        <v>24</v>
      </c>
      <c r="D27" s="52" t="s">
        <v>53</v>
      </c>
      <c r="E27" s="53" t="s">
        <v>66</v>
      </c>
      <c r="F27" s="53">
        <v>1700</v>
      </c>
      <c r="G27" s="55">
        <f>REITORIA_PROEX!G27</f>
        <v>3</v>
      </c>
      <c r="H27" s="57">
        <f>REITORIA_PROEX!G27-REITORIA_PROEX!H27</f>
        <v>0</v>
      </c>
      <c r="I27" s="58">
        <f>G27-H27</f>
        <v>3</v>
      </c>
      <c r="J27" s="59">
        <f t="shared" si="1"/>
        <v>5100</v>
      </c>
      <c r="K27" s="59">
        <f t="shared" si="2"/>
        <v>0</v>
      </c>
    </row>
    <row r="28" spans="1:24" x14ac:dyDescent="0.25">
      <c r="J28" s="60">
        <f>SUM(J4:J27)</f>
        <v>174739</v>
      </c>
      <c r="K28" s="60">
        <f>SUM(K4:K27)</f>
        <v>32035</v>
      </c>
    </row>
    <row r="29" spans="1:24" ht="30" x14ac:dyDescent="0.25">
      <c r="D29" s="1" t="s">
        <v>68</v>
      </c>
    </row>
    <row r="30" spans="1:24" ht="15.75" x14ac:dyDescent="0.25">
      <c r="G30" s="71" t="s">
        <v>69</v>
      </c>
      <c r="H30" s="72"/>
      <c r="I30" s="72"/>
      <c r="J30" s="72"/>
      <c r="K30" s="73"/>
    </row>
    <row r="31" spans="1:24" ht="46.5" customHeight="1" x14ac:dyDescent="0.25">
      <c r="G31" s="74" t="s">
        <v>70</v>
      </c>
      <c r="H31" s="74"/>
      <c r="I31" s="74"/>
      <c r="J31" s="74"/>
      <c r="K31" s="74"/>
    </row>
    <row r="32" spans="1:24" ht="15.75" x14ac:dyDescent="0.25">
      <c r="G32" s="75" t="s">
        <v>39</v>
      </c>
      <c r="H32" s="76"/>
      <c r="I32" s="76"/>
      <c r="J32" s="76"/>
      <c r="K32" s="77"/>
    </row>
    <row r="33" spans="7:11" ht="15.75" x14ac:dyDescent="0.25">
      <c r="G33" s="27" t="s">
        <v>28</v>
      </c>
      <c r="H33" s="28"/>
      <c r="I33" s="28"/>
      <c r="J33" s="37"/>
      <c r="K33" s="23">
        <f>J28</f>
        <v>174739</v>
      </c>
    </row>
    <row r="34" spans="7:11" ht="15.75" x14ac:dyDescent="0.25">
      <c r="G34" s="29" t="s">
        <v>29</v>
      </c>
      <c r="H34" s="30"/>
      <c r="I34" s="30"/>
      <c r="J34" s="38"/>
      <c r="K34" s="24">
        <f>K28</f>
        <v>32035</v>
      </c>
    </row>
    <row r="35" spans="7:11" ht="15.75" x14ac:dyDescent="0.25">
      <c r="G35" s="29" t="s">
        <v>30</v>
      </c>
      <c r="H35" s="30"/>
      <c r="I35" s="30"/>
      <c r="J35" s="38"/>
      <c r="K35" s="26"/>
    </row>
    <row r="36" spans="7:11" ht="15.75" x14ac:dyDescent="0.25">
      <c r="G36" s="31" t="s">
        <v>31</v>
      </c>
      <c r="H36" s="32"/>
      <c r="I36" s="32"/>
      <c r="J36" s="39"/>
      <c r="K36" s="25">
        <f>K34/K33</f>
        <v>0.1833305673032351</v>
      </c>
    </row>
    <row r="37" spans="7:11" ht="15.75" x14ac:dyDescent="0.25">
      <c r="G37" s="34" t="s">
        <v>80</v>
      </c>
      <c r="H37" s="35"/>
      <c r="I37" s="35"/>
      <c r="J37" s="40"/>
      <c r="K37" s="36"/>
    </row>
  </sheetData>
  <mergeCells count="9">
    <mergeCell ref="G30:K30"/>
    <mergeCell ref="G31:K31"/>
    <mergeCell ref="G32:K32"/>
    <mergeCell ref="A1:C1"/>
    <mergeCell ref="D1:F1"/>
    <mergeCell ref="A4:A27"/>
    <mergeCell ref="B4:B27"/>
    <mergeCell ref="G1:K1"/>
    <mergeCell ref="A2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3" customWidth="1"/>
    <col min="2" max="2" width="6.85546875" style="3" customWidth="1"/>
    <col min="3" max="3" width="31" style="3" customWidth="1"/>
    <col min="4" max="4" width="8.5703125" style="3" bestFit="1" customWidth="1"/>
    <col min="5" max="5" width="9.5703125" style="3" customWidth="1"/>
    <col min="6" max="6" width="14.7109375" style="3" customWidth="1"/>
    <col min="7" max="7" width="16" style="3" customWidth="1"/>
    <col min="8" max="8" width="11.140625" style="3" customWidth="1"/>
    <col min="9" max="16384" width="9.140625" style="3"/>
  </cols>
  <sheetData>
    <row r="1" spans="1:8" ht="20.25" customHeight="1" x14ac:dyDescent="0.2">
      <c r="A1" s="85" t="s">
        <v>8</v>
      </c>
      <c r="B1" s="85"/>
      <c r="C1" s="85"/>
      <c r="D1" s="85"/>
      <c r="E1" s="85"/>
      <c r="F1" s="85"/>
      <c r="G1" s="85"/>
      <c r="H1" s="85"/>
    </row>
    <row r="2" spans="1:8" ht="20.25" x14ac:dyDescent="0.2">
      <c r="B2" s="4"/>
    </row>
    <row r="3" spans="1:8" ht="47.25" customHeight="1" x14ac:dyDescent="0.2">
      <c r="A3" s="86" t="s">
        <v>9</v>
      </c>
      <c r="B3" s="86"/>
      <c r="C3" s="86"/>
      <c r="D3" s="86"/>
      <c r="E3" s="86"/>
      <c r="F3" s="86"/>
      <c r="G3" s="86"/>
      <c r="H3" s="86"/>
    </row>
    <row r="4" spans="1:8" ht="35.25" customHeight="1" x14ac:dyDescent="0.2">
      <c r="B4" s="5"/>
    </row>
    <row r="5" spans="1:8" ht="15" customHeight="1" x14ac:dyDescent="0.2">
      <c r="A5" s="87" t="s">
        <v>10</v>
      </c>
      <c r="B5" s="87"/>
      <c r="C5" s="87"/>
      <c r="D5" s="87"/>
      <c r="E5" s="87"/>
      <c r="F5" s="87"/>
      <c r="G5" s="87"/>
      <c r="H5" s="87"/>
    </row>
    <row r="6" spans="1:8" ht="15" customHeight="1" x14ac:dyDescent="0.2">
      <c r="A6" s="87" t="s">
        <v>11</v>
      </c>
      <c r="B6" s="87"/>
      <c r="C6" s="87"/>
      <c r="D6" s="87"/>
      <c r="E6" s="87"/>
      <c r="F6" s="87"/>
      <c r="G6" s="87"/>
      <c r="H6" s="87"/>
    </row>
    <row r="7" spans="1:8" ht="15" customHeight="1" x14ac:dyDescent="0.2">
      <c r="A7" s="87" t="s">
        <v>12</v>
      </c>
      <c r="B7" s="87"/>
      <c r="C7" s="87"/>
      <c r="D7" s="87"/>
      <c r="E7" s="87"/>
      <c r="F7" s="87"/>
      <c r="G7" s="87"/>
      <c r="H7" s="87"/>
    </row>
    <row r="8" spans="1:8" ht="15" customHeight="1" x14ac:dyDescent="0.2">
      <c r="A8" s="87" t="s">
        <v>13</v>
      </c>
      <c r="B8" s="87"/>
      <c r="C8" s="87"/>
      <c r="D8" s="87"/>
      <c r="E8" s="87"/>
      <c r="F8" s="87"/>
      <c r="G8" s="87"/>
      <c r="H8" s="87"/>
    </row>
    <row r="9" spans="1:8" ht="30" customHeight="1" x14ac:dyDescent="0.2">
      <c r="B9" s="6"/>
    </row>
    <row r="10" spans="1:8" ht="105" customHeight="1" x14ac:dyDescent="0.2">
      <c r="A10" s="88" t="s">
        <v>14</v>
      </c>
      <c r="B10" s="88"/>
      <c r="C10" s="88"/>
      <c r="D10" s="88"/>
      <c r="E10" s="88"/>
      <c r="F10" s="88"/>
      <c r="G10" s="88"/>
      <c r="H10" s="88"/>
    </row>
    <row r="11" spans="1:8" ht="15.75" thickBot="1" x14ac:dyDescent="0.25">
      <c r="B11" s="7"/>
    </row>
    <row r="12" spans="1:8" ht="48.75" thickBot="1" x14ac:dyDescent="0.25">
      <c r="A12" s="8" t="s">
        <v>7</v>
      </c>
      <c r="B12" s="8" t="s">
        <v>5</v>
      </c>
      <c r="C12" s="9" t="s">
        <v>15</v>
      </c>
      <c r="D12" s="9" t="s">
        <v>6</v>
      </c>
      <c r="E12" s="9" t="s">
        <v>16</v>
      </c>
      <c r="F12" s="9" t="s">
        <v>17</v>
      </c>
      <c r="G12" s="9" t="s">
        <v>18</v>
      </c>
      <c r="H12" s="9" t="s">
        <v>19</v>
      </c>
    </row>
    <row r="13" spans="1:8" ht="15.75" thickBot="1" x14ac:dyDescent="0.25">
      <c r="A13" s="10"/>
      <c r="B13" s="10"/>
      <c r="C13" s="11"/>
      <c r="D13" s="11"/>
      <c r="E13" s="11"/>
      <c r="F13" s="11"/>
      <c r="G13" s="11"/>
      <c r="H13" s="11"/>
    </row>
    <row r="14" spans="1:8" ht="15.75" thickBot="1" x14ac:dyDescent="0.25">
      <c r="A14" s="10"/>
      <c r="B14" s="10"/>
      <c r="C14" s="11"/>
      <c r="D14" s="11"/>
      <c r="E14" s="11"/>
      <c r="F14" s="11"/>
      <c r="G14" s="11"/>
      <c r="H14" s="11"/>
    </row>
    <row r="15" spans="1:8" ht="15.75" thickBot="1" x14ac:dyDescent="0.25">
      <c r="A15" s="10"/>
      <c r="B15" s="10"/>
      <c r="C15" s="11"/>
      <c r="D15" s="11"/>
      <c r="E15" s="11"/>
      <c r="F15" s="11"/>
      <c r="G15" s="11"/>
      <c r="H15" s="11"/>
    </row>
    <row r="16" spans="1:8" ht="15.75" thickBot="1" x14ac:dyDescent="0.25">
      <c r="A16" s="10"/>
      <c r="B16" s="10"/>
      <c r="C16" s="11"/>
      <c r="D16" s="11"/>
      <c r="E16" s="11"/>
      <c r="F16" s="11"/>
      <c r="G16" s="11"/>
      <c r="H16" s="11"/>
    </row>
    <row r="17" spans="1:8" ht="15.75" thickBot="1" x14ac:dyDescent="0.25">
      <c r="A17" s="12"/>
      <c r="B17" s="12"/>
      <c r="C17" s="13"/>
      <c r="D17" s="13"/>
      <c r="E17" s="13"/>
      <c r="F17" s="13"/>
      <c r="G17" s="13"/>
      <c r="H17" s="13"/>
    </row>
    <row r="18" spans="1:8" ht="42" customHeight="1" x14ac:dyDescent="0.2">
      <c r="B18" s="14"/>
      <c r="C18" s="15"/>
      <c r="D18" s="15"/>
      <c r="E18" s="15"/>
      <c r="F18" s="15"/>
      <c r="G18" s="15"/>
      <c r="H18" s="15"/>
    </row>
    <row r="19" spans="1:8" ht="15" customHeight="1" x14ac:dyDescent="0.2">
      <c r="A19" s="89" t="s">
        <v>20</v>
      </c>
      <c r="B19" s="89"/>
      <c r="C19" s="89"/>
      <c r="D19" s="89"/>
      <c r="E19" s="89"/>
      <c r="F19" s="89"/>
      <c r="G19" s="89"/>
      <c r="H19" s="89"/>
    </row>
    <row r="20" spans="1:8" ht="14.25" x14ac:dyDescent="0.2">
      <c r="A20" s="90" t="s">
        <v>21</v>
      </c>
      <c r="B20" s="90"/>
      <c r="C20" s="90"/>
      <c r="D20" s="90"/>
      <c r="E20" s="90"/>
      <c r="F20" s="90"/>
      <c r="G20" s="90"/>
      <c r="H20" s="90"/>
    </row>
    <row r="21" spans="1:8" ht="15" x14ac:dyDescent="0.2">
      <c r="B21" s="7"/>
    </row>
    <row r="22" spans="1:8" ht="15" x14ac:dyDescent="0.2">
      <c r="B22" s="7"/>
    </row>
    <row r="23" spans="1:8" ht="15" x14ac:dyDescent="0.2">
      <c r="B23" s="7"/>
    </row>
    <row r="24" spans="1:8" ht="15" customHeight="1" x14ac:dyDescent="0.2">
      <c r="A24" s="91" t="s">
        <v>22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">
      <c r="A25" s="91" t="s">
        <v>23</v>
      </c>
      <c r="B25" s="91"/>
      <c r="C25" s="91"/>
      <c r="D25" s="91"/>
      <c r="E25" s="91"/>
      <c r="F25" s="91"/>
      <c r="G25" s="91"/>
      <c r="H25" s="91"/>
    </row>
    <row r="26" spans="1:8" ht="15" customHeight="1" x14ac:dyDescent="0.2">
      <c r="A26" s="84" t="s">
        <v>24</v>
      </c>
      <c r="B26" s="84"/>
      <c r="C26" s="84"/>
      <c r="D26" s="84"/>
      <c r="E26" s="84"/>
      <c r="F26" s="84"/>
      <c r="G26" s="84"/>
      <c r="H26" s="8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CERES</vt:lpstr>
      <vt:lpstr>REITORIA_PROEX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2016-08-18T16:43:53Z</dcterms:modified>
</cp:coreProperties>
</file>