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L:\SEGECON\2. Atas de Registro de Preços\UDESC\PP 1063-2015 - UDESC - Ar Condicionado - Relançamento - Vig 03.03.17\"/>
    </mc:Choice>
  </mc:AlternateContent>
  <bookViews>
    <workbookView xWindow="0" yWindow="0" windowWidth="20490" windowHeight="7155" tabRatio="857" activeTab="11"/>
  </bookViews>
  <sheets>
    <sheet name="REITORIA" sheetId="113" r:id="rId1"/>
    <sheet name="MUSEU" sheetId="131" r:id="rId2"/>
    <sheet name="ESAG" sheetId="132" r:id="rId3"/>
    <sheet name="CEART" sheetId="133" r:id="rId4"/>
    <sheet name="FAED" sheetId="134" r:id="rId5"/>
    <sheet name="CEAD" sheetId="135" r:id="rId6"/>
    <sheet name="CEFID" sheetId="136" r:id="rId7"/>
    <sheet name="CERES" sheetId="137" r:id="rId8"/>
    <sheet name="CESFI" sheetId="138" r:id="rId9"/>
    <sheet name="CCT" sheetId="139" r:id="rId10"/>
    <sheet name="CEAVI" sheetId="140" r:id="rId11"/>
    <sheet name="GESTOR" sheetId="130" r:id="rId12"/>
    <sheet name="Modelo Anexo II IN 002_2014" sheetId="77" r:id="rId13"/>
  </sheets>
  <definedNames>
    <definedName name="CEPLAN" localSheetId="11">#REF!</definedName>
    <definedName name="CEPLAN">#REF!</definedName>
    <definedName name="diasuteis" localSheetId="11">#REF!</definedName>
    <definedName name="diasuteis">#REF!</definedName>
    <definedName name="Ferias" localSheetId="11">#REF!</definedName>
    <definedName name="Ferias">#REF!</definedName>
    <definedName name="RD" localSheetId="11">OFFSET(#REF!,(MATCH(SMALL(#REF!,ROW()-10),#REF!,0)-1),0)</definedName>
    <definedName name="RD">OFFSET(#REF!,(MATCH(SMALL(#REF!,ROW()-10),#REF!,0)-1),0)</definedName>
  </definedNames>
  <calcPr calcId="152511"/>
</workbook>
</file>

<file path=xl/calcChain.xml><?xml version="1.0" encoding="utf-8"?>
<calcChain xmlns="http://schemas.openxmlformats.org/spreadsheetml/2006/main">
  <c r="H31" i="113" l="1"/>
  <c r="H28" i="131"/>
  <c r="H28" i="113"/>
  <c r="H31" i="135" l="1"/>
  <c r="H25" i="135"/>
  <c r="H25" i="113"/>
  <c r="K5" i="130" l="1"/>
  <c r="K6" i="130"/>
  <c r="K7" i="130"/>
  <c r="K8" i="130"/>
  <c r="K9" i="130"/>
  <c r="K10" i="130"/>
  <c r="K11" i="130"/>
  <c r="K12" i="130"/>
  <c r="K13" i="130"/>
  <c r="K14" i="130"/>
  <c r="K15" i="130"/>
  <c r="K16" i="130"/>
  <c r="K17" i="130"/>
  <c r="K18" i="130"/>
  <c r="K19" i="130"/>
  <c r="K20" i="130"/>
  <c r="K21" i="130"/>
  <c r="K22" i="130"/>
  <c r="K23" i="130"/>
  <c r="K24" i="130"/>
  <c r="K26" i="130"/>
  <c r="K27" i="130"/>
  <c r="K29" i="130"/>
  <c r="K30" i="130"/>
  <c r="K32" i="130"/>
  <c r="K33" i="130"/>
  <c r="K34" i="130"/>
  <c r="K35" i="130"/>
  <c r="K36" i="130"/>
  <c r="K37" i="130"/>
  <c r="K38" i="130"/>
  <c r="K39" i="130"/>
  <c r="K40" i="130"/>
  <c r="K41" i="130"/>
  <c r="K42" i="130"/>
  <c r="K4" i="130"/>
  <c r="H5" i="130"/>
  <c r="H6" i="130"/>
  <c r="H7" i="130"/>
  <c r="H8" i="130"/>
  <c r="H9" i="130"/>
  <c r="H10" i="130"/>
  <c r="H11" i="130"/>
  <c r="H12" i="130"/>
  <c r="H13" i="130"/>
  <c r="H14" i="130"/>
  <c r="H15" i="130"/>
  <c r="H16" i="130"/>
  <c r="H17" i="130"/>
  <c r="H18" i="130"/>
  <c r="H19" i="130"/>
  <c r="H20" i="130"/>
  <c r="H21" i="130"/>
  <c r="H22" i="130"/>
  <c r="H23" i="130"/>
  <c r="H24" i="130"/>
  <c r="H25" i="130"/>
  <c r="H26" i="130"/>
  <c r="H27" i="130"/>
  <c r="H28" i="130"/>
  <c r="K28" i="130" s="1"/>
  <c r="H29" i="130"/>
  <c r="H30" i="130"/>
  <c r="H31" i="130"/>
  <c r="H32" i="130"/>
  <c r="H33" i="130"/>
  <c r="H34" i="130"/>
  <c r="H35" i="130"/>
  <c r="H36" i="130"/>
  <c r="H37" i="130"/>
  <c r="H38" i="130"/>
  <c r="H39" i="130"/>
  <c r="H40" i="130"/>
  <c r="H41" i="130"/>
  <c r="H42" i="130"/>
  <c r="H4" i="130"/>
  <c r="I42" i="113"/>
  <c r="J42" i="113" s="1"/>
  <c r="I4" i="113"/>
  <c r="I24" i="140"/>
  <c r="J24" i="140" s="1"/>
  <c r="I25" i="140"/>
  <c r="J25" i="140" s="1"/>
  <c r="I26" i="140"/>
  <c r="J26" i="140" s="1"/>
  <c r="I27" i="140"/>
  <c r="J27" i="140" s="1"/>
  <c r="I28" i="140"/>
  <c r="J28" i="140"/>
  <c r="I29" i="140"/>
  <c r="J29" i="140" s="1"/>
  <c r="I30" i="140"/>
  <c r="J30" i="140"/>
  <c r="I31" i="140"/>
  <c r="J31" i="140" s="1"/>
  <c r="I32" i="140"/>
  <c r="J32" i="140"/>
  <c r="I33" i="140"/>
  <c r="J33" i="140" s="1"/>
  <c r="I34" i="140"/>
  <c r="J34" i="140" s="1"/>
  <c r="I35" i="140"/>
  <c r="J35" i="140" s="1"/>
  <c r="I36" i="140"/>
  <c r="J36" i="140"/>
  <c r="I37" i="140"/>
  <c r="J37" i="140" s="1"/>
  <c r="I38" i="140"/>
  <c r="J38" i="140"/>
  <c r="I39" i="140"/>
  <c r="J39" i="140" s="1"/>
  <c r="I40" i="140"/>
  <c r="J40" i="140"/>
  <c r="I41" i="140"/>
  <c r="J41" i="140" s="1"/>
  <c r="I42" i="140"/>
  <c r="J42" i="140" s="1"/>
  <c r="I24" i="139"/>
  <c r="J24" i="139" s="1"/>
  <c r="I25" i="139"/>
  <c r="J25" i="139" s="1"/>
  <c r="I26" i="139"/>
  <c r="J26" i="139"/>
  <c r="I27" i="139"/>
  <c r="J27" i="139" s="1"/>
  <c r="I28" i="139"/>
  <c r="J28" i="139"/>
  <c r="I29" i="139"/>
  <c r="J29" i="139" s="1"/>
  <c r="I30" i="139"/>
  <c r="J30" i="139" s="1"/>
  <c r="I31" i="139"/>
  <c r="J31" i="139" s="1"/>
  <c r="I32" i="139"/>
  <c r="J32" i="139" s="1"/>
  <c r="I33" i="139"/>
  <c r="J33" i="139" s="1"/>
  <c r="I34" i="139"/>
  <c r="J34" i="139"/>
  <c r="I35" i="139"/>
  <c r="J35" i="139" s="1"/>
  <c r="I36" i="139"/>
  <c r="J36" i="139" s="1"/>
  <c r="I37" i="139"/>
  <c r="J37" i="139" s="1"/>
  <c r="I38" i="139"/>
  <c r="J38" i="139" s="1"/>
  <c r="I39" i="139"/>
  <c r="J39" i="139" s="1"/>
  <c r="I40" i="139"/>
  <c r="J40" i="139" s="1"/>
  <c r="I41" i="139"/>
  <c r="J41" i="139" s="1"/>
  <c r="I42" i="139"/>
  <c r="J42" i="139"/>
  <c r="I24" i="138"/>
  <c r="J24" i="138" s="1"/>
  <c r="I25" i="138"/>
  <c r="J25" i="138" s="1"/>
  <c r="I26" i="138"/>
  <c r="J26" i="138"/>
  <c r="I27" i="138"/>
  <c r="J27" i="138" s="1"/>
  <c r="I28" i="138"/>
  <c r="J28" i="138" s="1"/>
  <c r="I29" i="138"/>
  <c r="J29" i="138" s="1"/>
  <c r="I30" i="138"/>
  <c r="J30" i="138" s="1"/>
  <c r="I31" i="138"/>
  <c r="J31" i="138" s="1"/>
  <c r="I32" i="138"/>
  <c r="J32" i="138"/>
  <c r="I33" i="138"/>
  <c r="J33" i="138" s="1"/>
  <c r="I34" i="138"/>
  <c r="J34" i="138"/>
  <c r="I35" i="138"/>
  <c r="J35" i="138" s="1"/>
  <c r="I36" i="138"/>
  <c r="J36" i="138" s="1"/>
  <c r="I37" i="138"/>
  <c r="J37" i="138" s="1"/>
  <c r="I38" i="138"/>
  <c r="J38" i="138"/>
  <c r="I39" i="138"/>
  <c r="J39" i="138" s="1"/>
  <c r="I40" i="138"/>
  <c r="J40" i="138"/>
  <c r="I41" i="138"/>
  <c r="J41" i="138" s="1"/>
  <c r="I42" i="138"/>
  <c r="J42" i="138" s="1"/>
  <c r="I23" i="137"/>
  <c r="J23" i="137" s="1"/>
  <c r="I24" i="137"/>
  <c r="J24" i="137" s="1"/>
  <c r="I25" i="137"/>
  <c r="J25" i="137"/>
  <c r="I26" i="137"/>
  <c r="J26" i="137" s="1"/>
  <c r="I27" i="137"/>
  <c r="J27" i="137" s="1"/>
  <c r="I28" i="137"/>
  <c r="J28" i="137" s="1"/>
  <c r="I29" i="137"/>
  <c r="J29" i="137" s="1"/>
  <c r="I30" i="137"/>
  <c r="J30" i="137" s="1"/>
  <c r="I31" i="137"/>
  <c r="J31" i="137" s="1"/>
  <c r="I32" i="137"/>
  <c r="J32" i="137" s="1"/>
  <c r="I33" i="137"/>
  <c r="J33" i="137" s="1"/>
  <c r="I34" i="137"/>
  <c r="J34" i="137" s="1"/>
  <c r="I35" i="137"/>
  <c r="J35" i="137" s="1"/>
  <c r="I36" i="137"/>
  <c r="J36" i="137" s="1"/>
  <c r="I37" i="137"/>
  <c r="J37" i="137" s="1"/>
  <c r="I38" i="137"/>
  <c r="J38" i="137" s="1"/>
  <c r="I39" i="137"/>
  <c r="J39" i="137" s="1"/>
  <c r="I40" i="137"/>
  <c r="J40" i="137" s="1"/>
  <c r="I41" i="137"/>
  <c r="J41" i="137"/>
  <c r="I42" i="137"/>
  <c r="J42" i="137" s="1"/>
  <c r="I24" i="136"/>
  <c r="J24" i="136"/>
  <c r="I25" i="136"/>
  <c r="J25" i="136" s="1"/>
  <c r="I26" i="136"/>
  <c r="J26" i="136"/>
  <c r="I27" i="136"/>
  <c r="J27" i="136" s="1"/>
  <c r="I28" i="136"/>
  <c r="J28" i="136" s="1"/>
  <c r="I29" i="136"/>
  <c r="J29" i="136" s="1"/>
  <c r="I30" i="136"/>
  <c r="J30" i="136"/>
  <c r="I31" i="136"/>
  <c r="J31" i="136" s="1"/>
  <c r="I32" i="136"/>
  <c r="J32" i="136"/>
  <c r="I33" i="136"/>
  <c r="J33" i="136" s="1"/>
  <c r="I34" i="136"/>
  <c r="J34" i="136"/>
  <c r="I35" i="136"/>
  <c r="J35" i="136" s="1"/>
  <c r="I36" i="136"/>
  <c r="J36" i="136" s="1"/>
  <c r="I37" i="136"/>
  <c r="J37" i="136" s="1"/>
  <c r="I38" i="136"/>
  <c r="J38" i="136"/>
  <c r="I39" i="136"/>
  <c r="J39" i="136" s="1"/>
  <c r="I40" i="136"/>
  <c r="J40" i="136"/>
  <c r="I41" i="136"/>
  <c r="J41" i="136" s="1"/>
  <c r="I42" i="136"/>
  <c r="J42" i="136"/>
  <c r="I24" i="135"/>
  <c r="J24" i="135" s="1"/>
  <c r="I25" i="135"/>
  <c r="J25" i="135" s="1"/>
  <c r="I26" i="135"/>
  <c r="J26" i="135"/>
  <c r="I27" i="135"/>
  <c r="J27" i="135" s="1"/>
  <c r="I28" i="135"/>
  <c r="J28" i="135" s="1"/>
  <c r="I29" i="135"/>
  <c r="J29" i="135" s="1"/>
  <c r="I30" i="135"/>
  <c r="J30" i="135" s="1"/>
  <c r="I31" i="135"/>
  <c r="J31" i="135" s="1"/>
  <c r="I32" i="135"/>
  <c r="J32" i="135"/>
  <c r="I33" i="135"/>
  <c r="J33" i="135" s="1"/>
  <c r="I34" i="135"/>
  <c r="J34" i="135"/>
  <c r="I35" i="135"/>
  <c r="J35" i="135" s="1"/>
  <c r="I36" i="135"/>
  <c r="J36" i="135" s="1"/>
  <c r="I37" i="135"/>
  <c r="J37" i="135" s="1"/>
  <c r="I38" i="135"/>
  <c r="J38" i="135"/>
  <c r="I39" i="135"/>
  <c r="J39" i="135" s="1"/>
  <c r="I40" i="135"/>
  <c r="J40" i="135"/>
  <c r="I41" i="135"/>
  <c r="J41" i="135" s="1"/>
  <c r="I42" i="135"/>
  <c r="J42" i="135"/>
  <c r="I24" i="134"/>
  <c r="J24" i="134"/>
  <c r="I25" i="134"/>
  <c r="J25" i="134" s="1"/>
  <c r="I26" i="134"/>
  <c r="J26" i="134" s="1"/>
  <c r="I27" i="134"/>
  <c r="J27" i="134" s="1"/>
  <c r="I28" i="134"/>
  <c r="J28" i="134" s="1"/>
  <c r="I29" i="134"/>
  <c r="J29" i="134" s="1"/>
  <c r="I30" i="134"/>
  <c r="J30" i="134" s="1"/>
  <c r="I31" i="134"/>
  <c r="J31" i="134" s="1"/>
  <c r="I32" i="134"/>
  <c r="J32" i="134" s="1"/>
  <c r="I33" i="134"/>
  <c r="J33" i="134" s="1"/>
  <c r="I34" i="134"/>
  <c r="J34" i="134" s="1"/>
  <c r="I35" i="134"/>
  <c r="J35" i="134" s="1"/>
  <c r="I36" i="134"/>
  <c r="J36" i="134" s="1"/>
  <c r="I37" i="134"/>
  <c r="J37" i="134" s="1"/>
  <c r="I38" i="134"/>
  <c r="J38" i="134" s="1"/>
  <c r="I39" i="134"/>
  <c r="J39" i="134" s="1"/>
  <c r="I40" i="134"/>
  <c r="J40" i="134"/>
  <c r="I41" i="134"/>
  <c r="J41" i="134" s="1"/>
  <c r="I42" i="134"/>
  <c r="J42" i="134" s="1"/>
  <c r="I24" i="133"/>
  <c r="J24" i="133" s="1"/>
  <c r="I25" i="133"/>
  <c r="J25" i="133" s="1"/>
  <c r="I26" i="133"/>
  <c r="J26" i="133"/>
  <c r="I27" i="133"/>
  <c r="J27" i="133" s="1"/>
  <c r="I28" i="133"/>
  <c r="J28" i="133" s="1"/>
  <c r="I29" i="133"/>
  <c r="J29" i="133" s="1"/>
  <c r="I30" i="133"/>
  <c r="J30" i="133"/>
  <c r="I31" i="133"/>
  <c r="J31" i="133" s="1"/>
  <c r="I32" i="133"/>
  <c r="J32" i="133" s="1"/>
  <c r="I33" i="133"/>
  <c r="J33" i="133" s="1"/>
  <c r="I34" i="133"/>
  <c r="J34" i="133" s="1"/>
  <c r="I35" i="133"/>
  <c r="J35" i="133" s="1"/>
  <c r="I36" i="133"/>
  <c r="J36" i="133"/>
  <c r="I37" i="133"/>
  <c r="J37" i="133" s="1"/>
  <c r="I38" i="133"/>
  <c r="J38" i="133" s="1"/>
  <c r="I39" i="133"/>
  <c r="J39" i="133" s="1"/>
  <c r="I40" i="133"/>
  <c r="J40" i="133" s="1"/>
  <c r="I41" i="133"/>
  <c r="J41" i="133" s="1"/>
  <c r="I42" i="133"/>
  <c r="J42" i="133" s="1"/>
  <c r="I24" i="132"/>
  <c r="J24" i="132" s="1"/>
  <c r="I25" i="132"/>
  <c r="J25" i="132" s="1"/>
  <c r="I26" i="132"/>
  <c r="J26" i="132" s="1"/>
  <c r="I27" i="132"/>
  <c r="J27" i="132" s="1"/>
  <c r="I28" i="132"/>
  <c r="J28" i="132"/>
  <c r="I29" i="132"/>
  <c r="J29" i="132" s="1"/>
  <c r="I30" i="132"/>
  <c r="J30" i="132"/>
  <c r="I31" i="132"/>
  <c r="J31" i="132" s="1"/>
  <c r="I32" i="132"/>
  <c r="J32" i="132"/>
  <c r="I33" i="132"/>
  <c r="J33" i="132" s="1"/>
  <c r="I34" i="132"/>
  <c r="J34" i="132" s="1"/>
  <c r="I35" i="132"/>
  <c r="J35" i="132" s="1"/>
  <c r="I36" i="132"/>
  <c r="J36" i="132"/>
  <c r="I37" i="132"/>
  <c r="J37" i="132" s="1"/>
  <c r="I38" i="132"/>
  <c r="J38" i="132"/>
  <c r="I39" i="132"/>
  <c r="J39" i="132" s="1"/>
  <c r="I40" i="132"/>
  <c r="J40" i="132"/>
  <c r="I41" i="132"/>
  <c r="J41" i="132" s="1"/>
  <c r="I42" i="132"/>
  <c r="J42" i="132" s="1"/>
  <c r="I24" i="131"/>
  <c r="J24" i="131" s="1"/>
  <c r="I25" i="131"/>
  <c r="J25" i="131" s="1"/>
  <c r="I26" i="131"/>
  <c r="J26" i="131" s="1"/>
  <c r="I27" i="131"/>
  <c r="J27" i="131" s="1"/>
  <c r="I28" i="131"/>
  <c r="J28" i="131" s="1"/>
  <c r="I29" i="131"/>
  <c r="J29" i="131"/>
  <c r="I30" i="131"/>
  <c r="J30" i="131" s="1"/>
  <c r="I31" i="131"/>
  <c r="J31" i="131" s="1"/>
  <c r="I32" i="131"/>
  <c r="J32" i="131" s="1"/>
  <c r="I33" i="131"/>
  <c r="J33" i="131"/>
  <c r="I34" i="131"/>
  <c r="J34" i="131" s="1"/>
  <c r="I35" i="131"/>
  <c r="J35" i="131" s="1"/>
  <c r="I36" i="131"/>
  <c r="J36" i="131" s="1"/>
  <c r="I37" i="131"/>
  <c r="J37" i="131"/>
  <c r="I38" i="131"/>
  <c r="J38" i="131" s="1"/>
  <c r="I39" i="131"/>
  <c r="J39" i="131" s="1"/>
  <c r="I40" i="131"/>
  <c r="J40" i="131" s="1"/>
  <c r="I41" i="131"/>
  <c r="J41" i="131" s="1"/>
  <c r="I42" i="131"/>
  <c r="J42" i="131" s="1"/>
  <c r="I24" i="113"/>
  <c r="J24" i="113" s="1"/>
  <c r="I25" i="113"/>
  <c r="J25" i="113" s="1"/>
  <c r="I26" i="113"/>
  <c r="J26" i="113" s="1"/>
  <c r="I27" i="113"/>
  <c r="J27" i="113" s="1"/>
  <c r="I28" i="113"/>
  <c r="J28" i="113" s="1"/>
  <c r="I29" i="113"/>
  <c r="J29" i="113" s="1"/>
  <c r="I30" i="113"/>
  <c r="J30" i="113" s="1"/>
  <c r="I31" i="113"/>
  <c r="J31" i="113" s="1"/>
  <c r="I32" i="113"/>
  <c r="J32" i="113" s="1"/>
  <c r="I33" i="113"/>
  <c r="J33" i="113" s="1"/>
  <c r="I34" i="113"/>
  <c r="J34" i="113" s="1"/>
  <c r="I35" i="113"/>
  <c r="J35" i="113" s="1"/>
  <c r="I36" i="113"/>
  <c r="J36" i="113" s="1"/>
  <c r="I37" i="113"/>
  <c r="J37" i="113" s="1"/>
  <c r="I38" i="113"/>
  <c r="J38" i="113" s="1"/>
  <c r="I39" i="113"/>
  <c r="J39" i="113" s="1"/>
  <c r="I40" i="113"/>
  <c r="J40" i="113" s="1"/>
  <c r="I41" i="113"/>
  <c r="J41" i="113" s="1"/>
  <c r="I23" i="113"/>
  <c r="I23" i="140"/>
  <c r="J23" i="140" s="1"/>
  <c r="J22" i="140"/>
  <c r="I22" i="140"/>
  <c r="I21" i="140"/>
  <c r="J21" i="140" s="1"/>
  <c r="I20" i="140"/>
  <c r="J20" i="140" s="1"/>
  <c r="I19" i="140"/>
  <c r="J19" i="140" s="1"/>
  <c r="I18" i="140"/>
  <c r="J18" i="140" s="1"/>
  <c r="I17" i="140"/>
  <c r="J17" i="140" s="1"/>
  <c r="I16" i="140"/>
  <c r="J16" i="140" s="1"/>
  <c r="I15" i="140"/>
  <c r="J15" i="140" s="1"/>
  <c r="J14" i="140"/>
  <c r="I14" i="140"/>
  <c r="I13" i="140"/>
  <c r="J13" i="140" s="1"/>
  <c r="I12" i="140"/>
  <c r="J12" i="140" s="1"/>
  <c r="I11" i="140"/>
  <c r="J11" i="140" s="1"/>
  <c r="I10" i="140"/>
  <c r="J10" i="140" s="1"/>
  <c r="I9" i="140"/>
  <c r="J9" i="140" s="1"/>
  <c r="I8" i="140"/>
  <c r="J8" i="140" s="1"/>
  <c r="I7" i="140"/>
  <c r="J7" i="140" s="1"/>
  <c r="J6" i="140"/>
  <c r="I6" i="140"/>
  <c r="I5" i="140"/>
  <c r="J5" i="140" s="1"/>
  <c r="I4" i="140"/>
  <c r="J4" i="140" s="1"/>
  <c r="I23" i="139"/>
  <c r="J23" i="139" s="1"/>
  <c r="I22" i="139"/>
  <c r="J22" i="139" s="1"/>
  <c r="I21" i="139"/>
  <c r="J21" i="139" s="1"/>
  <c r="I20" i="139"/>
  <c r="J20" i="139" s="1"/>
  <c r="I19" i="139"/>
  <c r="J19" i="139" s="1"/>
  <c r="I18" i="139"/>
  <c r="J18" i="139" s="1"/>
  <c r="I17" i="139"/>
  <c r="J17" i="139" s="1"/>
  <c r="I16" i="139"/>
  <c r="J16" i="139" s="1"/>
  <c r="I15" i="139"/>
  <c r="J15" i="139" s="1"/>
  <c r="I14" i="139"/>
  <c r="J14" i="139" s="1"/>
  <c r="I13" i="139"/>
  <c r="J13" i="139" s="1"/>
  <c r="I12" i="139"/>
  <c r="J12" i="139" s="1"/>
  <c r="I11" i="139"/>
  <c r="J11" i="139" s="1"/>
  <c r="I10" i="139"/>
  <c r="J10" i="139" s="1"/>
  <c r="I9" i="139"/>
  <c r="J9" i="139" s="1"/>
  <c r="I8" i="139"/>
  <c r="J8" i="139" s="1"/>
  <c r="I7" i="139"/>
  <c r="J7" i="139" s="1"/>
  <c r="I6" i="139"/>
  <c r="J6" i="139" s="1"/>
  <c r="I5" i="139"/>
  <c r="J5" i="139" s="1"/>
  <c r="I4" i="139"/>
  <c r="J4" i="139" s="1"/>
  <c r="I23" i="138"/>
  <c r="J23" i="138" s="1"/>
  <c r="I22" i="138"/>
  <c r="J22" i="138" s="1"/>
  <c r="I21" i="138"/>
  <c r="J21" i="138" s="1"/>
  <c r="I20" i="138"/>
  <c r="J20" i="138" s="1"/>
  <c r="I19" i="138"/>
  <c r="J19" i="138" s="1"/>
  <c r="I18" i="138"/>
  <c r="J18" i="138" s="1"/>
  <c r="I17" i="138"/>
  <c r="J17" i="138" s="1"/>
  <c r="I16" i="138"/>
  <c r="J16" i="138" s="1"/>
  <c r="I15" i="138"/>
  <c r="J15" i="138" s="1"/>
  <c r="I14" i="138"/>
  <c r="J14" i="138" s="1"/>
  <c r="I13" i="138"/>
  <c r="J13" i="138" s="1"/>
  <c r="I12" i="138"/>
  <c r="J12" i="138" s="1"/>
  <c r="I11" i="138"/>
  <c r="J11" i="138" s="1"/>
  <c r="I10" i="138"/>
  <c r="J10" i="138" s="1"/>
  <c r="I9" i="138"/>
  <c r="J9" i="138" s="1"/>
  <c r="I8" i="138"/>
  <c r="J8" i="138" s="1"/>
  <c r="I7" i="138"/>
  <c r="J7" i="138" s="1"/>
  <c r="I6" i="138"/>
  <c r="J6" i="138" s="1"/>
  <c r="I5" i="138"/>
  <c r="J5" i="138" s="1"/>
  <c r="I4" i="138"/>
  <c r="J4" i="138" s="1"/>
  <c r="I22" i="137"/>
  <c r="J22" i="137" s="1"/>
  <c r="I21" i="137"/>
  <c r="J21" i="137" s="1"/>
  <c r="I20" i="137"/>
  <c r="J20" i="137" s="1"/>
  <c r="I19" i="137"/>
  <c r="J19" i="137" s="1"/>
  <c r="I18" i="137"/>
  <c r="J18" i="137" s="1"/>
  <c r="I17" i="137"/>
  <c r="J17" i="137" s="1"/>
  <c r="I16" i="137"/>
  <c r="J16" i="137" s="1"/>
  <c r="I15" i="137"/>
  <c r="J15" i="137" s="1"/>
  <c r="I14" i="137"/>
  <c r="J14" i="137" s="1"/>
  <c r="I13" i="137"/>
  <c r="J13" i="137" s="1"/>
  <c r="I12" i="137"/>
  <c r="J12" i="137" s="1"/>
  <c r="I11" i="137"/>
  <c r="J11" i="137" s="1"/>
  <c r="J10" i="137"/>
  <c r="I10" i="137"/>
  <c r="I9" i="137"/>
  <c r="J9" i="137" s="1"/>
  <c r="J8" i="137"/>
  <c r="I8" i="137"/>
  <c r="I7" i="137"/>
  <c r="J7" i="137" s="1"/>
  <c r="I6" i="137"/>
  <c r="J6" i="137" s="1"/>
  <c r="I5" i="137"/>
  <c r="J5" i="137" s="1"/>
  <c r="I4" i="137"/>
  <c r="J4" i="137" s="1"/>
  <c r="I23" i="136"/>
  <c r="J23" i="136" s="1"/>
  <c r="J22" i="136"/>
  <c r="I22" i="136"/>
  <c r="I21" i="136"/>
  <c r="J21" i="136" s="1"/>
  <c r="I20" i="136"/>
  <c r="J20" i="136" s="1"/>
  <c r="I19" i="136"/>
  <c r="J19" i="136" s="1"/>
  <c r="I18" i="136"/>
  <c r="J18" i="136" s="1"/>
  <c r="I17" i="136"/>
  <c r="J17" i="136" s="1"/>
  <c r="I16" i="136"/>
  <c r="J16" i="136" s="1"/>
  <c r="I15" i="136"/>
  <c r="J15" i="136" s="1"/>
  <c r="J14" i="136"/>
  <c r="I14" i="136"/>
  <c r="I13" i="136"/>
  <c r="J13" i="136" s="1"/>
  <c r="I12" i="136"/>
  <c r="J12" i="136" s="1"/>
  <c r="I11" i="136"/>
  <c r="J11" i="136" s="1"/>
  <c r="I10" i="136"/>
  <c r="J10" i="136" s="1"/>
  <c r="I9" i="136"/>
  <c r="J9" i="136" s="1"/>
  <c r="I8" i="136"/>
  <c r="J8" i="136" s="1"/>
  <c r="I7" i="136"/>
  <c r="J7" i="136" s="1"/>
  <c r="J6" i="136"/>
  <c r="I6" i="136"/>
  <c r="I5" i="136"/>
  <c r="J5" i="136" s="1"/>
  <c r="I4" i="136"/>
  <c r="J4" i="136" s="1"/>
  <c r="I23" i="135"/>
  <c r="J23" i="135" s="1"/>
  <c r="I22" i="135"/>
  <c r="J22" i="135" s="1"/>
  <c r="I21" i="135"/>
  <c r="J21" i="135" s="1"/>
  <c r="I20" i="135"/>
  <c r="J20" i="135" s="1"/>
  <c r="I19" i="135"/>
  <c r="J19" i="135" s="1"/>
  <c r="I18" i="135"/>
  <c r="J18" i="135" s="1"/>
  <c r="I17" i="135"/>
  <c r="J17" i="135" s="1"/>
  <c r="J16" i="135"/>
  <c r="I16" i="135"/>
  <c r="I15" i="135"/>
  <c r="J15" i="135" s="1"/>
  <c r="I14" i="135"/>
  <c r="J14" i="135" s="1"/>
  <c r="I13" i="135"/>
  <c r="J13" i="135" s="1"/>
  <c r="I12" i="135"/>
  <c r="J12" i="135" s="1"/>
  <c r="I11" i="135"/>
  <c r="J11" i="135" s="1"/>
  <c r="I10" i="135"/>
  <c r="J10" i="135" s="1"/>
  <c r="I9" i="135"/>
  <c r="J9" i="135" s="1"/>
  <c r="J8" i="135"/>
  <c r="I8" i="135"/>
  <c r="I7" i="135"/>
  <c r="J7" i="135" s="1"/>
  <c r="I6" i="135"/>
  <c r="J6" i="135" s="1"/>
  <c r="I5" i="135"/>
  <c r="J5" i="135" s="1"/>
  <c r="I4" i="135"/>
  <c r="J4" i="135" s="1"/>
  <c r="I23" i="134"/>
  <c r="J23" i="134" s="1"/>
  <c r="I22" i="134"/>
  <c r="J22" i="134" s="1"/>
  <c r="I21" i="134"/>
  <c r="J21" i="134" s="1"/>
  <c r="I20" i="134"/>
  <c r="J20" i="134" s="1"/>
  <c r="I19" i="134"/>
  <c r="J19" i="134" s="1"/>
  <c r="I18" i="134"/>
  <c r="J18" i="134" s="1"/>
  <c r="I17" i="134"/>
  <c r="J17" i="134" s="1"/>
  <c r="I16" i="134"/>
  <c r="J16" i="134" s="1"/>
  <c r="I15" i="134"/>
  <c r="J15" i="134" s="1"/>
  <c r="I14" i="134"/>
  <c r="J14" i="134" s="1"/>
  <c r="I13" i="134"/>
  <c r="J13" i="134" s="1"/>
  <c r="I12" i="134"/>
  <c r="J12" i="134" s="1"/>
  <c r="I11" i="134"/>
  <c r="J11" i="134" s="1"/>
  <c r="I10" i="134"/>
  <c r="J10" i="134" s="1"/>
  <c r="I9" i="134"/>
  <c r="J9" i="134" s="1"/>
  <c r="I8" i="134"/>
  <c r="J8" i="134" s="1"/>
  <c r="I7" i="134"/>
  <c r="J7" i="134" s="1"/>
  <c r="I6" i="134"/>
  <c r="J6" i="134" s="1"/>
  <c r="I5" i="134"/>
  <c r="J5" i="134" s="1"/>
  <c r="I4" i="134"/>
  <c r="J4" i="134" s="1"/>
  <c r="I23" i="133"/>
  <c r="J23" i="133" s="1"/>
  <c r="I22" i="133"/>
  <c r="J22" i="133" s="1"/>
  <c r="I21" i="133"/>
  <c r="J21" i="133" s="1"/>
  <c r="I20" i="133"/>
  <c r="J20" i="133" s="1"/>
  <c r="I19" i="133"/>
  <c r="J19" i="133" s="1"/>
  <c r="J18" i="133"/>
  <c r="I18" i="133"/>
  <c r="I17" i="133"/>
  <c r="J17" i="133" s="1"/>
  <c r="I16" i="133"/>
  <c r="J16" i="133" s="1"/>
  <c r="I15" i="133"/>
  <c r="J15" i="133" s="1"/>
  <c r="I14" i="133"/>
  <c r="J14" i="133" s="1"/>
  <c r="I13" i="133"/>
  <c r="J13" i="133" s="1"/>
  <c r="I12" i="133"/>
  <c r="J12" i="133" s="1"/>
  <c r="I11" i="133"/>
  <c r="J11" i="133" s="1"/>
  <c r="I10" i="133"/>
  <c r="J10" i="133" s="1"/>
  <c r="I9" i="133"/>
  <c r="J9" i="133" s="1"/>
  <c r="I8" i="133"/>
  <c r="J8" i="133" s="1"/>
  <c r="I7" i="133"/>
  <c r="J7" i="133" s="1"/>
  <c r="I6" i="133"/>
  <c r="J6" i="133" s="1"/>
  <c r="I5" i="133"/>
  <c r="J5" i="133" s="1"/>
  <c r="I4" i="133"/>
  <c r="J4" i="133" s="1"/>
  <c r="I23" i="132"/>
  <c r="J23" i="132" s="1"/>
  <c r="J22" i="132"/>
  <c r="I22" i="132"/>
  <c r="I21" i="132"/>
  <c r="J21" i="132" s="1"/>
  <c r="I20" i="132"/>
  <c r="J20" i="132" s="1"/>
  <c r="I19" i="132"/>
  <c r="J19" i="132" s="1"/>
  <c r="I18" i="132"/>
  <c r="J18" i="132" s="1"/>
  <c r="I17" i="132"/>
  <c r="J17" i="132" s="1"/>
  <c r="I16" i="132"/>
  <c r="J16" i="132" s="1"/>
  <c r="I15" i="132"/>
  <c r="J15" i="132" s="1"/>
  <c r="J14" i="132"/>
  <c r="I14" i="132"/>
  <c r="I13" i="132"/>
  <c r="J13" i="132" s="1"/>
  <c r="I12" i="132"/>
  <c r="J12" i="132" s="1"/>
  <c r="I11" i="132"/>
  <c r="J11" i="132" s="1"/>
  <c r="I10" i="132"/>
  <c r="J10" i="132" s="1"/>
  <c r="I9" i="132"/>
  <c r="J9" i="132" s="1"/>
  <c r="I8" i="132"/>
  <c r="J8" i="132" s="1"/>
  <c r="I7" i="132"/>
  <c r="J7" i="132" s="1"/>
  <c r="J6" i="132"/>
  <c r="I6" i="132"/>
  <c r="I5" i="132"/>
  <c r="J5" i="132" s="1"/>
  <c r="I4" i="132"/>
  <c r="J4" i="132" s="1"/>
  <c r="I23" i="131"/>
  <c r="J23" i="131" s="1"/>
  <c r="I22" i="131"/>
  <c r="J22" i="131" s="1"/>
  <c r="I21" i="131"/>
  <c r="J21" i="131" s="1"/>
  <c r="I20" i="131"/>
  <c r="J20" i="131" s="1"/>
  <c r="I19" i="131"/>
  <c r="J19" i="131" s="1"/>
  <c r="I18" i="131"/>
  <c r="J18" i="131" s="1"/>
  <c r="I17" i="131"/>
  <c r="J17" i="131" s="1"/>
  <c r="I16" i="131"/>
  <c r="J16" i="131" s="1"/>
  <c r="I15" i="131"/>
  <c r="J15" i="131" s="1"/>
  <c r="I14" i="131"/>
  <c r="J14" i="131" s="1"/>
  <c r="I13" i="131"/>
  <c r="J13" i="131" s="1"/>
  <c r="I12" i="131"/>
  <c r="J12" i="131" s="1"/>
  <c r="I11" i="131"/>
  <c r="J11" i="131" s="1"/>
  <c r="J10" i="131"/>
  <c r="I10" i="131"/>
  <c r="I9" i="131"/>
  <c r="J9" i="131" s="1"/>
  <c r="I8" i="131"/>
  <c r="J8" i="131" s="1"/>
  <c r="I7" i="131"/>
  <c r="J7" i="131" s="1"/>
  <c r="I6" i="131"/>
  <c r="J6" i="131" s="1"/>
  <c r="I5" i="131"/>
  <c r="J5" i="131" s="1"/>
  <c r="I4" i="131"/>
  <c r="J4" i="131" s="1"/>
  <c r="J4" i="113"/>
  <c r="I30" i="130" l="1"/>
  <c r="L30" i="130" s="1"/>
  <c r="I23" i="130"/>
  <c r="L23" i="130" s="1"/>
  <c r="I35" i="130"/>
  <c r="L35" i="130" s="1"/>
  <c r="I27" i="130"/>
  <c r="L27" i="130" s="1"/>
  <c r="I4" i="130"/>
  <c r="J4" i="130" s="1"/>
  <c r="I39" i="130"/>
  <c r="L39" i="130" s="1"/>
  <c r="I26" i="130"/>
  <c r="L26" i="130" s="1"/>
  <c r="I38" i="130"/>
  <c r="I34" i="130"/>
  <c r="I29" i="130"/>
  <c r="I24" i="130"/>
  <c r="I42" i="130"/>
  <c r="I41" i="130"/>
  <c r="I37" i="130"/>
  <c r="I33" i="130"/>
  <c r="I28" i="130"/>
  <c r="J30" i="130"/>
  <c r="J26" i="130"/>
  <c r="I40" i="130"/>
  <c r="I36" i="130"/>
  <c r="I32" i="130"/>
  <c r="K31" i="130"/>
  <c r="I31" i="130"/>
  <c r="L31" i="130" s="1"/>
  <c r="K25" i="130"/>
  <c r="I25" i="130"/>
  <c r="L25" i="130" s="1"/>
  <c r="J22" i="113"/>
  <c r="I5" i="113"/>
  <c r="I5" i="130" s="1"/>
  <c r="I6" i="113"/>
  <c r="I6" i="130" s="1"/>
  <c r="I7" i="113"/>
  <c r="I7" i="130" s="1"/>
  <c r="I8" i="113"/>
  <c r="I8" i="130" s="1"/>
  <c r="I9" i="113"/>
  <c r="I9" i="130" s="1"/>
  <c r="I10" i="113"/>
  <c r="I10" i="130" s="1"/>
  <c r="I11" i="113"/>
  <c r="I11" i="130" s="1"/>
  <c r="I12" i="113"/>
  <c r="I12" i="130" s="1"/>
  <c r="I13" i="113"/>
  <c r="I13" i="130" s="1"/>
  <c r="I14" i="113"/>
  <c r="I14" i="130" s="1"/>
  <c r="I15" i="113"/>
  <c r="I15" i="130" s="1"/>
  <c r="I16" i="113"/>
  <c r="I16" i="130" s="1"/>
  <c r="I17" i="113"/>
  <c r="I17" i="130" s="1"/>
  <c r="I18" i="113"/>
  <c r="I18" i="130" s="1"/>
  <c r="I19" i="113"/>
  <c r="I19" i="130" s="1"/>
  <c r="I20" i="113"/>
  <c r="I20" i="130" s="1"/>
  <c r="I21" i="113"/>
  <c r="I21" i="130" s="1"/>
  <c r="I22" i="113"/>
  <c r="I22" i="130" s="1"/>
  <c r="J23" i="130" l="1"/>
  <c r="J35" i="130"/>
  <c r="L4" i="130"/>
  <c r="J39" i="130"/>
  <c r="J27" i="130"/>
  <c r="J16" i="130"/>
  <c r="L16" i="130"/>
  <c r="L22" i="130"/>
  <c r="J22" i="130"/>
  <c r="L14" i="130"/>
  <c r="J14" i="130"/>
  <c r="L6" i="130"/>
  <c r="J6" i="130"/>
  <c r="L32" i="130"/>
  <c r="J32" i="130"/>
  <c r="L21" i="130"/>
  <c r="J21" i="130"/>
  <c r="L17" i="130"/>
  <c r="J17" i="130"/>
  <c r="L13" i="130"/>
  <c r="J13" i="130"/>
  <c r="L9" i="130"/>
  <c r="J9" i="130"/>
  <c r="L5" i="130"/>
  <c r="J5" i="130"/>
  <c r="L36" i="130"/>
  <c r="J36" i="130"/>
  <c r="L37" i="130"/>
  <c r="J37" i="130"/>
  <c r="J24" i="130"/>
  <c r="L24" i="130"/>
  <c r="J12" i="130"/>
  <c r="L12" i="130"/>
  <c r="J41" i="130"/>
  <c r="L41" i="130"/>
  <c r="J29" i="130"/>
  <c r="L29" i="130"/>
  <c r="J19" i="130"/>
  <c r="L19" i="130"/>
  <c r="L15" i="130"/>
  <c r="J15" i="130"/>
  <c r="J11" i="130"/>
  <c r="L11" i="130"/>
  <c r="L7" i="130"/>
  <c r="J7" i="130"/>
  <c r="J6" i="113"/>
  <c r="L28" i="130"/>
  <c r="J28" i="130"/>
  <c r="J34" i="130"/>
  <c r="L34" i="130"/>
  <c r="J20" i="130"/>
  <c r="L20" i="130"/>
  <c r="J8" i="130"/>
  <c r="L8" i="130"/>
  <c r="L40" i="130"/>
  <c r="J40" i="130"/>
  <c r="L18" i="130"/>
  <c r="J18" i="130"/>
  <c r="L10" i="130"/>
  <c r="J10" i="130"/>
  <c r="J33" i="130"/>
  <c r="L33" i="130"/>
  <c r="J42" i="130"/>
  <c r="L42" i="130"/>
  <c r="J38" i="130"/>
  <c r="L38" i="130"/>
  <c r="J31" i="130"/>
  <c r="K43" i="130"/>
  <c r="L49" i="130" s="1"/>
  <c r="J25" i="130"/>
  <c r="J16" i="113"/>
  <c r="J14" i="113"/>
  <c r="J8" i="113"/>
  <c r="J17" i="113"/>
  <c r="J13" i="113"/>
  <c r="J5" i="113"/>
  <c r="J23" i="113"/>
  <c r="J19" i="113"/>
  <c r="J15" i="113"/>
  <c r="J11" i="113"/>
  <c r="J7" i="113"/>
  <c r="J20" i="113"/>
  <c r="J12" i="113"/>
  <c r="J18" i="113"/>
  <c r="J10" i="113"/>
  <c r="J21" i="113"/>
  <c r="J9" i="113"/>
  <c r="L43" i="130" l="1"/>
  <c r="L50" i="130" s="1"/>
  <c r="L52" i="130" s="1"/>
</calcChain>
</file>

<file path=xl/comments1.xml><?xml version="1.0" encoding="utf-8"?>
<comments xmlns="http://schemas.openxmlformats.org/spreadsheetml/2006/main">
  <authors>
    <author>MARCELO DARCI DE SOUZA</author>
    <author>Gabriela Monteiro</author>
  </authors>
  <commentList>
    <comment ref="H25" authorId="0" shapeId="0">
      <text>
        <r>
          <rPr>
            <b/>
            <sz val="9"/>
            <color indexed="81"/>
            <rFont val="Segoe UI"/>
            <charset val="1"/>
          </rPr>
          <t>MARCELO DARCI DE SOUZA:</t>
        </r>
        <r>
          <rPr>
            <sz val="9"/>
            <color indexed="81"/>
            <rFont val="Segoe UI"/>
            <charset val="1"/>
          </rPr>
          <t xml:space="preserve">
cedido 2 ao CEAD</t>
        </r>
      </text>
    </comment>
    <comment ref="H28" authorId="1" shapeId="0">
      <text>
        <r>
          <rPr>
            <b/>
            <sz val="9"/>
            <color indexed="81"/>
            <rFont val="Segoe UI"/>
            <charset val="1"/>
          </rPr>
          <t>Gabriela Monteiro:</t>
        </r>
        <r>
          <rPr>
            <sz val="9"/>
            <color indexed="81"/>
            <rFont val="Segoe UI"/>
            <charset val="1"/>
          </rPr>
          <t xml:space="preserve">
03 - cedidos ao MUSEU</t>
        </r>
      </text>
    </comment>
    <comment ref="H31" authorId="0" shapeId="0">
      <text>
        <r>
          <rPr>
            <b/>
            <sz val="9"/>
            <color indexed="81"/>
            <rFont val="Segoe UI"/>
            <charset val="1"/>
          </rPr>
          <t>MARCELO DARCI DE SOUZA:</t>
        </r>
        <r>
          <rPr>
            <sz val="9"/>
            <color indexed="81"/>
            <rFont val="Segoe UI"/>
            <charset val="1"/>
          </rPr>
          <t xml:space="preserve">
02 - cedidos ao CEAD 03 - cedidos ao MUSEU </t>
        </r>
      </text>
    </comment>
  </commentList>
</comments>
</file>

<file path=xl/comments2.xml><?xml version="1.0" encoding="utf-8"?>
<comments xmlns="http://schemas.openxmlformats.org/spreadsheetml/2006/main">
  <authors>
    <author>Gabriela Monteiro</author>
  </authors>
  <commentList>
    <comment ref="H28" authorId="0" shapeId="0">
      <text>
        <r>
          <rPr>
            <b/>
            <sz val="9"/>
            <color indexed="81"/>
            <rFont val="Segoe UI"/>
            <charset val="1"/>
          </rPr>
          <t>Gabriela Monteiro:</t>
        </r>
        <r>
          <rPr>
            <sz val="9"/>
            <color indexed="81"/>
            <rFont val="Segoe UI"/>
            <charset val="1"/>
          </rPr>
          <t xml:space="preserve">
03 - cedidos pela Reitoria</t>
        </r>
      </text>
    </comment>
    <comment ref="H31" authorId="0" shapeId="0">
      <text>
        <r>
          <rPr>
            <b/>
            <sz val="9"/>
            <color indexed="81"/>
            <rFont val="Segoe UI"/>
            <charset val="1"/>
          </rPr>
          <t>Gabriela Monteiro:</t>
        </r>
        <r>
          <rPr>
            <sz val="9"/>
            <color indexed="81"/>
            <rFont val="Segoe UI"/>
            <charset val="1"/>
          </rPr>
          <t xml:space="preserve">
03 - cedidos pela Reitoria</t>
        </r>
      </text>
    </comment>
  </commentList>
</comments>
</file>

<file path=xl/comments3.xml><?xml version="1.0" encoding="utf-8"?>
<comments xmlns="http://schemas.openxmlformats.org/spreadsheetml/2006/main">
  <authors>
    <author>MARCELO DARCI DE SOUZA</author>
  </authors>
  <commentList>
    <comment ref="H25" authorId="0" shapeId="0">
      <text>
        <r>
          <rPr>
            <b/>
            <sz val="9"/>
            <color indexed="81"/>
            <rFont val="Segoe UI"/>
            <charset val="1"/>
          </rPr>
          <t>MARCELO DARCI DE SOUZA:</t>
        </r>
        <r>
          <rPr>
            <sz val="9"/>
            <color indexed="81"/>
            <rFont val="Segoe UI"/>
            <charset val="1"/>
          </rPr>
          <t xml:space="preserve">
02 cedidos pela Reitoria</t>
        </r>
      </text>
    </comment>
    <comment ref="H31" authorId="0" shapeId="0">
      <text>
        <r>
          <rPr>
            <b/>
            <sz val="9"/>
            <color indexed="81"/>
            <rFont val="Segoe UI"/>
            <charset val="1"/>
          </rPr>
          <t>MARCELO DARCI DE SOUZA:</t>
        </r>
        <r>
          <rPr>
            <sz val="9"/>
            <color indexed="81"/>
            <rFont val="Segoe UI"/>
            <charset val="1"/>
          </rPr>
          <t xml:space="preserve">
02 cedidos pela Reitoria</t>
        </r>
      </text>
    </comment>
  </commentList>
</comments>
</file>

<file path=xl/sharedStrings.xml><?xml version="1.0" encoding="utf-8"?>
<sst xmlns="http://schemas.openxmlformats.org/spreadsheetml/2006/main" count="1876" uniqueCount="110">
  <si>
    <t>Saldo / Automático</t>
  </si>
  <si>
    <t>LOTE</t>
  </si>
  <si>
    <t>...../...../......</t>
  </si>
  <si>
    <t>FORNECEDOR</t>
  </si>
  <si>
    <t>Preço UNITÁRIO (R$)</t>
  </si>
  <si>
    <t>PRODUTO - CARACTERÍSTICAS MÍNIMAS</t>
  </si>
  <si>
    <t>ALERTA</t>
  </si>
  <si>
    <t>Item</t>
  </si>
  <si>
    <t>Unidade</t>
  </si>
  <si>
    <t>Lote</t>
  </si>
  <si>
    <t>ANEXO II – Instrução Normativa n.º 002/2014</t>
  </si>
  <si>
    <t>DECLARAÇÃO DE DISPONIBILIDADE DE QUANTITATIVO PARA EMISSÃO DE AUTORIZAÇÃO DE FORNECIMENTO/ORDEM DE SERVIÇO – SISTEMA DE REGISTRO DE PREÇOS/UDESC</t>
  </si>
  <si>
    <t>Processo CPA n.º XXXX/2014</t>
  </si>
  <si>
    <t>Pregão n.º  XXXX/2014</t>
  </si>
  <si>
    <t xml:space="preserve">Objeto: </t>
  </si>
  <si>
    <t>Vigência da Ata de Registro de Preços: XX/XX/XXXX até XX/XX/XXXXX</t>
  </si>
  <si>
    <t>Declaro que o Centro XXXXXXX, participante da Ata de Registro de Preços proveniente do Pregão n.º XXXX/2014, possui saldo em seu quantitativo para a emissão da Autorização de Fornecimento/Ordem de Serviço n.º XXXX/2014, no valor de R$ X.XXX,XX, a ser firmada com a empresa XXXXXXX, restando ainda em sua cota para próximas contratações com o referido fornecedor os seguintes quantitativos:</t>
  </si>
  <si>
    <t>Descrição Resumida</t>
  </si>
  <si>
    <t>Valor Unitário (R$)</t>
  </si>
  <si>
    <r>
      <t xml:space="preserve">Saldo Quantitativo </t>
    </r>
    <r>
      <rPr>
        <sz val="8"/>
        <color indexed="8"/>
        <rFont val="Arial"/>
        <family val="2"/>
      </rPr>
      <t>(antes da emissão desta AF/OS)</t>
    </r>
  </si>
  <si>
    <t>Quantitativo da AF/OS</t>
  </si>
  <si>
    <t>Saldo Atualizado</t>
  </si>
  <si>
    <t>__________________, ____/_____/____</t>
  </si>
  <si>
    <t>Cidade                                    Data</t>
  </si>
  <si>
    <t>_____________________________________________</t>
  </si>
  <si>
    <t xml:space="preserve">Diretor(a) de Administração </t>
  </si>
  <si>
    <t>(carimbo e assinatura)</t>
  </si>
  <si>
    <t>Qtde Registrada</t>
  </si>
  <si>
    <t>UNIDADE</t>
  </si>
  <si>
    <t>Qtde Utilizada</t>
  </si>
  <si>
    <t>DETALHAMENTO</t>
  </si>
  <si>
    <t>Peça</t>
  </si>
  <si>
    <t>449052-34</t>
  </si>
  <si>
    <t xml:space="preserve">Instalação completa de equipamento de ar-condicionado tipo "split" até 24.000 BTU/h incluindo até 3 metros de distância entre evaporadora e condensadora – Composto de 01 (uma) unidade evaporadora e 01 (uma) unidade condensadora. </t>
  </si>
  <si>
    <t>Serviço</t>
  </si>
  <si>
    <t>339039-25</t>
  </si>
  <si>
    <t xml:space="preserve">Instalação completa de equipamento de ar-condicionado tipo "split" de 25.000 a 48.000 BTU/h incluindo até 3 metros de distância entre evaporadora e condensadora – Composto de 01 (uma) unidade evaporadora e 01 (uma) unidade condensadora. </t>
  </si>
  <si>
    <t xml:space="preserve">Instalação completa de equipamento de ar-condicionado tipo "split" acima de 48.000 BTU/h incluindo até 3 metros de distância entre evaporadora e condensadora – Composto de 01 (uma) unidade evaporadora e 01 (uma) unidade condensadora. </t>
  </si>
  <si>
    <t xml:space="preserve">Metro adicional de linha para instalação de split até 24.000 BTU/h. </t>
  </si>
  <si>
    <t>Metro</t>
  </si>
  <si>
    <t xml:space="preserve">Metro adicional de linha para instalação de split acima de 48.000 BTU/h. </t>
  </si>
  <si>
    <t>CENTRO PARTICIPANTE: REITORIA</t>
  </si>
  <si>
    <t>OBJETO: AQUISIÇÃO E INSTALAÇÃO DE APARELHOS DE AR CONDICIONADO PARA A UDESC - RELANÇAMENTO</t>
  </si>
  <si>
    <t>VIGÊNCIA DA ATA: 04/03/2016 até 03/03/2017</t>
  </si>
  <si>
    <t xml:space="preserve"> AF/OS nº  xxxx/2016 Qtde. DT</t>
  </si>
  <si>
    <t>Aparelho de ar condicionado tipo Split High Wall (para parede),  ciclo quente e frio, capacidade frigorífica nominal de 12.000 btu’s, 220 V,com controle remoto (individual) sem fio e filtro de ar lavável. Selo PROCEL “A”.</t>
  </si>
  <si>
    <t xml:space="preserve">Aparelho de ar condicionado tipo Split High Wall (para parede),  ciclo quente e frio, capacidade frigorífica nominal de 24.000 btu’s, 220 V, com controle remoto (individual) sem fio e filtro de ar lavável. </t>
  </si>
  <si>
    <t>Aparelho de ar condicionado tipo Split High Wall (para parede),  ciclo quente e frio, capacidade frigorífica nominal de 30.000 btu’s, 220 V, com controle remoto (individual) sem fio e filtro de ar lavável.</t>
  </si>
  <si>
    <t>Aparelho de ar condicionado tipo Split High Wall (para parede), ciclo quente e frio: controle remoto sem fio, capacidade  nominal de no mínimo 9.000 btus; capacidade de desumidificar o ambiente e filtro de ar lavável, tensão 220 Volts, frequência 60 Hz.  Selo PROCEL “A”.</t>
  </si>
  <si>
    <t>Condicionado de Ar tipo Split Piso Teto/Parede, capacidade frigorífica nominal de 36.000 btu’s,   ciclos quente e frio, 220 V, com controle remoto  sem fio e filtro de ar lavável.</t>
  </si>
  <si>
    <t>PROCESSO: 1063/2015/UDESC - REL</t>
  </si>
  <si>
    <t>ITEM</t>
  </si>
  <si>
    <t xml:space="preserve">Aparelho de ar condicionado tipo Split High Wall (para parede), capacidade frigorífica nominal de 9.000 btu’s, 220 V, somente frio, com controle remoto (individual) sem fio e filtro de ar lavável. Selo PROCEL “A” . </t>
  </si>
  <si>
    <t>Aparelho de ar condicionado tipo Split High Wall (para parede), ciclo somente frio, 220 V, capacidade frigorífica nominal de 12.000 btu’s somente frio, com controle remoto (individual) sem fio e filtro de ar lavável. Selo PROCEL “A”.</t>
  </si>
  <si>
    <t xml:space="preserve">Aparelho de ar condicionado tipo Split High Wall,  (para parede),  ciclo somente frio, capacidade frigorífica nominal de 18.000 btu’s, 220 V, com controle remoto (individual) sem fio e filtro de ar lavável. </t>
  </si>
  <si>
    <t xml:space="preserve">Aparelho de ar condicionado tipo Split High Wall (para parede),  ciclo quente e frio, capacidade frigorífica nominal de 18.000 btu’s, 220 V,com controle remoto (individual) sem fio e filtro de ar lavável. </t>
  </si>
  <si>
    <t>Aparelho de ar condicionado tipo Split Cassete, ciclo FRIO: controle remoto sem fio, capacidade nominal de no mínimo 18.000 btus; tensão 220 Volts.</t>
  </si>
  <si>
    <t xml:space="preserve">Aparelho de ar condicionado tipo Split Piso Teto, capacidade frigorífica nominal 24.000 BTU’s, ciclo somente frio, 220 V,  com controle remoto (individual), sem fio e filtro de ar lavável.  </t>
  </si>
  <si>
    <t>Aparelho de ar condicionado tipo Split Cassete, ciclo FRIO: controle remoto sem fio, capacidade nominal de no mínimo 24.000 btus; tensão 220 Volts.</t>
  </si>
  <si>
    <t xml:space="preserve">Aparelho de ar condicionado tipo Split Piso Teto, ciclo somente frio, capacidade frigorífica nominal de 30.000 btu’s somente frio, 220 V, com controle remoto (individual) sem fio e filtro de ar lavável.  </t>
  </si>
  <si>
    <t xml:space="preserve">Condicionador de Ar tipo Split Piso Teto – de 36.000 BTU’s ciclo somente frio, com controle remoto (individual) sem fio. </t>
  </si>
  <si>
    <t>Aparelho de ar condicionado tipo Split Cassete, ciclo FRIO: controle remoto sem fio, capacidade nominal de no mínimo 36.000 btus; tensão 220 Volts.</t>
  </si>
  <si>
    <t>Condicionador de Ar tipo Split Piso Teto – de 48.000 BTU’s ciclo somente frio, com controle remoto (individual) sem fio e filtro de ar lavável.</t>
  </si>
  <si>
    <t>Condicionador de Ar tipo Split Piso Teto, ciclo somente frio, 55.000 a 60.000 BTU´s, com controle remoto (individual sem fio). Trifásico 380V, com pressotato de alta e baixa, rele contra inversão de fase. Selo PROCEL até "E".</t>
  </si>
  <si>
    <t>Condicionador de Ar tipo Split Piso Teto/Parede  – de 55.000 a 60.000 BTU’s ciclos quente e frio, com controle remoto - trifásico 380 V, com pressotato de alta e baixa, rele contra inversão de fase. Selo PROCEL até "E".</t>
  </si>
  <si>
    <t>Aparelho de ar condicionado tipo Split Cassete, capacidade nominal de no mínimo 55.000 a 60.000 BTU’s  ciclo frio, com controle remoto - trifásico 380 V, com pressotato de alta e baixa, rele contra inversão de fase.</t>
  </si>
  <si>
    <t xml:space="preserve">Cortina de Ar. Dimensões aproximadas: (L X A XP): 150 x 23 x 22cm , podendo ter pequena variação de tamanho, dependendo da marca do produto. Monofásico, 220 Volts. Potência (c/v) mínimo de 1/5. Nível máximo de ruído (db): menor que 60db. Modos de operação: ventila. Velocidades (m/s) mínimo de 11. Vazão de ar: mínimo de 1300 m3/h. Temperatura somente ventilação. Recursos função automática. Saída de ar frontal e vertical. Entrada superior de ar. Direcionadores de ar vertical. Recirculação de ar (m3/m) maior que 25. Prazo de garantia de 01 ano. Item incluso: controle remoto. Cor branco. </t>
  </si>
  <si>
    <t>Instalação de Cortina de Ar  do item 54.</t>
  </si>
  <si>
    <t xml:space="preserve">Metro adicional de linha para instalação de split de 25.000 a 48.000 BTU/h. </t>
  </si>
  <si>
    <t xml:space="preserve">Desinstalação de equipamento de ar-condicionado. </t>
  </si>
  <si>
    <t>Condicionador de Ar ti Split Piso Teto, ciclo somente frio, 55.000 a 60.000 BTU´s, com controle remoto (individual sem fio). Trifásico 380V, com pressotato de alta e baixa, rele contra inversão de fase. Selo PROCEL até "E".</t>
  </si>
  <si>
    <t>Instalação de Cortina de Ar do item 80.</t>
  </si>
  <si>
    <t>E&amp;AR EQUIPAMENTOS DE REFRIGERAÇÃO EIRELI EPP</t>
  </si>
  <si>
    <t>CENTRO PARTICIPANTE: MUSEU</t>
  </si>
  <si>
    <t>CENTRO PARTICIPANTE: ESAG</t>
  </si>
  <si>
    <t>CENTRO PARTICIPANTE: CEART</t>
  </si>
  <si>
    <t>CENTRO PARTICIPANTE: FAED</t>
  </si>
  <si>
    <t>CENTRO PARTICIPANTE: CEAD</t>
  </si>
  <si>
    <t>CENTRO PARTICIPANTE: CEFID</t>
  </si>
  <si>
    <t>CENTRO PARTICIPANTE: CERES</t>
  </si>
  <si>
    <t>CENTRO PARTICIPANTE: CESFI</t>
  </si>
  <si>
    <t>CENTRO PARTICIPANTE: CCT</t>
  </si>
  <si>
    <t>CENTRO PARTICIPANTE: CEAVI</t>
  </si>
  <si>
    <t>Saldo</t>
  </si>
  <si>
    <t>Valor Registrado</t>
  </si>
  <si>
    <t>Valor Utilizado</t>
  </si>
  <si>
    <t>CENTRO PARTICIPANTE: GESTOR</t>
  </si>
  <si>
    <t>Valor Total da Ata com Aditivo</t>
  </si>
  <si>
    <t>% Aditivos</t>
  </si>
  <si>
    <t>% Utilizado</t>
  </si>
  <si>
    <t>AQUISIÇÃO E INSTALAÇÃO DE APARELHOS DE AR CONDICIONADO PARA A UDESC - RELANÇAMENTO</t>
  </si>
  <si>
    <t>Pregão 1063/2015/UDESC - SRP</t>
  </si>
  <si>
    <t xml:space="preserve"> AF nº  473/2016 Qtde. DT</t>
  </si>
  <si>
    <t>AF nº  621/2016 Qtde. DT</t>
  </si>
  <si>
    <t xml:space="preserve"> AF nº  954/2016 Qtde. DT</t>
  </si>
  <si>
    <t xml:space="preserve"> AF/OS nº 935/2016 Qtde. DT</t>
  </si>
  <si>
    <t xml:space="preserve"> AF/OS nº  936/2016 Qtde. DT</t>
  </si>
  <si>
    <t xml:space="preserve"> AF/OS nº  268/2016 Qtde. DT</t>
  </si>
  <si>
    <t xml:space="preserve"> AF/OS nº  341/2016 Qtde. DT</t>
  </si>
  <si>
    <t xml:space="preserve"> AF/OS nº  838/2016 Qtde. DT</t>
  </si>
  <si>
    <t xml:space="preserve"> AF/OS nº  não informado Qtde. DT</t>
  </si>
  <si>
    <r>
      <t xml:space="preserve">OS nº  652/2016 SGPe: 10033/2016 - </t>
    </r>
    <r>
      <rPr>
        <sz val="11"/>
        <color rgb="FFFF0000"/>
        <rFont val="Calibri"/>
        <family val="2"/>
        <scheme val="minor"/>
      </rPr>
      <t>CANCELADA</t>
    </r>
  </si>
  <si>
    <t xml:space="preserve"> AF nº 776/2016 SGPE: 10033/2016</t>
  </si>
  <si>
    <t xml:space="preserve"> AF/OS nº  950/2016 Proext</t>
  </si>
  <si>
    <t xml:space="preserve"> AF/OS nº  1017/2016 Qtde. DT</t>
  </si>
  <si>
    <t xml:space="preserve"> AF/OS nº  309/2016 Qtde. DT</t>
  </si>
  <si>
    <t xml:space="preserve"> AF/OS nº  937/2016 Qtde. DT</t>
  </si>
  <si>
    <t xml:space="preserve"> </t>
  </si>
  <si>
    <t xml:space="preserve"> AF nº  1020/2016 Qtde. DT</t>
  </si>
  <si>
    <t>Resumo Atualizado em Setembro/2016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</si>
</sst>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_(* #,##0.00_);_(* \(#,##0.00\);_(* \-??_);_(@_)"/>
    <numFmt numFmtId="166" formatCode="#,##0;[Red]#,##0"/>
    <numFmt numFmtId="167" formatCode="_-* #,##0.00\ &quot;€&quot;_-;\-* #,##0.00\ &quot;€&quot;_-;_-* &quot;-&quot;??\ &quot;€&quot;_-;_-@_-"/>
    <numFmt numFmtId="168" formatCode="_-[$R$-416]\ * #,##0.00_-;\-[$R$-416]\ * #,##0.00_-;_-[$R$-416]\ * &quot;-&quot;??_-;_-@_-"/>
  </numFmts>
  <fonts count="22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color indexed="56"/>
      <name val="Cambria"/>
      <family val="2"/>
    </font>
    <font>
      <sz val="8"/>
      <color indexed="8"/>
      <name val="Arial"/>
      <family val="2"/>
    </font>
    <font>
      <sz val="11"/>
      <name val="Calibri"/>
      <family val="2"/>
      <scheme val="minor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sz val="12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9"/>
      <color indexed="81"/>
      <name val="Segoe UI"/>
      <charset val="1"/>
    </font>
    <font>
      <b/>
      <sz val="9"/>
      <color indexed="81"/>
      <name val="Segoe UI"/>
      <charset val="1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13"/>
        <bgColor indexed="26"/>
      </patternFill>
    </fill>
    <fill>
      <patternFill patternType="solid">
        <fgColor indexed="5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4">
    <xf numFmtId="0" fontId="0" fillId="0" borderId="0"/>
    <xf numFmtId="0" fontId="2" fillId="0" borderId="0"/>
    <xf numFmtId="164" fontId="2" fillId="0" borderId="0" applyFill="0" applyBorder="0" applyAlignment="0" applyProtection="0"/>
    <xf numFmtId="165" fontId="2" fillId="0" borderId="0" applyFill="0" applyBorder="0" applyAlignment="0" applyProtection="0"/>
    <xf numFmtId="0" fontId="3" fillId="0" borderId="0" applyNumberFormat="0" applyFill="0" applyBorder="0" applyAlignment="0" applyProtection="0"/>
    <xf numFmtId="167" fontId="14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9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7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</cellStyleXfs>
  <cellXfs count="89">
    <xf numFmtId="0" fontId="0" fillId="0" borderId="0" xfId="0"/>
    <xf numFmtId="0" fontId="5" fillId="0" borderId="0" xfId="1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justify" vertical="center" wrapText="1"/>
    </xf>
    <xf numFmtId="0" fontId="8" fillId="0" borderId="0" xfId="0" applyFont="1" applyAlignment="1">
      <alignment vertical="center" wrapText="1"/>
    </xf>
    <xf numFmtId="0" fontId="9" fillId="0" borderId="2" xfId="0" applyFont="1" applyBorder="1" applyAlignment="1">
      <alignment horizontal="center" vertical="center" textRotation="90" wrapText="1"/>
    </xf>
    <xf numFmtId="0" fontId="10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  <xf numFmtId="0" fontId="5" fillId="0" borderId="0" xfId="1" applyFont="1" applyAlignment="1">
      <alignment wrapText="1"/>
    </xf>
    <xf numFmtId="0" fontId="5" fillId="0" borderId="0" xfId="1" applyFont="1" applyFill="1" applyAlignment="1">
      <alignment vertical="center" wrapText="1"/>
    </xf>
    <xf numFmtId="0" fontId="5" fillId="0" borderId="0" xfId="1" applyFont="1" applyFill="1" applyAlignment="1" applyProtection="1">
      <alignment wrapText="1"/>
      <protection locked="0"/>
    </xf>
    <xf numFmtId="3" fontId="5" fillId="0" borderId="0" xfId="1" applyNumberFormat="1" applyFont="1" applyAlignment="1" applyProtection="1">
      <alignment wrapText="1"/>
      <protection locked="0"/>
    </xf>
    <xf numFmtId="0" fontId="5" fillId="0" borderId="0" xfId="1" applyFont="1" applyAlignment="1" applyProtection="1">
      <alignment wrapText="1"/>
      <protection locked="0"/>
    </xf>
    <xf numFmtId="0" fontId="5" fillId="0" borderId="1" xfId="1" applyFont="1" applyBorder="1" applyAlignment="1" applyProtection="1">
      <alignment wrapText="1"/>
      <protection locked="0"/>
    </xf>
    <xf numFmtId="0" fontId="5" fillId="2" borderId="1" xfId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>
      <alignment horizontal="center" vertical="center" wrapText="1"/>
    </xf>
    <xf numFmtId="165" fontId="5" fillId="2" borderId="1" xfId="3" applyFont="1" applyFill="1" applyBorder="1" applyAlignment="1" applyProtection="1">
      <alignment horizontal="center" vertical="center" wrapText="1"/>
    </xf>
    <xf numFmtId="0" fontId="5" fillId="2" borderId="1" xfId="1" applyFont="1" applyFill="1" applyBorder="1" applyAlignment="1" applyProtection="1">
      <alignment horizontal="center" vertical="center" wrapText="1"/>
    </xf>
    <xf numFmtId="166" fontId="5" fillId="2" borderId="1" xfId="1" applyNumberFormat="1" applyFont="1" applyFill="1" applyBorder="1" applyAlignment="1">
      <alignment horizontal="center" vertical="center" wrapText="1"/>
    </xf>
    <xf numFmtId="0" fontId="5" fillId="2" borderId="1" xfId="1" applyNumberFormat="1" applyFont="1" applyFill="1" applyBorder="1" applyAlignment="1" applyProtection="1">
      <alignment horizontal="center" vertical="center" wrapText="1"/>
      <protection locked="0"/>
    </xf>
    <xf numFmtId="166" fontId="5" fillId="0" borderId="0" xfId="0" applyNumberFormat="1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justify" vertical="top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wrapText="1"/>
    </xf>
    <xf numFmtId="166" fontId="5" fillId="7" borderId="1" xfId="0" applyNumberFormat="1" applyFont="1" applyFill="1" applyBorder="1" applyAlignment="1">
      <alignment horizontal="center" vertical="center" wrapText="1"/>
    </xf>
    <xf numFmtId="0" fontId="5" fillId="6" borderId="1" xfId="13" applyNumberFormat="1" applyFont="1" applyFill="1" applyBorder="1" applyAlignment="1" applyProtection="1">
      <alignment horizontal="center" vertical="center" wrapText="1"/>
      <protection locked="0"/>
    </xf>
    <xf numFmtId="3" fontId="5" fillId="5" borderId="1" xfId="1" applyNumberFormat="1" applyFont="1" applyFill="1" applyBorder="1" applyAlignment="1" applyProtection="1">
      <alignment horizontal="center" vertical="center" wrapText="1"/>
      <protection locked="0"/>
    </xf>
    <xf numFmtId="44" fontId="1" fillId="0" borderId="1" xfId="14" applyFont="1" applyFill="1" applyBorder="1" applyAlignment="1">
      <alignment horizontal="center" vertical="center" wrapText="1"/>
    </xf>
    <xf numFmtId="44" fontId="5" fillId="0" borderId="1" xfId="14" applyFont="1" applyFill="1" applyBorder="1" applyAlignment="1">
      <alignment horizontal="center" vertical="center" wrapText="1"/>
    </xf>
    <xf numFmtId="3" fontId="5" fillId="9" borderId="11" xfId="1" applyNumberFormat="1" applyFont="1" applyFill="1" applyBorder="1" applyAlignment="1" applyProtection="1">
      <alignment horizontal="center" vertical="center" wrapText="1"/>
      <protection locked="0"/>
    </xf>
    <xf numFmtId="44" fontId="5" fillId="8" borderId="1" xfId="14" applyFont="1" applyFill="1" applyBorder="1" applyAlignment="1">
      <alignment wrapText="1"/>
    </xf>
    <xf numFmtId="44" fontId="5" fillId="8" borderId="1" xfId="14" applyFont="1" applyFill="1" applyBorder="1" applyAlignment="1">
      <alignment vertical="center" wrapText="1"/>
    </xf>
    <xf numFmtId="168" fontId="15" fillId="7" borderId="8" xfId="1" applyNumberFormat="1" applyFont="1" applyFill="1" applyBorder="1" applyAlignment="1" applyProtection="1">
      <alignment horizontal="right"/>
      <protection locked="0"/>
    </xf>
    <xf numFmtId="168" fontId="15" fillId="7" borderId="9" xfId="1" applyNumberFormat="1" applyFont="1" applyFill="1" applyBorder="1" applyAlignment="1" applyProtection="1">
      <alignment horizontal="right"/>
      <protection locked="0"/>
    </xf>
    <xf numFmtId="9" fontId="15" fillId="7" borderId="10" xfId="12" applyFont="1" applyFill="1" applyBorder="1" applyAlignment="1" applyProtection="1">
      <alignment horizontal="right"/>
      <protection locked="0"/>
    </xf>
    <xf numFmtId="2" fontId="15" fillId="7" borderId="9" xfId="1" applyNumberFormat="1" applyFont="1" applyFill="1" applyBorder="1" applyAlignment="1">
      <alignment horizontal="right"/>
    </xf>
    <xf numFmtId="0" fontId="15" fillId="7" borderId="15" xfId="1" applyFont="1" applyFill="1" applyBorder="1" applyAlignment="1" applyProtection="1">
      <alignment horizontal="left"/>
      <protection locked="0"/>
    </xf>
    <xf numFmtId="0" fontId="15" fillId="7" borderId="18" xfId="1" applyFont="1" applyFill="1" applyBorder="1" applyAlignment="1" applyProtection="1">
      <alignment horizontal="left"/>
      <protection locked="0"/>
    </xf>
    <xf numFmtId="0" fontId="15" fillId="7" borderId="12" xfId="1" applyFont="1" applyFill="1" applyBorder="1" applyAlignment="1" applyProtection="1">
      <alignment horizontal="left"/>
      <protection locked="0"/>
    </xf>
    <xf numFmtId="0" fontId="15" fillId="7" borderId="0" xfId="1" applyFont="1" applyFill="1" applyBorder="1" applyAlignment="1" applyProtection="1">
      <alignment horizontal="left"/>
      <protection locked="0"/>
    </xf>
    <xf numFmtId="0" fontId="15" fillId="7" borderId="6" xfId="1" applyFont="1" applyFill="1" applyBorder="1" applyAlignment="1" applyProtection="1">
      <alignment horizontal="left"/>
      <protection locked="0"/>
    </xf>
    <xf numFmtId="0" fontId="15" fillId="7" borderId="7" xfId="1" applyFont="1" applyFill="1" applyBorder="1" applyAlignment="1" applyProtection="1">
      <alignment horizontal="left"/>
      <protection locked="0"/>
    </xf>
    <xf numFmtId="0" fontId="15" fillId="7" borderId="11" xfId="1" applyFont="1" applyFill="1" applyBorder="1" applyAlignment="1" applyProtection="1">
      <alignment horizontal="left"/>
      <protection locked="0"/>
    </xf>
    <xf numFmtId="0" fontId="15" fillId="7" borderId="13" xfId="1" applyFont="1" applyFill="1" applyBorder="1" applyAlignment="1" applyProtection="1">
      <alignment horizontal="left"/>
      <protection locked="0"/>
    </xf>
    <xf numFmtId="0" fontId="15" fillId="7" borderId="14" xfId="1" applyFont="1" applyFill="1" applyBorder="1" applyAlignment="1" applyProtection="1">
      <alignment horizontal="left"/>
      <protection locked="0"/>
    </xf>
    <xf numFmtId="44" fontId="15" fillId="7" borderId="18" xfId="20" applyFont="1" applyFill="1" applyBorder="1" applyAlignment="1" applyProtection="1">
      <alignment horizontal="left"/>
      <protection locked="0"/>
    </xf>
    <xf numFmtId="44" fontId="15" fillId="7" borderId="0" xfId="20" applyFont="1" applyFill="1" applyBorder="1" applyAlignment="1" applyProtection="1">
      <alignment horizontal="left"/>
      <protection locked="0"/>
    </xf>
    <xf numFmtId="44" fontId="15" fillId="7" borderId="7" xfId="20" applyFont="1" applyFill="1" applyBorder="1" applyAlignment="1" applyProtection="1">
      <alignment horizontal="left"/>
      <protection locked="0"/>
    </xf>
    <xf numFmtId="44" fontId="15" fillId="7" borderId="13" xfId="20" applyFont="1" applyFill="1" applyBorder="1" applyAlignment="1" applyProtection="1">
      <alignment horizontal="left"/>
      <protection locked="0"/>
    </xf>
    <xf numFmtId="14" fontId="5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1" applyFont="1" applyBorder="1" applyAlignment="1" applyProtection="1">
      <alignment vertical="center" wrapText="1"/>
      <protection locked="0"/>
    </xf>
    <xf numFmtId="0" fontId="5" fillId="6" borderId="1" xfId="1" applyFont="1" applyFill="1" applyBorder="1" applyAlignment="1" applyProtection="1">
      <alignment horizontal="center" vertical="center" wrapText="1"/>
      <protection locked="0"/>
    </xf>
    <xf numFmtId="0" fontId="5" fillId="6" borderId="1" xfId="1" applyFont="1" applyFill="1" applyBorder="1" applyAlignment="1" applyProtection="1">
      <alignment horizontal="center" wrapText="1"/>
      <protection locked="0"/>
    </xf>
    <xf numFmtId="0" fontId="5" fillId="0" borderId="1" xfId="1" applyFont="1" applyBorder="1" applyAlignment="1" applyProtection="1">
      <alignment horizontal="center" wrapText="1"/>
      <protection locked="0"/>
    </xf>
    <xf numFmtId="44" fontId="5" fillId="10" borderId="0" xfId="1" applyNumberFormat="1" applyFont="1" applyFill="1" applyAlignment="1" applyProtection="1">
      <alignment wrapText="1"/>
      <protection locked="0"/>
    </xf>
    <xf numFmtId="0" fontId="21" fillId="6" borderId="1" xfId="1" applyFont="1" applyFill="1" applyBorder="1" applyAlignment="1" applyProtection="1">
      <alignment horizontal="center" vertical="center" wrapText="1"/>
      <protection locked="0"/>
    </xf>
    <xf numFmtId="0" fontId="5" fillId="0" borderId="1" xfId="1" applyFont="1" applyBorder="1" applyAlignment="1" applyProtection="1">
      <alignment horizontal="center" vertical="center" wrapText="1"/>
      <protection locked="0"/>
    </xf>
    <xf numFmtId="3" fontId="5" fillId="3" borderId="1" xfId="1" applyNumberFormat="1" applyFont="1" applyFill="1" applyBorder="1" applyAlignment="1" applyProtection="1">
      <alignment horizontal="center" vertical="center" wrapText="1"/>
      <protection locked="0"/>
    </xf>
    <xf numFmtId="0" fontId="5" fillId="4" borderId="1" xfId="0" applyNumberFormat="1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4" borderId="1" xfId="0" applyNumberFormat="1" applyFont="1" applyFill="1" applyBorder="1" applyAlignment="1">
      <alignment horizontal="center" vertical="center" wrapText="1"/>
    </xf>
    <xf numFmtId="0" fontId="15" fillId="7" borderId="15" xfId="1" applyFont="1" applyFill="1" applyBorder="1" applyAlignment="1">
      <alignment horizontal="left" vertical="center" wrapText="1"/>
    </xf>
    <xf numFmtId="0" fontId="15" fillId="7" borderId="18" xfId="1" applyFont="1" applyFill="1" applyBorder="1" applyAlignment="1">
      <alignment horizontal="left" vertical="center" wrapText="1"/>
    </xf>
    <xf numFmtId="0" fontId="15" fillId="7" borderId="16" xfId="1" applyFont="1" applyFill="1" applyBorder="1" applyAlignment="1">
      <alignment horizontal="left" vertical="center" wrapText="1"/>
    </xf>
    <xf numFmtId="0" fontId="15" fillId="7" borderId="1" xfId="1" applyFont="1" applyFill="1" applyBorder="1" applyAlignment="1">
      <alignment horizontal="left" vertical="center" wrapText="1"/>
    </xf>
    <xf numFmtId="0" fontId="15" fillId="7" borderId="6" xfId="1" applyFont="1" applyFill="1" applyBorder="1" applyAlignment="1">
      <alignment horizontal="left" vertical="center" wrapText="1"/>
    </xf>
    <xf numFmtId="0" fontId="15" fillId="7" borderId="7" xfId="1" applyFont="1" applyFill="1" applyBorder="1" applyAlignment="1">
      <alignment horizontal="left" vertical="center" wrapText="1"/>
    </xf>
    <xf numFmtId="0" fontId="15" fillId="7" borderId="17" xfId="1" applyFont="1" applyFill="1" applyBorder="1" applyAlignment="1">
      <alignment horizontal="left" vertical="center" wrapText="1"/>
    </xf>
    <xf numFmtId="0" fontId="12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justify" vertical="center" wrapText="1"/>
    </xf>
    <xf numFmtId="0" fontId="11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</cellXfs>
  <cellStyles count="24">
    <cellStyle name="Moeda" xfId="14" builtinId="4"/>
    <cellStyle name="Moeda 2" xfId="5"/>
    <cellStyle name="Moeda 2 2" xfId="9"/>
    <cellStyle name="Moeda 3" xfId="8"/>
    <cellStyle name="Moeda 3 2" xfId="17"/>
    <cellStyle name="Moeda 4" xfId="21"/>
    <cellStyle name="Moeda 5" xfId="20"/>
    <cellStyle name="Normal" xfId="0" builtinId="0"/>
    <cellStyle name="Normal 2" xfId="1"/>
    <cellStyle name="Porcentagem 2" xfId="12"/>
    <cellStyle name="Separador de milhares 2" xfId="2"/>
    <cellStyle name="Separador de milhares 2 2" xfId="7"/>
    <cellStyle name="Separador de milhares 2 2 2" xfId="11"/>
    <cellStyle name="Separador de milhares 2 2 2 2" xfId="19"/>
    <cellStyle name="Separador de milhares 2 2 3" xfId="23"/>
    <cellStyle name="Separador de milhares 2 2 4" xfId="16"/>
    <cellStyle name="Separador de milhares 2 3" xfId="6"/>
    <cellStyle name="Separador de milhares 2 3 2" xfId="10"/>
    <cellStyle name="Separador de milhares 2 3 2 2" xfId="18"/>
    <cellStyle name="Separador de milhares 2 3 3" xfId="22"/>
    <cellStyle name="Separador de milhares 2 3 4" xfId="15"/>
    <cellStyle name="Separador de milhares 3" xfId="3"/>
    <cellStyle name="Título 5" xfId="4"/>
    <cellStyle name="Vírgula" xfId="13" builtinId="3"/>
  </cellStyles>
  <dxfs count="1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V42"/>
  <sheetViews>
    <sheetView topLeftCell="A25" zoomScale="80" zoomScaleNormal="80" workbookViewId="0">
      <selection activeCell="H31" sqref="H31"/>
    </sheetView>
  </sheetViews>
  <sheetFormatPr defaultColWidth="9.7109375" defaultRowHeight="15" x14ac:dyDescent="0.25"/>
  <cols>
    <col min="1" max="1" width="17.28515625" style="1" customWidth="1"/>
    <col min="2" max="2" width="7.5703125" style="1" customWidth="1"/>
    <col min="3" max="3" width="6.28515625" style="1" customWidth="1"/>
    <col min="4" max="4" width="60.28515625" style="1" customWidth="1"/>
    <col min="5" max="5" width="14.28515625" style="1" customWidth="1"/>
    <col min="6" max="6" width="16.7109375" style="1" customWidth="1"/>
    <col min="7" max="7" width="16.140625" style="16" customWidth="1"/>
    <col min="8" max="8" width="12.5703125" style="17" customWidth="1"/>
    <col min="9" max="9" width="13.28515625" style="27" customWidth="1"/>
    <col min="10" max="10" width="12.5703125" style="18" customWidth="1"/>
    <col min="11" max="11" width="12" style="19" customWidth="1"/>
    <col min="12" max="12" width="11.42578125" style="19" customWidth="1"/>
    <col min="13" max="22" width="12" style="19" customWidth="1"/>
    <col min="23" max="16384" width="9.7109375" style="15"/>
  </cols>
  <sheetData>
    <row r="1" spans="1:22" ht="33" customHeight="1" x14ac:dyDescent="0.25">
      <c r="A1" s="66" t="s">
        <v>50</v>
      </c>
      <c r="B1" s="66"/>
      <c r="C1" s="66"/>
      <c r="D1" s="66" t="s">
        <v>42</v>
      </c>
      <c r="E1" s="66"/>
      <c r="F1" s="66"/>
      <c r="G1" s="66"/>
      <c r="H1" s="66" t="s">
        <v>43</v>
      </c>
      <c r="I1" s="66"/>
      <c r="J1" s="66"/>
      <c r="K1" s="65" t="s">
        <v>92</v>
      </c>
      <c r="L1" s="65" t="s">
        <v>93</v>
      </c>
      <c r="M1" s="65" t="s">
        <v>108</v>
      </c>
      <c r="N1" s="65" t="s">
        <v>44</v>
      </c>
      <c r="O1" s="65" t="s">
        <v>44</v>
      </c>
      <c r="P1" s="65" t="s">
        <v>44</v>
      </c>
      <c r="Q1" s="65" t="s">
        <v>44</v>
      </c>
      <c r="R1" s="65" t="s">
        <v>44</v>
      </c>
      <c r="S1" s="65" t="s">
        <v>44</v>
      </c>
      <c r="T1" s="65" t="s">
        <v>44</v>
      </c>
      <c r="U1" s="65" t="s">
        <v>44</v>
      </c>
      <c r="V1" s="65" t="s">
        <v>44</v>
      </c>
    </row>
    <row r="2" spans="1:22" ht="24.75" customHeight="1" x14ac:dyDescent="0.25">
      <c r="A2" s="66" t="s">
        <v>41</v>
      </c>
      <c r="B2" s="66"/>
      <c r="C2" s="66"/>
      <c r="D2" s="66"/>
      <c r="E2" s="66"/>
      <c r="F2" s="66"/>
      <c r="G2" s="66"/>
      <c r="H2" s="66"/>
      <c r="I2" s="66"/>
      <c r="J2" s="66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</row>
    <row r="3" spans="1:22" s="16" customFormat="1" ht="34.5" customHeight="1" x14ac:dyDescent="0.2">
      <c r="A3" s="21" t="s">
        <v>3</v>
      </c>
      <c r="B3" s="21" t="s">
        <v>1</v>
      </c>
      <c r="C3" s="21" t="s">
        <v>51</v>
      </c>
      <c r="D3" s="22" t="s">
        <v>5</v>
      </c>
      <c r="E3" s="22" t="s">
        <v>28</v>
      </c>
      <c r="F3" s="22" t="s">
        <v>30</v>
      </c>
      <c r="G3" s="23" t="s">
        <v>4</v>
      </c>
      <c r="H3" s="24" t="s">
        <v>27</v>
      </c>
      <c r="I3" s="25" t="s">
        <v>0</v>
      </c>
      <c r="J3" s="21" t="s">
        <v>6</v>
      </c>
      <c r="K3" s="57">
        <v>42500</v>
      </c>
      <c r="L3" s="57">
        <v>42558</v>
      </c>
      <c r="M3" s="57">
        <v>42618</v>
      </c>
      <c r="N3" s="26" t="s">
        <v>2</v>
      </c>
      <c r="O3" s="26" t="s">
        <v>2</v>
      </c>
      <c r="P3" s="26" t="s">
        <v>2</v>
      </c>
      <c r="Q3" s="26" t="s">
        <v>2</v>
      </c>
      <c r="R3" s="26" t="s">
        <v>2</v>
      </c>
      <c r="S3" s="26" t="s">
        <v>2</v>
      </c>
      <c r="T3" s="26" t="s">
        <v>2</v>
      </c>
      <c r="U3" s="26" t="s">
        <v>2</v>
      </c>
      <c r="V3" s="26" t="s">
        <v>2</v>
      </c>
    </row>
    <row r="4" spans="1:22" ht="60" x14ac:dyDescent="0.25">
      <c r="A4" s="70" t="s">
        <v>72</v>
      </c>
      <c r="B4" s="67">
        <v>1</v>
      </c>
      <c r="C4" s="28">
        <v>1</v>
      </c>
      <c r="D4" s="29" t="s">
        <v>52</v>
      </c>
      <c r="E4" s="30" t="s">
        <v>31</v>
      </c>
      <c r="F4" s="30" t="s">
        <v>32</v>
      </c>
      <c r="G4" s="35">
        <v>1480</v>
      </c>
      <c r="H4" s="33"/>
      <c r="I4" s="32">
        <f>H4-SUM(K4:V4)</f>
        <v>0</v>
      </c>
      <c r="J4" s="34" t="str">
        <f>IF(I4&lt;0,"ATENÇÃO","OK")</f>
        <v>OK</v>
      </c>
      <c r="K4" s="20"/>
      <c r="L4" s="58"/>
      <c r="M4" s="20"/>
      <c r="N4" s="20"/>
      <c r="O4" s="20"/>
      <c r="P4" s="20"/>
      <c r="Q4" s="20"/>
      <c r="R4" s="20"/>
      <c r="S4" s="20"/>
      <c r="T4" s="20"/>
      <c r="U4" s="20"/>
      <c r="V4" s="20"/>
    </row>
    <row r="5" spans="1:22" ht="75" x14ac:dyDescent="0.25">
      <c r="A5" s="71"/>
      <c r="B5" s="68"/>
      <c r="C5" s="28">
        <v>2</v>
      </c>
      <c r="D5" s="29" t="s">
        <v>48</v>
      </c>
      <c r="E5" s="30" t="s">
        <v>31</v>
      </c>
      <c r="F5" s="30" t="s">
        <v>32</v>
      </c>
      <c r="G5" s="35">
        <v>1585</v>
      </c>
      <c r="H5" s="33">
        <v>2</v>
      </c>
      <c r="I5" s="32">
        <f t="shared" ref="I5:I22" si="0">H5-SUM(K5:V5)</f>
        <v>1</v>
      </c>
      <c r="J5" s="34" t="str">
        <f t="shared" ref="J5:J23" si="1">IF(I5&lt;0,"ATENÇÃO","OK")</f>
        <v>OK</v>
      </c>
      <c r="K5" s="59">
        <v>1</v>
      </c>
      <c r="L5" s="58"/>
      <c r="M5" s="20"/>
      <c r="N5" s="20"/>
      <c r="O5" s="20"/>
      <c r="P5" s="20"/>
      <c r="Q5" s="20"/>
      <c r="R5" s="20"/>
      <c r="S5" s="20"/>
      <c r="T5" s="20"/>
      <c r="U5" s="20"/>
      <c r="V5" s="20"/>
    </row>
    <row r="6" spans="1:22" ht="60" x14ac:dyDescent="0.25">
      <c r="A6" s="71"/>
      <c r="B6" s="68"/>
      <c r="C6" s="28">
        <v>3</v>
      </c>
      <c r="D6" s="29" t="s">
        <v>53</v>
      </c>
      <c r="E6" s="30" t="s">
        <v>31</v>
      </c>
      <c r="F6" s="30" t="s">
        <v>32</v>
      </c>
      <c r="G6" s="35">
        <v>1595</v>
      </c>
      <c r="H6" s="33"/>
      <c r="I6" s="32">
        <f t="shared" si="0"/>
        <v>0</v>
      </c>
      <c r="J6" s="34" t="str">
        <f t="shared" si="1"/>
        <v>OK</v>
      </c>
      <c r="K6" s="20"/>
      <c r="L6" s="58"/>
      <c r="M6" s="20"/>
      <c r="N6" s="20"/>
      <c r="O6" s="20"/>
      <c r="P6" s="20"/>
      <c r="Q6" s="20"/>
      <c r="R6" s="20"/>
      <c r="S6" s="20"/>
      <c r="T6" s="20"/>
      <c r="U6" s="20"/>
      <c r="V6" s="20"/>
    </row>
    <row r="7" spans="1:22" ht="60" x14ac:dyDescent="0.25">
      <c r="A7" s="71"/>
      <c r="B7" s="68"/>
      <c r="C7" s="28">
        <v>4</v>
      </c>
      <c r="D7" s="29" t="s">
        <v>45</v>
      </c>
      <c r="E7" s="28" t="s">
        <v>31</v>
      </c>
      <c r="F7" s="30" t="s">
        <v>32</v>
      </c>
      <c r="G7" s="35">
        <v>1685</v>
      </c>
      <c r="H7" s="33">
        <v>5</v>
      </c>
      <c r="I7" s="32">
        <f t="shared" si="0"/>
        <v>4</v>
      </c>
      <c r="J7" s="34" t="str">
        <f t="shared" si="1"/>
        <v>OK</v>
      </c>
      <c r="K7" s="20"/>
      <c r="L7" s="58"/>
      <c r="M7" s="59">
        <v>1</v>
      </c>
      <c r="N7" s="20"/>
      <c r="O7" s="20"/>
      <c r="P7" s="20"/>
      <c r="Q7" s="20"/>
      <c r="R7" s="20"/>
      <c r="S7" s="20"/>
      <c r="T7" s="20"/>
      <c r="U7" s="20"/>
      <c r="V7" s="20"/>
    </row>
    <row r="8" spans="1:22" ht="60" x14ac:dyDescent="0.25">
      <c r="A8" s="71"/>
      <c r="B8" s="68"/>
      <c r="C8" s="28">
        <v>5</v>
      </c>
      <c r="D8" s="29" t="s">
        <v>54</v>
      </c>
      <c r="E8" s="28" t="s">
        <v>31</v>
      </c>
      <c r="F8" s="28" t="s">
        <v>32</v>
      </c>
      <c r="G8" s="35">
        <v>2200</v>
      </c>
      <c r="H8" s="33"/>
      <c r="I8" s="32">
        <f t="shared" si="0"/>
        <v>0</v>
      </c>
      <c r="J8" s="34" t="str">
        <f t="shared" si="1"/>
        <v>OK</v>
      </c>
      <c r="K8" s="20"/>
      <c r="L8" s="58"/>
      <c r="M8" s="20"/>
      <c r="N8" s="20"/>
      <c r="O8" s="20"/>
      <c r="P8" s="20"/>
      <c r="Q8" s="20"/>
      <c r="R8" s="20"/>
      <c r="S8" s="20"/>
      <c r="T8" s="20"/>
      <c r="U8" s="20"/>
      <c r="V8" s="20"/>
    </row>
    <row r="9" spans="1:22" ht="60" x14ac:dyDescent="0.25">
      <c r="A9" s="71"/>
      <c r="B9" s="68"/>
      <c r="C9" s="28">
        <v>6</v>
      </c>
      <c r="D9" s="29" t="s">
        <v>55</v>
      </c>
      <c r="E9" s="28" t="s">
        <v>31</v>
      </c>
      <c r="F9" s="28" t="s">
        <v>32</v>
      </c>
      <c r="G9" s="35">
        <v>2455</v>
      </c>
      <c r="H9" s="33">
        <v>1</v>
      </c>
      <c r="I9" s="32">
        <f t="shared" si="0"/>
        <v>1</v>
      </c>
      <c r="J9" s="34" t="str">
        <f t="shared" si="1"/>
        <v>OK</v>
      </c>
      <c r="K9" s="20"/>
      <c r="L9" s="58"/>
      <c r="M9" s="20"/>
      <c r="N9" s="20"/>
      <c r="O9" s="20"/>
      <c r="P9" s="20"/>
      <c r="Q9" s="20"/>
      <c r="R9" s="20"/>
      <c r="S9" s="20"/>
      <c r="T9" s="20"/>
      <c r="U9" s="20"/>
      <c r="V9" s="20"/>
    </row>
    <row r="10" spans="1:22" ht="45" x14ac:dyDescent="0.25">
      <c r="A10" s="71"/>
      <c r="B10" s="68"/>
      <c r="C10" s="28">
        <v>7</v>
      </c>
      <c r="D10" s="29" t="s">
        <v>56</v>
      </c>
      <c r="E10" s="28" t="s">
        <v>31</v>
      </c>
      <c r="F10" s="28" t="s">
        <v>32</v>
      </c>
      <c r="G10" s="35">
        <v>4265</v>
      </c>
      <c r="H10" s="33"/>
      <c r="I10" s="32">
        <f t="shared" si="0"/>
        <v>0</v>
      </c>
      <c r="J10" s="34" t="str">
        <f t="shared" si="1"/>
        <v>OK</v>
      </c>
      <c r="K10" s="20"/>
      <c r="L10" s="58"/>
      <c r="M10" s="20"/>
      <c r="N10" s="20"/>
      <c r="O10" s="20"/>
      <c r="P10" s="20"/>
      <c r="Q10" s="20"/>
      <c r="R10" s="20"/>
      <c r="S10" s="20"/>
      <c r="T10" s="20"/>
      <c r="U10" s="20"/>
      <c r="V10" s="20"/>
    </row>
    <row r="11" spans="1:22" ht="45" x14ac:dyDescent="0.25">
      <c r="A11" s="71"/>
      <c r="B11" s="68"/>
      <c r="C11" s="28">
        <v>8</v>
      </c>
      <c r="D11" s="31" t="s">
        <v>57</v>
      </c>
      <c r="E11" s="28" t="s">
        <v>31</v>
      </c>
      <c r="F11" s="28" t="s">
        <v>32</v>
      </c>
      <c r="G11" s="35">
        <v>4100</v>
      </c>
      <c r="H11" s="33"/>
      <c r="I11" s="32">
        <f t="shared" si="0"/>
        <v>0</v>
      </c>
      <c r="J11" s="34" t="str">
        <f t="shared" si="1"/>
        <v>OK</v>
      </c>
      <c r="K11" s="20"/>
      <c r="L11" s="58"/>
      <c r="M11" s="20"/>
      <c r="N11" s="20"/>
      <c r="O11" s="20"/>
      <c r="P11" s="20"/>
      <c r="Q11" s="20"/>
      <c r="R11" s="20"/>
      <c r="S11" s="20"/>
      <c r="T11" s="20"/>
      <c r="U11" s="20"/>
      <c r="V11" s="20"/>
    </row>
    <row r="12" spans="1:22" ht="60" x14ac:dyDescent="0.25">
      <c r="A12" s="71"/>
      <c r="B12" s="68"/>
      <c r="C12" s="28">
        <v>9</v>
      </c>
      <c r="D12" s="29" t="s">
        <v>46</v>
      </c>
      <c r="E12" s="30" t="s">
        <v>31</v>
      </c>
      <c r="F12" s="30" t="s">
        <v>32</v>
      </c>
      <c r="G12" s="36">
        <v>2960</v>
      </c>
      <c r="H12" s="33"/>
      <c r="I12" s="32">
        <f t="shared" si="0"/>
        <v>0</v>
      </c>
      <c r="J12" s="34" t="str">
        <f t="shared" si="1"/>
        <v>OK</v>
      </c>
      <c r="K12" s="20"/>
      <c r="L12" s="58"/>
      <c r="M12" s="20"/>
      <c r="N12" s="20"/>
      <c r="O12" s="20"/>
      <c r="P12" s="20"/>
      <c r="Q12" s="20"/>
      <c r="R12" s="20"/>
      <c r="S12" s="20"/>
      <c r="T12" s="20"/>
      <c r="U12" s="20"/>
      <c r="V12" s="20"/>
    </row>
    <row r="13" spans="1:22" ht="45" x14ac:dyDescent="0.25">
      <c r="A13" s="71"/>
      <c r="B13" s="68"/>
      <c r="C13" s="28">
        <v>10</v>
      </c>
      <c r="D13" s="29" t="s">
        <v>58</v>
      </c>
      <c r="E13" s="30" t="s">
        <v>31</v>
      </c>
      <c r="F13" s="30" t="s">
        <v>32</v>
      </c>
      <c r="G13" s="36">
        <v>4985</v>
      </c>
      <c r="H13" s="33">
        <v>7</v>
      </c>
      <c r="I13" s="32">
        <f t="shared" si="0"/>
        <v>7</v>
      </c>
      <c r="J13" s="34" t="str">
        <f t="shared" si="1"/>
        <v>OK</v>
      </c>
      <c r="K13" s="20"/>
      <c r="L13" s="58"/>
      <c r="M13" s="20"/>
      <c r="N13" s="20"/>
      <c r="O13" s="20"/>
      <c r="P13" s="20"/>
      <c r="Q13" s="20"/>
      <c r="R13" s="20"/>
      <c r="S13" s="20"/>
      <c r="T13" s="20"/>
      <c r="U13" s="20"/>
      <c r="V13" s="20"/>
    </row>
    <row r="14" spans="1:22" ht="60" x14ac:dyDescent="0.25">
      <c r="A14" s="71"/>
      <c r="B14" s="68"/>
      <c r="C14" s="28">
        <v>11</v>
      </c>
      <c r="D14" s="29" t="s">
        <v>59</v>
      </c>
      <c r="E14" s="30" t="s">
        <v>31</v>
      </c>
      <c r="F14" s="30" t="s">
        <v>32</v>
      </c>
      <c r="G14" s="36">
        <v>4870</v>
      </c>
      <c r="H14" s="33"/>
      <c r="I14" s="32">
        <f t="shared" si="0"/>
        <v>0</v>
      </c>
      <c r="J14" s="34" t="str">
        <f t="shared" si="1"/>
        <v>OK</v>
      </c>
      <c r="K14" s="20"/>
      <c r="L14" s="58"/>
      <c r="M14" s="20"/>
      <c r="N14" s="20"/>
      <c r="O14" s="20"/>
      <c r="P14" s="20"/>
      <c r="Q14" s="20"/>
      <c r="R14" s="20"/>
      <c r="S14" s="20"/>
      <c r="T14" s="20"/>
      <c r="U14" s="20"/>
      <c r="V14" s="20"/>
    </row>
    <row r="15" spans="1:22" ht="60" x14ac:dyDescent="0.25">
      <c r="A15" s="71"/>
      <c r="B15" s="68"/>
      <c r="C15" s="28">
        <v>12</v>
      </c>
      <c r="D15" s="29" t="s">
        <v>47</v>
      </c>
      <c r="E15" s="28" t="s">
        <v>31</v>
      </c>
      <c r="F15" s="30" t="s">
        <v>32</v>
      </c>
      <c r="G15" s="36">
        <v>4605</v>
      </c>
      <c r="H15" s="33"/>
      <c r="I15" s="32">
        <f t="shared" si="0"/>
        <v>0</v>
      </c>
      <c r="J15" s="34" t="str">
        <f t="shared" si="1"/>
        <v>OK</v>
      </c>
      <c r="K15" s="20"/>
      <c r="L15" s="58"/>
      <c r="M15" s="20"/>
      <c r="N15" s="20"/>
      <c r="O15" s="20"/>
      <c r="P15" s="20"/>
      <c r="Q15" s="20"/>
      <c r="R15" s="20"/>
      <c r="S15" s="20"/>
      <c r="T15" s="20"/>
      <c r="U15" s="20"/>
      <c r="V15" s="20"/>
    </row>
    <row r="16" spans="1:22" ht="30" x14ac:dyDescent="0.25">
      <c r="A16" s="71"/>
      <c r="B16" s="68"/>
      <c r="C16" s="28">
        <v>13</v>
      </c>
      <c r="D16" s="29" t="s">
        <v>60</v>
      </c>
      <c r="E16" s="30" t="s">
        <v>31</v>
      </c>
      <c r="F16" s="30" t="s">
        <v>32</v>
      </c>
      <c r="G16" s="36">
        <v>5575</v>
      </c>
      <c r="H16" s="33"/>
      <c r="I16" s="32">
        <f t="shared" si="0"/>
        <v>0</v>
      </c>
      <c r="J16" s="34" t="str">
        <f t="shared" si="1"/>
        <v>OK</v>
      </c>
      <c r="K16" s="20"/>
      <c r="L16" s="58"/>
      <c r="M16" s="20"/>
      <c r="N16" s="20"/>
      <c r="O16" s="20"/>
      <c r="P16" s="20"/>
      <c r="Q16" s="20"/>
      <c r="R16" s="20"/>
      <c r="S16" s="20"/>
      <c r="T16" s="20"/>
      <c r="U16" s="20"/>
      <c r="V16" s="20"/>
    </row>
    <row r="17" spans="1:22" ht="45" x14ac:dyDescent="0.25">
      <c r="A17" s="71"/>
      <c r="B17" s="68"/>
      <c r="C17" s="28">
        <v>14</v>
      </c>
      <c r="D17" s="29" t="s">
        <v>49</v>
      </c>
      <c r="E17" s="28" t="s">
        <v>31</v>
      </c>
      <c r="F17" s="28" t="s">
        <v>32</v>
      </c>
      <c r="G17" s="36">
        <v>6005</v>
      </c>
      <c r="H17" s="33"/>
      <c r="I17" s="32">
        <f t="shared" si="0"/>
        <v>0</v>
      </c>
      <c r="J17" s="34" t="str">
        <f t="shared" si="1"/>
        <v>OK</v>
      </c>
      <c r="K17" s="20"/>
      <c r="L17" s="58"/>
      <c r="M17" s="20"/>
      <c r="N17" s="20"/>
      <c r="O17" s="20"/>
      <c r="P17" s="20"/>
      <c r="Q17" s="20"/>
      <c r="R17" s="20"/>
      <c r="S17" s="20"/>
      <c r="T17" s="20"/>
      <c r="U17" s="20"/>
      <c r="V17" s="20"/>
    </row>
    <row r="18" spans="1:22" ht="45" x14ac:dyDescent="0.25">
      <c r="A18" s="71"/>
      <c r="B18" s="68"/>
      <c r="C18" s="28">
        <v>15</v>
      </c>
      <c r="D18" s="29" t="s">
        <v>61</v>
      </c>
      <c r="E18" s="28" t="s">
        <v>31</v>
      </c>
      <c r="F18" s="28" t="s">
        <v>32</v>
      </c>
      <c r="G18" s="36">
        <v>7485</v>
      </c>
      <c r="H18" s="33"/>
      <c r="I18" s="32">
        <f t="shared" si="0"/>
        <v>0</v>
      </c>
      <c r="J18" s="34" t="str">
        <f t="shared" si="1"/>
        <v>OK</v>
      </c>
      <c r="K18" s="20"/>
      <c r="L18" s="58"/>
      <c r="M18" s="20"/>
      <c r="N18" s="20"/>
      <c r="O18" s="20"/>
      <c r="P18" s="20"/>
      <c r="Q18" s="20"/>
      <c r="R18" s="20"/>
      <c r="S18" s="20"/>
      <c r="T18" s="20"/>
      <c r="U18" s="20"/>
      <c r="V18" s="20"/>
    </row>
    <row r="19" spans="1:22" ht="45" x14ac:dyDescent="0.25">
      <c r="A19" s="71"/>
      <c r="B19" s="68"/>
      <c r="C19" s="28">
        <v>16</v>
      </c>
      <c r="D19" s="29" t="s">
        <v>62</v>
      </c>
      <c r="E19" s="28" t="s">
        <v>31</v>
      </c>
      <c r="F19" s="28" t="s">
        <v>32</v>
      </c>
      <c r="G19" s="36">
        <v>6820</v>
      </c>
      <c r="H19" s="33"/>
      <c r="I19" s="32">
        <f t="shared" si="0"/>
        <v>0</v>
      </c>
      <c r="J19" s="34" t="str">
        <f t="shared" si="1"/>
        <v>OK</v>
      </c>
      <c r="K19" s="20"/>
      <c r="L19" s="58"/>
      <c r="M19" s="20"/>
      <c r="N19" s="20"/>
      <c r="O19" s="20"/>
      <c r="P19" s="20"/>
      <c r="Q19" s="20"/>
      <c r="R19" s="20"/>
      <c r="S19" s="20"/>
      <c r="T19" s="20"/>
      <c r="U19" s="20"/>
      <c r="V19" s="20"/>
    </row>
    <row r="20" spans="1:22" ht="60" x14ac:dyDescent="0.25">
      <c r="A20" s="71"/>
      <c r="B20" s="68"/>
      <c r="C20" s="28">
        <v>17</v>
      </c>
      <c r="D20" s="29" t="s">
        <v>63</v>
      </c>
      <c r="E20" s="28" t="s">
        <v>31</v>
      </c>
      <c r="F20" s="28" t="s">
        <v>32</v>
      </c>
      <c r="G20" s="36">
        <v>7625</v>
      </c>
      <c r="H20" s="33"/>
      <c r="I20" s="32">
        <f t="shared" si="0"/>
        <v>0</v>
      </c>
      <c r="J20" s="34" t="str">
        <f t="shared" si="1"/>
        <v>OK</v>
      </c>
      <c r="K20" s="20"/>
      <c r="L20" s="58"/>
      <c r="M20" s="20"/>
      <c r="N20" s="20"/>
      <c r="O20" s="20"/>
      <c r="P20" s="20"/>
      <c r="Q20" s="20"/>
      <c r="R20" s="20"/>
      <c r="S20" s="20"/>
      <c r="T20" s="20"/>
      <c r="U20" s="20"/>
      <c r="V20" s="20"/>
    </row>
    <row r="21" spans="1:22" ht="60" x14ac:dyDescent="0.25">
      <c r="A21" s="71"/>
      <c r="B21" s="68"/>
      <c r="C21" s="28">
        <v>18</v>
      </c>
      <c r="D21" s="29" t="s">
        <v>64</v>
      </c>
      <c r="E21" s="28" t="s">
        <v>31</v>
      </c>
      <c r="F21" s="28" t="s">
        <v>32</v>
      </c>
      <c r="G21" s="36">
        <v>8225</v>
      </c>
      <c r="H21" s="33"/>
      <c r="I21" s="32">
        <f t="shared" si="0"/>
        <v>0</v>
      </c>
      <c r="J21" s="34" t="str">
        <f t="shared" si="1"/>
        <v>OK</v>
      </c>
      <c r="K21" s="20"/>
      <c r="L21" s="58"/>
      <c r="M21" s="20"/>
      <c r="N21" s="20"/>
      <c r="O21" s="20"/>
      <c r="P21" s="20"/>
      <c r="Q21" s="20"/>
      <c r="R21" s="20"/>
      <c r="S21" s="20"/>
      <c r="T21" s="20"/>
      <c r="U21" s="20"/>
      <c r="V21" s="20"/>
    </row>
    <row r="22" spans="1:22" ht="60" x14ac:dyDescent="0.25">
      <c r="A22" s="71"/>
      <c r="B22" s="68"/>
      <c r="C22" s="28">
        <v>19</v>
      </c>
      <c r="D22" s="29" t="s">
        <v>65</v>
      </c>
      <c r="E22" s="28" t="s">
        <v>31</v>
      </c>
      <c r="F22" s="28" t="s">
        <v>32</v>
      </c>
      <c r="G22" s="36">
        <v>8700</v>
      </c>
      <c r="H22" s="33">
        <v>1</v>
      </c>
      <c r="I22" s="32">
        <f t="shared" si="0"/>
        <v>1</v>
      </c>
      <c r="J22" s="34" t="str">
        <f t="shared" si="1"/>
        <v>OK</v>
      </c>
      <c r="K22" s="20"/>
      <c r="L22" s="58"/>
      <c r="M22" s="20"/>
      <c r="N22" s="20"/>
      <c r="O22" s="20"/>
      <c r="P22" s="20"/>
      <c r="Q22" s="20"/>
      <c r="R22" s="20"/>
      <c r="S22" s="20"/>
      <c r="T22" s="20"/>
      <c r="U22" s="20"/>
      <c r="V22" s="20"/>
    </row>
    <row r="23" spans="1:22" ht="150" x14ac:dyDescent="0.25">
      <c r="A23" s="71"/>
      <c r="B23" s="68"/>
      <c r="C23" s="28">
        <v>20</v>
      </c>
      <c r="D23" s="29" t="s">
        <v>66</v>
      </c>
      <c r="E23" s="28" t="s">
        <v>31</v>
      </c>
      <c r="F23" s="28" t="s">
        <v>32</v>
      </c>
      <c r="G23" s="36">
        <v>830</v>
      </c>
      <c r="H23" s="33"/>
      <c r="I23" s="32">
        <f>H23-SUM(K23:V23)</f>
        <v>0</v>
      </c>
      <c r="J23" s="34" t="str">
        <f t="shared" si="1"/>
        <v>OK</v>
      </c>
      <c r="K23" s="20"/>
      <c r="L23" s="58"/>
      <c r="M23" s="20"/>
      <c r="N23" s="20"/>
      <c r="O23" s="20"/>
      <c r="P23" s="20"/>
      <c r="Q23" s="20"/>
      <c r="R23" s="20"/>
      <c r="S23" s="20"/>
      <c r="T23" s="20"/>
      <c r="U23" s="20"/>
      <c r="V23" s="20"/>
    </row>
    <row r="24" spans="1:22" x14ac:dyDescent="0.25">
      <c r="A24" s="71"/>
      <c r="B24" s="68"/>
      <c r="C24" s="28">
        <v>21</v>
      </c>
      <c r="D24" s="29" t="s">
        <v>67</v>
      </c>
      <c r="E24" s="28" t="s">
        <v>34</v>
      </c>
      <c r="F24" s="28" t="s">
        <v>35</v>
      </c>
      <c r="G24" s="36">
        <v>220</v>
      </c>
      <c r="H24" s="33"/>
      <c r="I24" s="32">
        <f t="shared" ref="I24:I41" si="2">H24-SUM(K24:V24)</f>
        <v>0</v>
      </c>
      <c r="J24" s="34" t="str">
        <f t="shared" ref="J24:J42" si="3">IF(I24&lt;0,"ATENÇÃO","OK")</f>
        <v>OK</v>
      </c>
      <c r="K24" s="20"/>
      <c r="L24" s="58"/>
      <c r="M24" s="20"/>
      <c r="N24" s="20"/>
      <c r="O24" s="20"/>
      <c r="P24" s="20"/>
      <c r="Q24" s="20"/>
      <c r="R24" s="20"/>
      <c r="S24" s="20"/>
      <c r="T24" s="20"/>
      <c r="U24" s="20"/>
      <c r="V24" s="20"/>
    </row>
    <row r="25" spans="1:22" ht="60" x14ac:dyDescent="0.25">
      <c r="A25" s="71"/>
      <c r="B25" s="68"/>
      <c r="C25" s="28">
        <v>22</v>
      </c>
      <c r="D25" s="29" t="s">
        <v>33</v>
      </c>
      <c r="E25" s="28" t="s">
        <v>34</v>
      </c>
      <c r="F25" s="28" t="s">
        <v>35</v>
      </c>
      <c r="G25" s="36">
        <v>600</v>
      </c>
      <c r="H25" s="33">
        <f>37-2</f>
        <v>35</v>
      </c>
      <c r="I25" s="32">
        <f t="shared" si="2"/>
        <v>28</v>
      </c>
      <c r="J25" s="34" t="str">
        <f t="shared" si="3"/>
        <v>OK</v>
      </c>
      <c r="K25" s="59">
        <v>5</v>
      </c>
      <c r="L25" s="59">
        <v>2</v>
      </c>
      <c r="M25" s="20"/>
      <c r="N25" s="20"/>
      <c r="O25" s="20"/>
      <c r="P25" s="20"/>
      <c r="Q25" s="20"/>
      <c r="R25" s="20"/>
      <c r="S25" s="20"/>
      <c r="T25" s="20"/>
      <c r="U25" s="20"/>
      <c r="V25" s="20"/>
    </row>
    <row r="26" spans="1:22" ht="60" x14ac:dyDescent="0.25">
      <c r="A26" s="71"/>
      <c r="B26" s="68"/>
      <c r="C26" s="28">
        <v>23</v>
      </c>
      <c r="D26" s="29" t="s">
        <v>36</v>
      </c>
      <c r="E26" s="28" t="s">
        <v>34</v>
      </c>
      <c r="F26" s="28" t="s">
        <v>35</v>
      </c>
      <c r="G26" s="36">
        <v>815</v>
      </c>
      <c r="H26" s="33">
        <v>15</v>
      </c>
      <c r="I26" s="32">
        <f t="shared" si="2"/>
        <v>12</v>
      </c>
      <c r="J26" s="34" t="str">
        <f t="shared" si="3"/>
        <v>OK</v>
      </c>
      <c r="K26" s="58"/>
      <c r="L26" s="59">
        <v>3</v>
      </c>
      <c r="M26" s="20"/>
      <c r="N26" s="20"/>
      <c r="O26" s="20"/>
      <c r="P26" s="20"/>
      <c r="Q26" s="20"/>
      <c r="R26" s="20"/>
      <c r="S26" s="20"/>
      <c r="T26" s="20"/>
      <c r="U26" s="20"/>
      <c r="V26" s="20"/>
    </row>
    <row r="27" spans="1:22" ht="60" x14ac:dyDescent="0.25">
      <c r="A27" s="71"/>
      <c r="B27" s="68"/>
      <c r="C27" s="28">
        <v>24</v>
      </c>
      <c r="D27" s="29" t="s">
        <v>37</v>
      </c>
      <c r="E27" s="28" t="s">
        <v>34</v>
      </c>
      <c r="F27" s="28" t="s">
        <v>35</v>
      </c>
      <c r="G27" s="36">
        <v>1010</v>
      </c>
      <c r="H27" s="33">
        <v>18</v>
      </c>
      <c r="I27" s="32">
        <f t="shared" si="2"/>
        <v>11</v>
      </c>
      <c r="J27" s="34" t="str">
        <f t="shared" si="3"/>
        <v>OK</v>
      </c>
      <c r="K27" s="59">
        <v>3</v>
      </c>
      <c r="L27" s="59">
        <v>4</v>
      </c>
      <c r="M27" s="20"/>
      <c r="N27" s="20"/>
      <c r="O27" s="20"/>
      <c r="P27" s="20"/>
      <c r="Q27" s="20"/>
      <c r="R27" s="20"/>
      <c r="S27" s="20"/>
      <c r="T27" s="20"/>
      <c r="U27" s="20"/>
      <c r="V27" s="20"/>
    </row>
    <row r="28" spans="1:22" ht="30" x14ac:dyDescent="0.25">
      <c r="A28" s="71"/>
      <c r="B28" s="68"/>
      <c r="C28" s="28">
        <v>25</v>
      </c>
      <c r="D28" s="29" t="s">
        <v>38</v>
      </c>
      <c r="E28" s="28" t="s">
        <v>39</v>
      </c>
      <c r="F28" s="28" t="s">
        <v>35</v>
      </c>
      <c r="G28" s="36">
        <v>55</v>
      </c>
      <c r="H28" s="33">
        <f>694-3</f>
        <v>691</v>
      </c>
      <c r="I28" s="32">
        <f t="shared" si="2"/>
        <v>676</v>
      </c>
      <c r="J28" s="34" t="str">
        <f t="shared" si="3"/>
        <v>OK</v>
      </c>
      <c r="K28" s="59">
        <v>3</v>
      </c>
      <c r="L28" s="59">
        <v>12</v>
      </c>
      <c r="M28" s="20"/>
      <c r="N28" s="20"/>
      <c r="O28" s="20"/>
      <c r="P28" s="20"/>
      <c r="Q28" s="20"/>
      <c r="R28" s="20"/>
      <c r="S28" s="20"/>
      <c r="T28" s="20"/>
      <c r="U28" s="20"/>
      <c r="V28" s="20"/>
    </row>
    <row r="29" spans="1:22" ht="30" x14ac:dyDescent="0.25">
      <c r="A29" s="71"/>
      <c r="B29" s="68"/>
      <c r="C29" s="28">
        <v>26</v>
      </c>
      <c r="D29" s="29" t="s">
        <v>68</v>
      </c>
      <c r="E29" s="28" t="s">
        <v>39</v>
      </c>
      <c r="F29" s="28" t="s">
        <v>35</v>
      </c>
      <c r="G29" s="36">
        <v>63</v>
      </c>
      <c r="H29" s="33">
        <v>180</v>
      </c>
      <c r="I29" s="32">
        <f t="shared" si="2"/>
        <v>162</v>
      </c>
      <c r="J29" s="34" t="str">
        <f t="shared" si="3"/>
        <v>OK</v>
      </c>
      <c r="K29" s="58"/>
      <c r="L29" s="59">
        <v>18</v>
      </c>
      <c r="M29" s="20"/>
      <c r="N29" s="20"/>
      <c r="O29" s="20"/>
      <c r="P29" s="20"/>
      <c r="Q29" s="20"/>
      <c r="R29" s="20"/>
      <c r="S29" s="20"/>
      <c r="T29" s="20"/>
      <c r="U29" s="20"/>
      <c r="V29" s="20"/>
    </row>
    <row r="30" spans="1:22" ht="30" x14ac:dyDescent="0.25">
      <c r="A30" s="71"/>
      <c r="B30" s="68"/>
      <c r="C30" s="28">
        <v>27</v>
      </c>
      <c r="D30" s="29" t="s">
        <v>40</v>
      </c>
      <c r="E30" s="28" t="s">
        <v>39</v>
      </c>
      <c r="F30" s="28" t="s">
        <v>35</v>
      </c>
      <c r="G30" s="36">
        <v>76</v>
      </c>
      <c r="H30" s="33">
        <v>253</v>
      </c>
      <c r="I30" s="32">
        <f t="shared" si="2"/>
        <v>219</v>
      </c>
      <c r="J30" s="34" t="str">
        <f t="shared" si="3"/>
        <v>OK</v>
      </c>
      <c r="K30" s="59">
        <v>10</v>
      </c>
      <c r="L30" s="59">
        <v>24</v>
      </c>
      <c r="M30" s="20"/>
      <c r="N30" s="20"/>
      <c r="O30" s="20"/>
      <c r="P30" s="20"/>
      <c r="Q30" s="20"/>
      <c r="R30" s="20"/>
      <c r="S30" s="20"/>
      <c r="T30" s="20"/>
      <c r="U30" s="20"/>
      <c r="V30" s="20"/>
    </row>
    <row r="31" spans="1:22" x14ac:dyDescent="0.25">
      <c r="A31" s="72"/>
      <c r="B31" s="69"/>
      <c r="C31" s="28">
        <v>28</v>
      </c>
      <c r="D31" s="29" t="s">
        <v>69</v>
      </c>
      <c r="E31" s="28" t="s">
        <v>34</v>
      </c>
      <c r="F31" s="28" t="s">
        <v>35</v>
      </c>
      <c r="G31" s="36">
        <v>302</v>
      </c>
      <c r="H31" s="33">
        <f>28-2-3</f>
        <v>23</v>
      </c>
      <c r="I31" s="32">
        <f t="shared" si="2"/>
        <v>8</v>
      </c>
      <c r="J31" s="34" t="str">
        <f t="shared" si="3"/>
        <v>OK</v>
      </c>
      <c r="K31" s="59">
        <v>6</v>
      </c>
      <c r="L31" s="59">
        <v>9</v>
      </c>
      <c r="M31" s="20"/>
      <c r="N31" s="20"/>
      <c r="O31" s="20"/>
      <c r="P31" s="20"/>
      <c r="Q31" s="20"/>
      <c r="R31" s="20"/>
      <c r="S31" s="20"/>
      <c r="T31" s="20"/>
      <c r="U31" s="20"/>
      <c r="V31" s="20"/>
    </row>
    <row r="32" spans="1:22" ht="60" x14ac:dyDescent="0.25">
      <c r="A32" s="70" t="s">
        <v>72</v>
      </c>
      <c r="B32" s="67">
        <v>2</v>
      </c>
      <c r="C32" s="28">
        <v>29</v>
      </c>
      <c r="D32" s="29" t="s">
        <v>53</v>
      </c>
      <c r="E32" s="28" t="s">
        <v>31</v>
      </c>
      <c r="F32" s="28" t="s">
        <v>32</v>
      </c>
      <c r="G32" s="36">
        <v>1500</v>
      </c>
      <c r="H32" s="33"/>
      <c r="I32" s="32">
        <f t="shared" si="2"/>
        <v>0</v>
      </c>
      <c r="J32" s="34" t="str">
        <f t="shared" si="3"/>
        <v>OK</v>
      </c>
      <c r="K32" s="58"/>
      <c r="L32" s="58"/>
      <c r="M32" s="20"/>
      <c r="N32" s="20"/>
      <c r="O32" s="20"/>
      <c r="P32" s="20"/>
      <c r="Q32" s="20"/>
      <c r="R32" s="20"/>
      <c r="S32" s="20"/>
      <c r="T32" s="20"/>
      <c r="U32" s="20"/>
      <c r="V32" s="20"/>
    </row>
    <row r="33" spans="1:22" ht="60" x14ac:dyDescent="0.25">
      <c r="A33" s="71"/>
      <c r="B33" s="68"/>
      <c r="C33" s="28">
        <v>30</v>
      </c>
      <c r="D33" s="29" t="s">
        <v>54</v>
      </c>
      <c r="E33" s="28" t="s">
        <v>31</v>
      </c>
      <c r="F33" s="28" t="s">
        <v>32</v>
      </c>
      <c r="G33" s="36">
        <v>2200</v>
      </c>
      <c r="H33" s="33"/>
      <c r="I33" s="32">
        <f t="shared" si="2"/>
        <v>0</v>
      </c>
      <c r="J33" s="34" t="str">
        <f t="shared" si="3"/>
        <v>OK</v>
      </c>
      <c r="K33" s="58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</row>
    <row r="34" spans="1:22" ht="45" x14ac:dyDescent="0.25">
      <c r="A34" s="71"/>
      <c r="B34" s="68"/>
      <c r="C34" s="28">
        <v>31</v>
      </c>
      <c r="D34" s="29" t="s">
        <v>57</v>
      </c>
      <c r="E34" s="28" t="s">
        <v>31</v>
      </c>
      <c r="F34" s="28" t="s">
        <v>32</v>
      </c>
      <c r="G34" s="36">
        <v>4150</v>
      </c>
      <c r="H34" s="33"/>
      <c r="I34" s="32">
        <f t="shared" si="2"/>
        <v>0</v>
      </c>
      <c r="J34" s="34" t="str">
        <f t="shared" si="3"/>
        <v>OK</v>
      </c>
      <c r="K34" s="58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</row>
    <row r="35" spans="1:22" ht="60" x14ac:dyDescent="0.25">
      <c r="A35" s="71"/>
      <c r="B35" s="68"/>
      <c r="C35" s="28">
        <v>32</v>
      </c>
      <c r="D35" s="29" t="s">
        <v>70</v>
      </c>
      <c r="E35" s="28" t="s">
        <v>31</v>
      </c>
      <c r="F35" s="28" t="s">
        <v>32</v>
      </c>
      <c r="G35" s="36">
        <v>7525</v>
      </c>
      <c r="H35" s="33"/>
      <c r="I35" s="32">
        <f t="shared" si="2"/>
        <v>0</v>
      </c>
      <c r="J35" s="34" t="str">
        <f t="shared" si="3"/>
        <v>OK</v>
      </c>
      <c r="K35" s="58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</row>
    <row r="36" spans="1:22" ht="150" x14ac:dyDescent="0.25">
      <c r="A36" s="71"/>
      <c r="B36" s="68"/>
      <c r="C36" s="28">
        <v>33</v>
      </c>
      <c r="D36" s="29" t="s">
        <v>66</v>
      </c>
      <c r="E36" s="28" t="s">
        <v>31</v>
      </c>
      <c r="F36" s="28" t="s">
        <v>32</v>
      </c>
      <c r="G36" s="36">
        <v>800</v>
      </c>
      <c r="H36" s="33"/>
      <c r="I36" s="32">
        <f t="shared" si="2"/>
        <v>0</v>
      </c>
      <c r="J36" s="34" t="str">
        <f t="shared" si="3"/>
        <v>OK</v>
      </c>
      <c r="K36" s="58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</row>
    <row r="37" spans="1:22" x14ac:dyDescent="0.25">
      <c r="A37" s="71"/>
      <c r="B37" s="68"/>
      <c r="C37" s="28">
        <v>34</v>
      </c>
      <c r="D37" s="29" t="s">
        <v>71</v>
      </c>
      <c r="E37" s="28" t="s">
        <v>34</v>
      </c>
      <c r="F37" s="28" t="s">
        <v>35</v>
      </c>
      <c r="G37" s="36">
        <v>200</v>
      </c>
      <c r="H37" s="33"/>
      <c r="I37" s="32">
        <f t="shared" si="2"/>
        <v>0</v>
      </c>
      <c r="J37" s="34" t="str">
        <f t="shared" si="3"/>
        <v>OK</v>
      </c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</row>
    <row r="38" spans="1:22" ht="60" x14ac:dyDescent="0.25">
      <c r="A38" s="71"/>
      <c r="B38" s="68"/>
      <c r="C38" s="28">
        <v>35</v>
      </c>
      <c r="D38" s="29" t="s">
        <v>33</v>
      </c>
      <c r="E38" s="28" t="s">
        <v>34</v>
      </c>
      <c r="F38" s="28" t="s">
        <v>35</v>
      </c>
      <c r="G38" s="36">
        <v>550</v>
      </c>
      <c r="H38" s="33"/>
      <c r="I38" s="32">
        <f t="shared" si="2"/>
        <v>0</v>
      </c>
      <c r="J38" s="34" t="str">
        <f t="shared" si="3"/>
        <v>OK</v>
      </c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</row>
    <row r="39" spans="1:22" ht="60" x14ac:dyDescent="0.25">
      <c r="A39" s="71"/>
      <c r="B39" s="68"/>
      <c r="C39" s="28">
        <v>36</v>
      </c>
      <c r="D39" s="29" t="s">
        <v>37</v>
      </c>
      <c r="E39" s="28" t="s">
        <v>34</v>
      </c>
      <c r="F39" s="28" t="s">
        <v>35</v>
      </c>
      <c r="G39" s="36">
        <v>900</v>
      </c>
      <c r="H39" s="33"/>
      <c r="I39" s="32">
        <f t="shared" si="2"/>
        <v>0</v>
      </c>
      <c r="J39" s="34" t="str">
        <f t="shared" si="3"/>
        <v>OK</v>
      </c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</row>
    <row r="40" spans="1:22" ht="30" x14ac:dyDescent="0.25">
      <c r="A40" s="71"/>
      <c r="B40" s="68"/>
      <c r="C40" s="28">
        <v>37</v>
      </c>
      <c r="D40" s="29" t="s">
        <v>38</v>
      </c>
      <c r="E40" s="28" t="s">
        <v>39</v>
      </c>
      <c r="F40" s="28" t="s">
        <v>35</v>
      </c>
      <c r="G40" s="36">
        <v>50</v>
      </c>
      <c r="H40" s="33"/>
      <c r="I40" s="32">
        <f t="shared" si="2"/>
        <v>0</v>
      </c>
      <c r="J40" s="34" t="str">
        <f t="shared" si="3"/>
        <v>OK</v>
      </c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</row>
    <row r="41" spans="1:22" ht="30" x14ac:dyDescent="0.25">
      <c r="A41" s="71"/>
      <c r="B41" s="68"/>
      <c r="C41" s="28">
        <v>38</v>
      </c>
      <c r="D41" s="29" t="s">
        <v>40</v>
      </c>
      <c r="E41" s="28" t="s">
        <v>39</v>
      </c>
      <c r="F41" s="28" t="s">
        <v>35</v>
      </c>
      <c r="G41" s="36">
        <v>70</v>
      </c>
      <c r="H41" s="33"/>
      <c r="I41" s="32">
        <f t="shared" si="2"/>
        <v>0</v>
      </c>
      <c r="J41" s="34" t="str">
        <f t="shared" si="3"/>
        <v>OK</v>
      </c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</row>
    <row r="42" spans="1:22" x14ac:dyDescent="0.25">
      <c r="A42" s="72"/>
      <c r="B42" s="69"/>
      <c r="C42" s="28">
        <v>39</v>
      </c>
      <c r="D42" s="29" t="s">
        <v>69</v>
      </c>
      <c r="E42" s="28" t="s">
        <v>34</v>
      </c>
      <c r="F42" s="28" t="s">
        <v>35</v>
      </c>
      <c r="G42" s="36">
        <v>300</v>
      </c>
      <c r="H42" s="33"/>
      <c r="I42" s="32">
        <f>H42-SUM(K42:V42)</f>
        <v>0</v>
      </c>
      <c r="J42" s="34" t="str">
        <f t="shared" si="3"/>
        <v>OK</v>
      </c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</row>
  </sheetData>
  <mergeCells count="20">
    <mergeCell ref="B32:B42"/>
    <mergeCell ref="A4:A31"/>
    <mergeCell ref="A32:A42"/>
    <mergeCell ref="Q1:Q2"/>
    <mergeCell ref="R1:R2"/>
    <mergeCell ref="B4:B31"/>
    <mergeCell ref="V1:V2"/>
    <mergeCell ref="T1:T2"/>
    <mergeCell ref="U1:U2"/>
    <mergeCell ref="D1:G1"/>
    <mergeCell ref="H1:J1"/>
    <mergeCell ref="K1:K2"/>
    <mergeCell ref="A2:J2"/>
    <mergeCell ref="A1:C1"/>
    <mergeCell ref="S1:S2"/>
    <mergeCell ref="L1:L2"/>
    <mergeCell ref="M1:M2"/>
    <mergeCell ref="N1:N2"/>
    <mergeCell ref="O1:O2"/>
    <mergeCell ref="P1:P2"/>
  </mergeCells>
  <conditionalFormatting sqref="J1:J1048576">
    <cfRule type="cellIs" dxfId="12" priority="2" operator="equal">
      <formula>"ATENÇÃO"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V43"/>
  <sheetViews>
    <sheetView zoomScale="80" zoomScaleNormal="80" workbookViewId="0">
      <selection activeCell="E8" sqref="E8"/>
    </sheetView>
  </sheetViews>
  <sheetFormatPr defaultColWidth="9.7109375" defaultRowHeight="15" x14ac:dyDescent="0.25"/>
  <cols>
    <col min="1" max="1" width="17.28515625" style="1" customWidth="1"/>
    <col min="2" max="2" width="7.5703125" style="1" customWidth="1"/>
    <col min="3" max="3" width="6.28515625" style="1" customWidth="1"/>
    <col min="4" max="4" width="60.28515625" style="1" customWidth="1"/>
    <col min="5" max="5" width="14.28515625" style="1" customWidth="1"/>
    <col min="6" max="6" width="16.7109375" style="1" customWidth="1"/>
    <col min="7" max="7" width="16.140625" style="16" customWidth="1"/>
    <col min="8" max="8" width="12.5703125" style="17" customWidth="1"/>
    <col min="9" max="9" width="13.28515625" style="27" customWidth="1"/>
    <col min="10" max="10" width="12.5703125" style="18" customWidth="1"/>
    <col min="11" max="11" width="15.28515625" style="19" customWidth="1"/>
    <col min="12" max="22" width="12" style="19" customWidth="1"/>
    <col min="23" max="16384" width="9.7109375" style="15"/>
  </cols>
  <sheetData>
    <row r="1" spans="1:22" ht="33" customHeight="1" x14ac:dyDescent="0.25">
      <c r="A1" s="66" t="s">
        <v>50</v>
      </c>
      <c r="B1" s="66"/>
      <c r="C1" s="66"/>
      <c r="D1" s="66" t="s">
        <v>42</v>
      </c>
      <c r="E1" s="66"/>
      <c r="F1" s="66"/>
      <c r="G1" s="66"/>
      <c r="H1" s="66" t="s">
        <v>43</v>
      </c>
      <c r="I1" s="66"/>
      <c r="J1" s="66"/>
      <c r="K1" s="65" t="s">
        <v>94</v>
      </c>
      <c r="L1" s="65" t="s">
        <v>44</v>
      </c>
      <c r="M1" s="65" t="s">
        <v>44</v>
      </c>
      <c r="N1" s="65" t="s">
        <v>44</v>
      </c>
      <c r="O1" s="65" t="s">
        <v>44</v>
      </c>
      <c r="P1" s="65" t="s">
        <v>44</v>
      </c>
      <c r="Q1" s="65" t="s">
        <v>44</v>
      </c>
      <c r="R1" s="65" t="s">
        <v>44</v>
      </c>
      <c r="S1" s="65" t="s">
        <v>44</v>
      </c>
      <c r="T1" s="65" t="s">
        <v>44</v>
      </c>
      <c r="U1" s="65" t="s">
        <v>44</v>
      </c>
      <c r="V1" s="65" t="s">
        <v>44</v>
      </c>
    </row>
    <row r="2" spans="1:22" ht="24.75" customHeight="1" x14ac:dyDescent="0.25">
      <c r="A2" s="66" t="s">
        <v>73</v>
      </c>
      <c r="B2" s="66"/>
      <c r="C2" s="66"/>
      <c r="D2" s="66"/>
      <c r="E2" s="66"/>
      <c r="F2" s="66"/>
      <c r="G2" s="66"/>
      <c r="H2" s="66"/>
      <c r="I2" s="66"/>
      <c r="J2" s="66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</row>
    <row r="3" spans="1:22" s="16" customFormat="1" ht="34.5" customHeight="1" x14ac:dyDescent="0.2">
      <c r="A3" s="21" t="s">
        <v>3</v>
      </c>
      <c r="B3" s="21" t="s">
        <v>1</v>
      </c>
      <c r="C3" s="21" t="s">
        <v>51</v>
      </c>
      <c r="D3" s="22" t="s">
        <v>5</v>
      </c>
      <c r="E3" s="22" t="s">
        <v>28</v>
      </c>
      <c r="F3" s="22" t="s">
        <v>30</v>
      </c>
      <c r="G3" s="23" t="s">
        <v>4</v>
      </c>
      <c r="H3" s="24" t="s">
        <v>27</v>
      </c>
      <c r="I3" s="25" t="s">
        <v>0</v>
      </c>
      <c r="J3" s="21" t="s">
        <v>6</v>
      </c>
      <c r="K3" s="57">
        <v>42604</v>
      </c>
      <c r="L3" s="26" t="s">
        <v>2</v>
      </c>
      <c r="M3" s="26" t="s">
        <v>2</v>
      </c>
      <c r="N3" s="26" t="s">
        <v>2</v>
      </c>
      <c r="O3" s="26" t="s">
        <v>2</v>
      </c>
      <c r="P3" s="26" t="s">
        <v>2</v>
      </c>
      <c r="Q3" s="26" t="s">
        <v>2</v>
      </c>
      <c r="R3" s="26" t="s">
        <v>2</v>
      </c>
      <c r="S3" s="26" t="s">
        <v>2</v>
      </c>
      <c r="T3" s="26" t="s">
        <v>2</v>
      </c>
      <c r="U3" s="26" t="s">
        <v>2</v>
      </c>
      <c r="V3" s="26" t="s">
        <v>2</v>
      </c>
    </row>
    <row r="4" spans="1:22" ht="60" x14ac:dyDescent="0.25">
      <c r="A4" s="70" t="s">
        <v>72</v>
      </c>
      <c r="B4" s="67">
        <v>1</v>
      </c>
      <c r="C4" s="28">
        <v>1</v>
      </c>
      <c r="D4" s="29" t="s">
        <v>52</v>
      </c>
      <c r="E4" s="30" t="s">
        <v>31</v>
      </c>
      <c r="F4" s="30" t="s">
        <v>32</v>
      </c>
      <c r="G4" s="35">
        <v>1480</v>
      </c>
      <c r="H4" s="33"/>
      <c r="I4" s="32">
        <f>H4-SUM(K4:V4)</f>
        <v>0</v>
      </c>
      <c r="J4" s="34" t="str">
        <f>IF(I4&lt;0,"ATENÇÃO","OK")</f>
        <v>OK</v>
      </c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</row>
    <row r="5" spans="1:22" ht="75" x14ac:dyDescent="0.25">
      <c r="A5" s="71"/>
      <c r="B5" s="68"/>
      <c r="C5" s="28">
        <v>2</v>
      </c>
      <c r="D5" s="29" t="s">
        <v>48</v>
      </c>
      <c r="E5" s="30" t="s">
        <v>31</v>
      </c>
      <c r="F5" s="30" t="s">
        <v>32</v>
      </c>
      <c r="G5" s="35">
        <v>1585</v>
      </c>
      <c r="H5" s="33"/>
      <c r="I5" s="32">
        <f t="shared" ref="I5:I23" si="0">H5-SUM(K5:V5)</f>
        <v>0</v>
      </c>
      <c r="J5" s="34" t="str">
        <f t="shared" ref="J5:J23" si="1">IF(I5&lt;0,"ATENÇÃO","OK")</f>
        <v>OK</v>
      </c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</row>
    <row r="6" spans="1:22" ht="60" x14ac:dyDescent="0.25">
      <c r="A6" s="71"/>
      <c r="B6" s="68"/>
      <c r="C6" s="28">
        <v>3</v>
      </c>
      <c r="D6" s="29" t="s">
        <v>53</v>
      </c>
      <c r="E6" s="30" t="s">
        <v>31</v>
      </c>
      <c r="F6" s="30" t="s">
        <v>32</v>
      </c>
      <c r="G6" s="35">
        <v>1595</v>
      </c>
      <c r="H6" s="33">
        <v>1</v>
      </c>
      <c r="I6" s="32">
        <f t="shared" si="0"/>
        <v>1</v>
      </c>
      <c r="J6" s="34" t="str">
        <f t="shared" si="1"/>
        <v>OK</v>
      </c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</row>
    <row r="7" spans="1:22" ht="60" x14ac:dyDescent="0.25">
      <c r="A7" s="71"/>
      <c r="B7" s="68"/>
      <c r="C7" s="28">
        <v>4</v>
      </c>
      <c r="D7" s="29" t="s">
        <v>45</v>
      </c>
      <c r="E7" s="28" t="s">
        <v>31</v>
      </c>
      <c r="F7" s="30" t="s">
        <v>32</v>
      </c>
      <c r="G7" s="35">
        <v>1685</v>
      </c>
      <c r="H7" s="33"/>
      <c r="I7" s="32">
        <f t="shared" si="0"/>
        <v>0</v>
      </c>
      <c r="J7" s="34" t="str">
        <f t="shared" si="1"/>
        <v>OK</v>
      </c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</row>
    <row r="8" spans="1:22" ht="60" x14ac:dyDescent="0.25">
      <c r="A8" s="71"/>
      <c r="B8" s="68"/>
      <c r="C8" s="28">
        <v>5</v>
      </c>
      <c r="D8" s="29" t="s">
        <v>54</v>
      </c>
      <c r="E8" s="28" t="s">
        <v>31</v>
      </c>
      <c r="F8" s="28" t="s">
        <v>32</v>
      </c>
      <c r="G8" s="35">
        <v>2200</v>
      </c>
      <c r="H8" s="33"/>
      <c r="I8" s="32">
        <f t="shared" si="0"/>
        <v>0</v>
      </c>
      <c r="J8" s="34" t="str">
        <f t="shared" si="1"/>
        <v>OK</v>
      </c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</row>
    <row r="9" spans="1:22" ht="60" x14ac:dyDescent="0.25">
      <c r="A9" s="71"/>
      <c r="B9" s="68"/>
      <c r="C9" s="28">
        <v>6</v>
      </c>
      <c r="D9" s="29" t="s">
        <v>55</v>
      </c>
      <c r="E9" s="28" t="s">
        <v>31</v>
      </c>
      <c r="F9" s="28" t="s">
        <v>32</v>
      </c>
      <c r="G9" s="35">
        <v>2455</v>
      </c>
      <c r="H9" s="33"/>
      <c r="I9" s="32">
        <f t="shared" si="0"/>
        <v>0</v>
      </c>
      <c r="J9" s="34" t="str">
        <f t="shared" si="1"/>
        <v>OK</v>
      </c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</row>
    <row r="10" spans="1:22" ht="45" x14ac:dyDescent="0.25">
      <c r="A10" s="71"/>
      <c r="B10" s="68"/>
      <c r="C10" s="28">
        <v>7</v>
      </c>
      <c r="D10" s="29" t="s">
        <v>56</v>
      </c>
      <c r="E10" s="28" t="s">
        <v>31</v>
      </c>
      <c r="F10" s="28" t="s">
        <v>32</v>
      </c>
      <c r="G10" s="35">
        <v>4265</v>
      </c>
      <c r="H10" s="33"/>
      <c r="I10" s="32">
        <f t="shared" si="0"/>
        <v>0</v>
      </c>
      <c r="J10" s="34" t="str">
        <f t="shared" si="1"/>
        <v>OK</v>
      </c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</row>
    <row r="11" spans="1:22" ht="45" x14ac:dyDescent="0.25">
      <c r="A11" s="71"/>
      <c r="B11" s="68"/>
      <c r="C11" s="28">
        <v>8</v>
      </c>
      <c r="D11" s="31" t="s">
        <v>57</v>
      </c>
      <c r="E11" s="28" t="s">
        <v>31</v>
      </c>
      <c r="F11" s="28" t="s">
        <v>32</v>
      </c>
      <c r="G11" s="35">
        <v>4100</v>
      </c>
      <c r="H11" s="33"/>
      <c r="I11" s="32">
        <f t="shared" si="0"/>
        <v>0</v>
      </c>
      <c r="J11" s="34" t="str">
        <f t="shared" si="1"/>
        <v>OK</v>
      </c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</row>
    <row r="12" spans="1:22" ht="60" x14ac:dyDescent="0.25">
      <c r="A12" s="71"/>
      <c r="B12" s="68"/>
      <c r="C12" s="28">
        <v>9</v>
      </c>
      <c r="D12" s="29" t="s">
        <v>46</v>
      </c>
      <c r="E12" s="30" t="s">
        <v>31</v>
      </c>
      <c r="F12" s="30" t="s">
        <v>32</v>
      </c>
      <c r="G12" s="36">
        <v>2960</v>
      </c>
      <c r="H12" s="33"/>
      <c r="I12" s="32">
        <f t="shared" si="0"/>
        <v>0</v>
      </c>
      <c r="J12" s="34" t="str">
        <f t="shared" si="1"/>
        <v>OK</v>
      </c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</row>
    <row r="13" spans="1:22" ht="45" x14ac:dyDescent="0.25">
      <c r="A13" s="71"/>
      <c r="B13" s="68"/>
      <c r="C13" s="28">
        <v>10</v>
      </c>
      <c r="D13" s="29" t="s">
        <v>58</v>
      </c>
      <c r="E13" s="30" t="s">
        <v>31</v>
      </c>
      <c r="F13" s="30" t="s">
        <v>32</v>
      </c>
      <c r="G13" s="36">
        <v>4985</v>
      </c>
      <c r="H13" s="33"/>
      <c r="I13" s="32">
        <f t="shared" si="0"/>
        <v>0</v>
      </c>
      <c r="J13" s="34" t="str">
        <f t="shared" si="1"/>
        <v>OK</v>
      </c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</row>
    <row r="14" spans="1:22" ht="60" x14ac:dyDescent="0.25">
      <c r="A14" s="71"/>
      <c r="B14" s="68"/>
      <c r="C14" s="28">
        <v>11</v>
      </c>
      <c r="D14" s="29" t="s">
        <v>59</v>
      </c>
      <c r="E14" s="30" t="s">
        <v>31</v>
      </c>
      <c r="F14" s="30" t="s">
        <v>32</v>
      </c>
      <c r="G14" s="36">
        <v>4870</v>
      </c>
      <c r="H14" s="33"/>
      <c r="I14" s="32">
        <f t="shared" si="0"/>
        <v>0</v>
      </c>
      <c r="J14" s="34" t="str">
        <f t="shared" si="1"/>
        <v>OK</v>
      </c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</row>
    <row r="15" spans="1:22" ht="60" x14ac:dyDescent="0.25">
      <c r="A15" s="71"/>
      <c r="B15" s="68"/>
      <c r="C15" s="28">
        <v>12</v>
      </c>
      <c r="D15" s="29" t="s">
        <v>47</v>
      </c>
      <c r="E15" s="28" t="s">
        <v>31</v>
      </c>
      <c r="F15" s="30" t="s">
        <v>32</v>
      </c>
      <c r="G15" s="36">
        <v>4605</v>
      </c>
      <c r="H15" s="33"/>
      <c r="I15" s="32">
        <f t="shared" si="0"/>
        <v>0</v>
      </c>
      <c r="J15" s="34" t="str">
        <f t="shared" si="1"/>
        <v>OK</v>
      </c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</row>
    <row r="16" spans="1:22" ht="30" x14ac:dyDescent="0.25">
      <c r="A16" s="71"/>
      <c r="B16" s="68"/>
      <c r="C16" s="28">
        <v>13</v>
      </c>
      <c r="D16" s="29" t="s">
        <v>60</v>
      </c>
      <c r="E16" s="30" t="s">
        <v>31</v>
      </c>
      <c r="F16" s="30" t="s">
        <v>32</v>
      </c>
      <c r="G16" s="36">
        <v>5575</v>
      </c>
      <c r="H16" s="33"/>
      <c r="I16" s="32">
        <f t="shared" si="0"/>
        <v>0</v>
      </c>
      <c r="J16" s="34" t="str">
        <f t="shared" si="1"/>
        <v>OK</v>
      </c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</row>
    <row r="17" spans="1:22" ht="45" x14ac:dyDescent="0.25">
      <c r="A17" s="71"/>
      <c r="B17" s="68"/>
      <c r="C17" s="28">
        <v>14</v>
      </c>
      <c r="D17" s="29" t="s">
        <v>49</v>
      </c>
      <c r="E17" s="28" t="s">
        <v>31</v>
      </c>
      <c r="F17" s="28" t="s">
        <v>32</v>
      </c>
      <c r="G17" s="36">
        <v>6005</v>
      </c>
      <c r="H17" s="33"/>
      <c r="I17" s="32">
        <f t="shared" si="0"/>
        <v>0</v>
      </c>
      <c r="J17" s="34" t="str">
        <f t="shared" si="1"/>
        <v>OK</v>
      </c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</row>
    <row r="18" spans="1:22" ht="45" x14ac:dyDescent="0.25">
      <c r="A18" s="71"/>
      <c r="B18" s="68"/>
      <c r="C18" s="28">
        <v>15</v>
      </c>
      <c r="D18" s="29" t="s">
        <v>61</v>
      </c>
      <c r="E18" s="28" t="s">
        <v>31</v>
      </c>
      <c r="F18" s="28" t="s">
        <v>32</v>
      </c>
      <c r="G18" s="36">
        <v>7485</v>
      </c>
      <c r="H18" s="33">
        <v>2</v>
      </c>
      <c r="I18" s="32">
        <f t="shared" si="0"/>
        <v>2</v>
      </c>
      <c r="J18" s="34" t="str">
        <f t="shared" si="1"/>
        <v>OK</v>
      </c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</row>
    <row r="19" spans="1:22" ht="45" x14ac:dyDescent="0.25">
      <c r="A19" s="71"/>
      <c r="B19" s="68"/>
      <c r="C19" s="28">
        <v>16</v>
      </c>
      <c r="D19" s="29" t="s">
        <v>62</v>
      </c>
      <c r="E19" s="28" t="s">
        <v>31</v>
      </c>
      <c r="F19" s="28" t="s">
        <v>32</v>
      </c>
      <c r="G19" s="36">
        <v>6820</v>
      </c>
      <c r="H19" s="33"/>
      <c r="I19" s="32">
        <f t="shared" si="0"/>
        <v>0</v>
      </c>
      <c r="J19" s="34" t="str">
        <f t="shared" si="1"/>
        <v>OK</v>
      </c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</row>
    <row r="20" spans="1:22" ht="60" x14ac:dyDescent="0.25">
      <c r="A20" s="71"/>
      <c r="B20" s="68"/>
      <c r="C20" s="28">
        <v>17</v>
      </c>
      <c r="D20" s="29" t="s">
        <v>63</v>
      </c>
      <c r="E20" s="28" t="s">
        <v>31</v>
      </c>
      <c r="F20" s="28" t="s">
        <v>32</v>
      </c>
      <c r="G20" s="36">
        <v>7625</v>
      </c>
      <c r="H20" s="33"/>
      <c r="I20" s="32">
        <f t="shared" si="0"/>
        <v>0</v>
      </c>
      <c r="J20" s="34" t="str">
        <f t="shared" si="1"/>
        <v>OK</v>
      </c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</row>
    <row r="21" spans="1:22" ht="60" x14ac:dyDescent="0.25">
      <c r="A21" s="71"/>
      <c r="B21" s="68"/>
      <c r="C21" s="28">
        <v>18</v>
      </c>
      <c r="D21" s="29" t="s">
        <v>64</v>
      </c>
      <c r="E21" s="28" t="s">
        <v>31</v>
      </c>
      <c r="F21" s="28" t="s">
        <v>32</v>
      </c>
      <c r="G21" s="36">
        <v>8225</v>
      </c>
      <c r="H21" s="33"/>
      <c r="I21" s="32">
        <f t="shared" si="0"/>
        <v>0</v>
      </c>
      <c r="J21" s="34" t="str">
        <f t="shared" si="1"/>
        <v>OK</v>
      </c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</row>
    <row r="22" spans="1:22" ht="60" x14ac:dyDescent="0.25">
      <c r="A22" s="71"/>
      <c r="B22" s="68"/>
      <c r="C22" s="28">
        <v>19</v>
      </c>
      <c r="D22" s="29" t="s">
        <v>65</v>
      </c>
      <c r="E22" s="28" t="s">
        <v>31</v>
      </c>
      <c r="F22" s="28" t="s">
        <v>32</v>
      </c>
      <c r="G22" s="36">
        <v>8700</v>
      </c>
      <c r="H22" s="33">
        <v>2</v>
      </c>
      <c r="I22" s="32">
        <f t="shared" si="0"/>
        <v>2</v>
      </c>
      <c r="J22" s="34" t="str">
        <f t="shared" si="1"/>
        <v>OK</v>
      </c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</row>
    <row r="23" spans="1:22" ht="150" x14ac:dyDescent="0.25">
      <c r="A23" s="71"/>
      <c r="B23" s="68"/>
      <c r="C23" s="28">
        <v>20</v>
      </c>
      <c r="D23" s="29" t="s">
        <v>66</v>
      </c>
      <c r="E23" s="28" t="s">
        <v>31</v>
      </c>
      <c r="F23" s="28" t="s">
        <v>32</v>
      </c>
      <c r="G23" s="36">
        <v>830</v>
      </c>
      <c r="H23" s="33">
        <v>2</v>
      </c>
      <c r="I23" s="32">
        <f t="shared" si="0"/>
        <v>2</v>
      </c>
      <c r="J23" s="34" t="str">
        <f t="shared" si="1"/>
        <v>OK</v>
      </c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</row>
    <row r="24" spans="1:22" x14ac:dyDescent="0.25">
      <c r="A24" s="71"/>
      <c r="B24" s="68"/>
      <c r="C24" s="28">
        <v>21</v>
      </c>
      <c r="D24" s="29" t="s">
        <v>67</v>
      </c>
      <c r="E24" s="28" t="s">
        <v>34</v>
      </c>
      <c r="F24" s="28" t="s">
        <v>35</v>
      </c>
      <c r="G24" s="36">
        <v>220</v>
      </c>
      <c r="H24" s="33">
        <v>2</v>
      </c>
      <c r="I24" s="32">
        <f t="shared" ref="I24:I42" si="2">H24-SUM(K24:V24)</f>
        <v>2</v>
      </c>
      <c r="J24" s="34" t="str">
        <f t="shared" ref="J24:J42" si="3">IF(I24&lt;0,"ATENÇÃO","OK")</f>
        <v>OK</v>
      </c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</row>
    <row r="25" spans="1:22" ht="60" x14ac:dyDescent="0.25">
      <c r="A25" s="71"/>
      <c r="B25" s="68"/>
      <c r="C25" s="28">
        <v>22</v>
      </c>
      <c r="D25" s="29" t="s">
        <v>33</v>
      </c>
      <c r="E25" s="28" t="s">
        <v>34</v>
      </c>
      <c r="F25" s="28" t="s">
        <v>35</v>
      </c>
      <c r="G25" s="36">
        <v>600</v>
      </c>
      <c r="H25" s="33">
        <v>1</v>
      </c>
      <c r="I25" s="32">
        <f t="shared" si="2"/>
        <v>0</v>
      </c>
      <c r="J25" s="34" t="str">
        <f t="shared" si="3"/>
        <v>OK</v>
      </c>
      <c r="K25" s="60">
        <v>1</v>
      </c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</row>
    <row r="26" spans="1:22" ht="60" x14ac:dyDescent="0.25">
      <c r="A26" s="71"/>
      <c r="B26" s="68"/>
      <c r="C26" s="28">
        <v>23</v>
      </c>
      <c r="D26" s="29" t="s">
        <v>36</v>
      </c>
      <c r="E26" s="28" t="s">
        <v>34</v>
      </c>
      <c r="F26" s="28" t="s">
        <v>35</v>
      </c>
      <c r="G26" s="36">
        <v>815</v>
      </c>
      <c r="H26" s="33">
        <v>2</v>
      </c>
      <c r="I26" s="32">
        <f t="shared" si="2"/>
        <v>0</v>
      </c>
      <c r="J26" s="34" t="str">
        <f t="shared" si="3"/>
        <v>OK</v>
      </c>
      <c r="K26" s="60">
        <v>2</v>
      </c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</row>
    <row r="27" spans="1:22" ht="60" x14ac:dyDescent="0.25">
      <c r="A27" s="71"/>
      <c r="B27" s="68"/>
      <c r="C27" s="28">
        <v>24</v>
      </c>
      <c r="D27" s="29" t="s">
        <v>37</v>
      </c>
      <c r="E27" s="28" t="s">
        <v>34</v>
      </c>
      <c r="F27" s="28" t="s">
        <v>35</v>
      </c>
      <c r="G27" s="36">
        <v>1010</v>
      </c>
      <c r="H27" s="33">
        <v>2</v>
      </c>
      <c r="I27" s="32">
        <f t="shared" si="2"/>
        <v>2</v>
      </c>
      <c r="J27" s="34" t="str">
        <f t="shared" si="3"/>
        <v>OK</v>
      </c>
      <c r="K27" s="61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</row>
    <row r="28" spans="1:22" ht="30" x14ac:dyDescent="0.25">
      <c r="A28" s="71"/>
      <c r="B28" s="68"/>
      <c r="C28" s="28">
        <v>25</v>
      </c>
      <c r="D28" s="29" t="s">
        <v>38</v>
      </c>
      <c r="E28" s="28" t="s">
        <v>39</v>
      </c>
      <c r="F28" s="28" t="s">
        <v>35</v>
      </c>
      <c r="G28" s="36">
        <v>55</v>
      </c>
      <c r="H28" s="33">
        <f>5+3</f>
        <v>8</v>
      </c>
      <c r="I28" s="32">
        <f t="shared" si="2"/>
        <v>0</v>
      </c>
      <c r="J28" s="34" t="str">
        <f t="shared" si="3"/>
        <v>OK</v>
      </c>
      <c r="K28" s="60">
        <v>8</v>
      </c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</row>
    <row r="29" spans="1:22" ht="30" x14ac:dyDescent="0.25">
      <c r="A29" s="71"/>
      <c r="B29" s="68"/>
      <c r="C29" s="28">
        <v>26</v>
      </c>
      <c r="D29" s="29" t="s">
        <v>68</v>
      </c>
      <c r="E29" s="28" t="s">
        <v>39</v>
      </c>
      <c r="F29" s="28" t="s">
        <v>35</v>
      </c>
      <c r="G29" s="36">
        <v>63</v>
      </c>
      <c r="H29" s="33">
        <v>20</v>
      </c>
      <c r="I29" s="32">
        <f t="shared" si="2"/>
        <v>4</v>
      </c>
      <c r="J29" s="34" t="str">
        <f t="shared" si="3"/>
        <v>OK</v>
      </c>
      <c r="K29" s="60">
        <v>16</v>
      </c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</row>
    <row r="30" spans="1:22" ht="30" x14ac:dyDescent="0.25">
      <c r="A30" s="71"/>
      <c r="B30" s="68"/>
      <c r="C30" s="28">
        <v>27</v>
      </c>
      <c r="D30" s="29" t="s">
        <v>40</v>
      </c>
      <c r="E30" s="28" t="s">
        <v>39</v>
      </c>
      <c r="F30" s="28" t="s">
        <v>35</v>
      </c>
      <c r="G30" s="36">
        <v>76</v>
      </c>
      <c r="H30" s="33">
        <v>20</v>
      </c>
      <c r="I30" s="32">
        <f t="shared" si="2"/>
        <v>20</v>
      </c>
      <c r="J30" s="34" t="str">
        <f t="shared" si="3"/>
        <v>OK</v>
      </c>
      <c r="K30" s="61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</row>
    <row r="31" spans="1:22" x14ac:dyDescent="0.25">
      <c r="A31" s="72"/>
      <c r="B31" s="69"/>
      <c r="C31" s="28">
        <v>28</v>
      </c>
      <c r="D31" s="29" t="s">
        <v>69</v>
      </c>
      <c r="E31" s="28" t="s">
        <v>34</v>
      </c>
      <c r="F31" s="28" t="s">
        <v>35</v>
      </c>
      <c r="G31" s="36">
        <v>302</v>
      </c>
      <c r="H31" s="33">
        <v>3</v>
      </c>
      <c r="I31" s="32">
        <f t="shared" si="2"/>
        <v>0</v>
      </c>
      <c r="J31" s="34" t="str">
        <f t="shared" si="3"/>
        <v>OK</v>
      </c>
      <c r="K31" s="60">
        <v>3</v>
      </c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</row>
    <row r="32" spans="1:22" ht="60" x14ac:dyDescent="0.25">
      <c r="A32" s="70" t="s">
        <v>72</v>
      </c>
      <c r="B32" s="67">
        <v>2</v>
      </c>
      <c r="C32" s="28">
        <v>29</v>
      </c>
      <c r="D32" s="29" t="s">
        <v>53</v>
      </c>
      <c r="E32" s="28" t="s">
        <v>31</v>
      </c>
      <c r="F32" s="28" t="s">
        <v>32</v>
      </c>
      <c r="G32" s="36">
        <v>1500</v>
      </c>
      <c r="H32" s="33"/>
      <c r="I32" s="32">
        <f t="shared" si="2"/>
        <v>0</v>
      </c>
      <c r="J32" s="34" t="str">
        <f t="shared" si="3"/>
        <v>OK</v>
      </c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</row>
    <row r="33" spans="1:22" ht="60" x14ac:dyDescent="0.25">
      <c r="A33" s="71"/>
      <c r="B33" s="68"/>
      <c r="C33" s="28">
        <v>30</v>
      </c>
      <c r="D33" s="29" t="s">
        <v>54</v>
      </c>
      <c r="E33" s="28" t="s">
        <v>31</v>
      </c>
      <c r="F33" s="28" t="s">
        <v>32</v>
      </c>
      <c r="G33" s="36">
        <v>2200</v>
      </c>
      <c r="H33" s="33"/>
      <c r="I33" s="32">
        <f t="shared" si="2"/>
        <v>0</v>
      </c>
      <c r="J33" s="34" t="str">
        <f t="shared" si="3"/>
        <v>OK</v>
      </c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</row>
    <row r="34" spans="1:22" ht="45" x14ac:dyDescent="0.25">
      <c r="A34" s="71"/>
      <c r="B34" s="68"/>
      <c r="C34" s="28">
        <v>31</v>
      </c>
      <c r="D34" s="29" t="s">
        <v>57</v>
      </c>
      <c r="E34" s="28" t="s">
        <v>31</v>
      </c>
      <c r="F34" s="28" t="s">
        <v>32</v>
      </c>
      <c r="G34" s="36">
        <v>4150</v>
      </c>
      <c r="H34" s="33"/>
      <c r="I34" s="32">
        <f t="shared" si="2"/>
        <v>0</v>
      </c>
      <c r="J34" s="34" t="str">
        <f t="shared" si="3"/>
        <v>OK</v>
      </c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</row>
    <row r="35" spans="1:22" ht="60" x14ac:dyDescent="0.25">
      <c r="A35" s="71"/>
      <c r="B35" s="68"/>
      <c r="C35" s="28">
        <v>32</v>
      </c>
      <c r="D35" s="29" t="s">
        <v>70</v>
      </c>
      <c r="E35" s="28" t="s">
        <v>31</v>
      </c>
      <c r="F35" s="28" t="s">
        <v>32</v>
      </c>
      <c r="G35" s="36">
        <v>7525</v>
      </c>
      <c r="H35" s="33"/>
      <c r="I35" s="32">
        <f t="shared" si="2"/>
        <v>0</v>
      </c>
      <c r="J35" s="34" t="str">
        <f t="shared" si="3"/>
        <v>OK</v>
      </c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</row>
    <row r="36" spans="1:22" ht="150" x14ac:dyDescent="0.25">
      <c r="A36" s="71"/>
      <c r="B36" s="68"/>
      <c r="C36" s="28">
        <v>33</v>
      </c>
      <c r="D36" s="29" t="s">
        <v>66</v>
      </c>
      <c r="E36" s="28" t="s">
        <v>31</v>
      </c>
      <c r="F36" s="28" t="s">
        <v>32</v>
      </c>
      <c r="G36" s="36">
        <v>800</v>
      </c>
      <c r="H36" s="33"/>
      <c r="I36" s="32">
        <f t="shared" si="2"/>
        <v>0</v>
      </c>
      <c r="J36" s="34" t="str">
        <f t="shared" si="3"/>
        <v>OK</v>
      </c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</row>
    <row r="37" spans="1:22" x14ac:dyDescent="0.25">
      <c r="A37" s="71"/>
      <c r="B37" s="68"/>
      <c r="C37" s="28">
        <v>34</v>
      </c>
      <c r="D37" s="29" t="s">
        <v>71</v>
      </c>
      <c r="E37" s="28" t="s">
        <v>34</v>
      </c>
      <c r="F37" s="28" t="s">
        <v>35</v>
      </c>
      <c r="G37" s="36">
        <v>200</v>
      </c>
      <c r="H37" s="33"/>
      <c r="I37" s="32">
        <f t="shared" si="2"/>
        <v>0</v>
      </c>
      <c r="J37" s="34" t="str">
        <f t="shared" si="3"/>
        <v>OK</v>
      </c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</row>
    <row r="38" spans="1:22" ht="60" x14ac:dyDescent="0.25">
      <c r="A38" s="71"/>
      <c r="B38" s="68"/>
      <c r="C38" s="28">
        <v>35</v>
      </c>
      <c r="D38" s="29" t="s">
        <v>33</v>
      </c>
      <c r="E38" s="28" t="s">
        <v>34</v>
      </c>
      <c r="F38" s="28" t="s">
        <v>35</v>
      </c>
      <c r="G38" s="36">
        <v>550</v>
      </c>
      <c r="H38" s="33"/>
      <c r="I38" s="32">
        <f t="shared" si="2"/>
        <v>0</v>
      </c>
      <c r="J38" s="34" t="str">
        <f t="shared" si="3"/>
        <v>OK</v>
      </c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</row>
    <row r="39" spans="1:22" ht="60" x14ac:dyDescent="0.25">
      <c r="A39" s="71"/>
      <c r="B39" s="68"/>
      <c r="C39" s="28">
        <v>36</v>
      </c>
      <c r="D39" s="29" t="s">
        <v>37</v>
      </c>
      <c r="E39" s="28" t="s">
        <v>34</v>
      </c>
      <c r="F39" s="28" t="s">
        <v>35</v>
      </c>
      <c r="G39" s="36">
        <v>900</v>
      </c>
      <c r="H39" s="33"/>
      <c r="I39" s="32">
        <f t="shared" si="2"/>
        <v>0</v>
      </c>
      <c r="J39" s="34" t="str">
        <f t="shared" si="3"/>
        <v>OK</v>
      </c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</row>
    <row r="40" spans="1:22" ht="30" x14ac:dyDescent="0.25">
      <c r="A40" s="71"/>
      <c r="B40" s="68"/>
      <c r="C40" s="28">
        <v>37</v>
      </c>
      <c r="D40" s="29" t="s">
        <v>38</v>
      </c>
      <c r="E40" s="28" t="s">
        <v>39</v>
      </c>
      <c r="F40" s="28" t="s">
        <v>35</v>
      </c>
      <c r="G40" s="36">
        <v>50</v>
      </c>
      <c r="H40" s="33"/>
      <c r="I40" s="32">
        <f t="shared" si="2"/>
        <v>0</v>
      </c>
      <c r="J40" s="34" t="str">
        <f t="shared" si="3"/>
        <v>OK</v>
      </c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</row>
    <row r="41" spans="1:22" ht="30" x14ac:dyDescent="0.25">
      <c r="A41" s="71"/>
      <c r="B41" s="68"/>
      <c r="C41" s="28">
        <v>38</v>
      </c>
      <c r="D41" s="29" t="s">
        <v>40</v>
      </c>
      <c r="E41" s="28" t="s">
        <v>39</v>
      </c>
      <c r="F41" s="28" t="s">
        <v>35</v>
      </c>
      <c r="G41" s="36">
        <v>70</v>
      </c>
      <c r="H41" s="33"/>
      <c r="I41" s="32">
        <f t="shared" si="2"/>
        <v>0</v>
      </c>
      <c r="J41" s="34" t="str">
        <f t="shared" si="3"/>
        <v>OK</v>
      </c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</row>
    <row r="42" spans="1:22" x14ac:dyDescent="0.25">
      <c r="A42" s="72"/>
      <c r="B42" s="69"/>
      <c r="C42" s="28">
        <v>39</v>
      </c>
      <c r="D42" s="29" t="s">
        <v>69</v>
      </c>
      <c r="E42" s="28" t="s">
        <v>34</v>
      </c>
      <c r="F42" s="28" t="s">
        <v>35</v>
      </c>
      <c r="G42" s="36">
        <v>300</v>
      </c>
      <c r="H42" s="33"/>
      <c r="I42" s="32">
        <f t="shared" si="2"/>
        <v>0</v>
      </c>
      <c r="J42" s="34" t="str">
        <f t="shared" si="3"/>
        <v>OK</v>
      </c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</row>
    <row r="43" spans="1:22" x14ac:dyDescent="0.25">
      <c r="K43" s="62"/>
    </row>
  </sheetData>
  <mergeCells count="20">
    <mergeCell ref="V1:V2"/>
    <mergeCell ref="A2:J2"/>
    <mergeCell ref="A4:A31"/>
    <mergeCell ref="B4:B31"/>
    <mergeCell ref="N1:N2"/>
    <mergeCell ref="O1:O2"/>
    <mergeCell ref="P1:P2"/>
    <mergeCell ref="Q1:Q2"/>
    <mergeCell ref="R1:R2"/>
    <mergeCell ref="S1:S2"/>
    <mergeCell ref="A1:C1"/>
    <mergeCell ref="D1:G1"/>
    <mergeCell ref="H1:J1"/>
    <mergeCell ref="K1:K2"/>
    <mergeCell ref="L1:L2"/>
    <mergeCell ref="M1:M2"/>
    <mergeCell ref="A32:A42"/>
    <mergeCell ref="B32:B42"/>
    <mergeCell ref="T1:T2"/>
    <mergeCell ref="U1:U2"/>
  </mergeCells>
  <conditionalFormatting sqref="J1:J1048576">
    <cfRule type="cellIs" dxfId="11" priority="2" operator="equal">
      <formula>"ATENÇÃO"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2"/>
  <sheetViews>
    <sheetView zoomScale="80" zoomScaleNormal="80" workbookViewId="0">
      <selection activeCell="H4" sqref="H4"/>
    </sheetView>
  </sheetViews>
  <sheetFormatPr defaultColWidth="9.7109375" defaultRowHeight="15" x14ac:dyDescent="0.25"/>
  <cols>
    <col min="1" max="1" width="17.28515625" style="1" customWidth="1"/>
    <col min="2" max="2" width="7.5703125" style="1" customWidth="1"/>
    <col min="3" max="3" width="6.28515625" style="1" customWidth="1"/>
    <col min="4" max="4" width="60.28515625" style="1" customWidth="1"/>
    <col min="5" max="5" width="14.28515625" style="1" customWidth="1"/>
    <col min="6" max="6" width="16.7109375" style="1" customWidth="1"/>
    <col min="7" max="7" width="16.140625" style="16" customWidth="1"/>
    <col min="8" max="8" width="12.5703125" style="17" customWidth="1"/>
    <col min="9" max="9" width="13.28515625" style="27" customWidth="1"/>
    <col min="10" max="10" width="12.5703125" style="18" customWidth="1"/>
    <col min="11" max="22" width="12" style="19" customWidth="1"/>
    <col min="23" max="16384" width="9.7109375" style="15"/>
  </cols>
  <sheetData>
    <row r="1" spans="1:22" ht="33" customHeight="1" x14ac:dyDescent="0.25">
      <c r="A1" s="66" t="s">
        <v>50</v>
      </c>
      <c r="B1" s="66"/>
      <c r="C1" s="66"/>
      <c r="D1" s="66" t="s">
        <v>42</v>
      </c>
      <c r="E1" s="66"/>
      <c r="F1" s="66"/>
      <c r="G1" s="66"/>
      <c r="H1" s="66" t="s">
        <v>43</v>
      </c>
      <c r="I1" s="66"/>
      <c r="J1" s="66"/>
      <c r="K1" s="65" t="s">
        <v>44</v>
      </c>
      <c r="L1" s="65" t="s">
        <v>44</v>
      </c>
      <c r="M1" s="65" t="s">
        <v>44</v>
      </c>
      <c r="N1" s="65" t="s">
        <v>44</v>
      </c>
      <c r="O1" s="65" t="s">
        <v>44</v>
      </c>
      <c r="P1" s="65" t="s">
        <v>44</v>
      </c>
      <c r="Q1" s="65" t="s">
        <v>44</v>
      </c>
      <c r="R1" s="65" t="s">
        <v>44</v>
      </c>
      <c r="S1" s="65" t="s">
        <v>44</v>
      </c>
      <c r="T1" s="65" t="s">
        <v>44</v>
      </c>
      <c r="U1" s="65" t="s">
        <v>44</v>
      </c>
      <c r="V1" s="65" t="s">
        <v>44</v>
      </c>
    </row>
    <row r="2" spans="1:22" ht="24.75" customHeight="1" x14ac:dyDescent="0.25">
      <c r="A2" s="66" t="s">
        <v>74</v>
      </c>
      <c r="B2" s="66"/>
      <c r="C2" s="66"/>
      <c r="D2" s="66"/>
      <c r="E2" s="66"/>
      <c r="F2" s="66"/>
      <c r="G2" s="66"/>
      <c r="H2" s="66"/>
      <c r="I2" s="66"/>
      <c r="J2" s="66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</row>
    <row r="3" spans="1:22" s="16" customFormat="1" ht="34.5" customHeight="1" x14ac:dyDescent="0.2">
      <c r="A3" s="21" t="s">
        <v>3</v>
      </c>
      <c r="B3" s="21" t="s">
        <v>1</v>
      </c>
      <c r="C3" s="21" t="s">
        <v>51</v>
      </c>
      <c r="D3" s="22" t="s">
        <v>5</v>
      </c>
      <c r="E3" s="22" t="s">
        <v>28</v>
      </c>
      <c r="F3" s="22" t="s">
        <v>30</v>
      </c>
      <c r="G3" s="23" t="s">
        <v>4</v>
      </c>
      <c r="H3" s="24" t="s">
        <v>27</v>
      </c>
      <c r="I3" s="25" t="s">
        <v>0</v>
      </c>
      <c r="J3" s="21" t="s">
        <v>6</v>
      </c>
      <c r="K3" s="26" t="s">
        <v>2</v>
      </c>
      <c r="L3" s="26" t="s">
        <v>2</v>
      </c>
      <c r="M3" s="26" t="s">
        <v>2</v>
      </c>
      <c r="N3" s="26" t="s">
        <v>2</v>
      </c>
      <c r="O3" s="26" t="s">
        <v>2</v>
      </c>
      <c r="P3" s="26" t="s">
        <v>2</v>
      </c>
      <c r="Q3" s="26" t="s">
        <v>2</v>
      </c>
      <c r="R3" s="26" t="s">
        <v>2</v>
      </c>
      <c r="S3" s="26" t="s">
        <v>2</v>
      </c>
      <c r="T3" s="26" t="s">
        <v>2</v>
      </c>
      <c r="U3" s="26" t="s">
        <v>2</v>
      </c>
      <c r="V3" s="26" t="s">
        <v>2</v>
      </c>
    </row>
    <row r="4" spans="1:22" ht="60" x14ac:dyDescent="0.25">
      <c r="A4" s="70" t="s">
        <v>72</v>
      </c>
      <c r="B4" s="67">
        <v>1</v>
      </c>
      <c r="C4" s="28">
        <v>1</v>
      </c>
      <c r="D4" s="29" t="s">
        <v>52</v>
      </c>
      <c r="E4" s="30" t="s">
        <v>31</v>
      </c>
      <c r="F4" s="30" t="s">
        <v>32</v>
      </c>
      <c r="G4" s="35">
        <v>1480</v>
      </c>
      <c r="H4" s="33"/>
      <c r="I4" s="32">
        <f>H4-SUM(K4:V4)</f>
        <v>0</v>
      </c>
      <c r="J4" s="34" t="str">
        <f>IF(I4&lt;0,"ATENÇÃO","OK")</f>
        <v>OK</v>
      </c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</row>
    <row r="5" spans="1:22" ht="75" x14ac:dyDescent="0.25">
      <c r="A5" s="71"/>
      <c r="B5" s="68"/>
      <c r="C5" s="28">
        <v>2</v>
      </c>
      <c r="D5" s="29" t="s">
        <v>48</v>
      </c>
      <c r="E5" s="30" t="s">
        <v>31</v>
      </c>
      <c r="F5" s="30" t="s">
        <v>32</v>
      </c>
      <c r="G5" s="35">
        <v>1585</v>
      </c>
      <c r="H5" s="33"/>
      <c r="I5" s="32">
        <f t="shared" ref="I5:I23" si="0">H5-SUM(K5:V5)</f>
        <v>0</v>
      </c>
      <c r="J5" s="34" t="str">
        <f t="shared" ref="J5:J23" si="1">IF(I5&lt;0,"ATENÇÃO","OK")</f>
        <v>OK</v>
      </c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</row>
    <row r="6" spans="1:22" ht="60" x14ac:dyDescent="0.25">
      <c r="A6" s="71"/>
      <c r="B6" s="68"/>
      <c r="C6" s="28">
        <v>3</v>
      </c>
      <c r="D6" s="29" t="s">
        <v>53</v>
      </c>
      <c r="E6" s="30" t="s">
        <v>31</v>
      </c>
      <c r="F6" s="30" t="s">
        <v>32</v>
      </c>
      <c r="G6" s="35">
        <v>1595</v>
      </c>
      <c r="H6" s="33"/>
      <c r="I6" s="32">
        <f t="shared" si="0"/>
        <v>0</v>
      </c>
      <c r="J6" s="34" t="str">
        <f t="shared" si="1"/>
        <v>OK</v>
      </c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</row>
    <row r="7" spans="1:22" ht="60" x14ac:dyDescent="0.25">
      <c r="A7" s="71"/>
      <c r="B7" s="68"/>
      <c r="C7" s="28">
        <v>4</v>
      </c>
      <c r="D7" s="29" t="s">
        <v>45</v>
      </c>
      <c r="E7" s="28" t="s">
        <v>31</v>
      </c>
      <c r="F7" s="30" t="s">
        <v>32</v>
      </c>
      <c r="G7" s="35">
        <v>1685</v>
      </c>
      <c r="H7" s="33"/>
      <c r="I7" s="32">
        <f t="shared" si="0"/>
        <v>0</v>
      </c>
      <c r="J7" s="34" t="str">
        <f t="shared" si="1"/>
        <v>OK</v>
      </c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</row>
    <row r="8" spans="1:22" ht="60" x14ac:dyDescent="0.25">
      <c r="A8" s="71"/>
      <c r="B8" s="68"/>
      <c r="C8" s="28">
        <v>5</v>
      </c>
      <c r="D8" s="29" t="s">
        <v>54</v>
      </c>
      <c r="E8" s="28" t="s">
        <v>31</v>
      </c>
      <c r="F8" s="28" t="s">
        <v>32</v>
      </c>
      <c r="G8" s="35">
        <v>2200</v>
      </c>
      <c r="H8" s="33"/>
      <c r="I8" s="32">
        <f t="shared" si="0"/>
        <v>0</v>
      </c>
      <c r="J8" s="34" t="str">
        <f t="shared" si="1"/>
        <v>OK</v>
      </c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</row>
    <row r="9" spans="1:22" ht="60" x14ac:dyDescent="0.25">
      <c r="A9" s="71"/>
      <c r="B9" s="68"/>
      <c r="C9" s="28">
        <v>6</v>
      </c>
      <c r="D9" s="29" t="s">
        <v>55</v>
      </c>
      <c r="E9" s="28" t="s">
        <v>31</v>
      </c>
      <c r="F9" s="28" t="s">
        <v>32</v>
      </c>
      <c r="G9" s="35">
        <v>2455</v>
      </c>
      <c r="H9" s="33"/>
      <c r="I9" s="32">
        <f t="shared" si="0"/>
        <v>0</v>
      </c>
      <c r="J9" s="34" t="str">
        <f t="shared" si="1"/>
        <v>OK</v>
      </c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</row>
    <row r="10" spans="1:22" ht="45" x14ac:dyDescent="0.25">
      <c r="A10" s="71"/>
      <c r="B10" s="68"/>
      <c r="C10" s="28">
        <v>7</v>
      </c>
      <c r="D10" s="29" t="s">
        <v>56</v>
      </c>
      <c r="E10" s="28" t="s">
        <v>31</v>
      </c>
      <c r="F10" s="28" t="s">
        <v>32</v>
      </c>
      <c r="G10" s="35">
        <v>4265</v>
      </c>
      <c r="H10" s="33"/>
      <c r="I10" s="32">
        <f t="shared" si="0"/>
        <v>0</v>
      </c>
      <c r="J10" s="34" t="str">
        <f t="shared" si="1"/>
        <v>OK</v>
      </c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</row>
    <row r="11" spans="1:22" ht="45" x14ac:dyDescent="0.25">
      <c r="A11" s="71"/>
      <c r="B11" s="68"/>
      <c r="C11" s="28">
        <v>8</v>
      </c>
      <c r="D11" s="31" t="s">
        <v>57</v>
      </c>
      <c r="E11" s="28" t="s">
        <v>31</v>
      </c>
      <c r="F11" s="28" t="s">
        <v>32</v>
      </c>
      <c r="G11" s="35">
        <v>4100</v>
      </c>
      <c r="H11" s="33"/>
      <c r="I11" s="32">
        <f t="shared" si="0"/>
        <v>0</v>
      </c>
      <c r="J11" s="34" t="str">
        <f t="shared" si="1"/>
        <v>OK</v>
      </c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</row>
    <row r="12" spans="1:22" ht="60" x14ac:dyDescent="0.25">
      <c r="A12" s="71"/>
      <c r="B12" s="68"/>
      <c r="C12" s="28">
        <v>9</v>
      </c>
      <c r="D12" s="29" t="s">
        <v>46</v>
      </c>
      <c r="E12" s="30" t="s">
        <v>31</v>
      </c>
      <c r="F12" s="30" t="s">
        <v>32</v>
      </c>
      <c r="G12" s="36">
        <v>2960</v>
      </c>
      <c r="H12" s="33"/>
      <c r="I12" s="32">
        <f t="shared" si="0"/>
        <v>0</v>
      </c>
      <c r="J12" s="34" t="str">
        <f t="shared" si="1"/>
        <v>OK</v>
      </c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</row>
    <row r="13" spans="1:22" ht="45" x14ac:dyDescent="0.25">
      <c r="A13" s="71"/>
      <c r="B13" s="68"/>
      <c r="C13" s="28">
        <v>10</v>
      </c>
      <c r="D13" s="29" t="s">
        <v>58</v>
      </c>
      <c r="E13" s="30" t="s">
        <v>31</v>
      </c>
      <c r="F13" s="30" t="s">
        <v>32</v>
      </c>
      <c r="G13" s="36">
        <v>4985</v>
      </c>
      <c r="H13" s="33"/>
      <c r="I13" s="32">
        <f t="shared" si="0"/>
        <v>0</v>
      </c>
      <c r="J13" s="34" t="str">
        <f t="shared" si="1"/>
        <v>OK</v>
      </c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</row>
    <row r="14" spans="1:22" ht="60" x14ac:dyDescent="0.25">
      <c r="A14" s="71"/>
      <c r="B14" s="68"/>
      <c r="C14" s="28">
        <v>11</v>
      </c>
      <c r="D14" s="29" t="s">
        <v>59</v>
      </c>
      <c r="E14" s="30" t="s">
        <v>31</v>
      </c>
      <c r="F14" s="30" t="s">
        <v>32</v>
      </c>
      <c r="G14" s="36">
        <v>4870</v>
      </c>
      <c r="H14" s="33"/>
      <c r="I14" s="32">
        <f t="shared" si="0"/>
        <v>0</v>
      </c>
      <c r="J14" s="34" t="str">
        <f t="shared" si="1"/>
        <v>OK</v>
      </c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</row>
    <row r="15" spans="1:22" ht="60" x14ac:dyDescent="0.25">
      <c r="A15" s="71"/>
      <c r="B15" s="68"/>
      <c r="C15" s="28">
        <v>12</v>
      </c>
      <c r="D15" s="29" t="s">
        <v>47</v>
      </c>
      <c r="E15" s="28" t="s">
        <v>31</v>
      </c>
      <c r="F15" s="30" t="s">
        <v>32</v>
      </c>
      <c r="G15" s="36">
        <v>4605</v>
      </c>
      <c r="H15" s="33"/>
      <c r="I15" s="32">
        <f t="shared" si="0"/>
        <v>0</v>
      </c>
      <c r="J15" s="34" t="str">
        <f t="shared" si="1"/>
        <v>OK</v>
      </c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</row>
    <row r="16" spans="1:22" ht="30" x14ac:dyDescent="0.25">
      <c r="A16" s="71"/>
      <c r="B16" s="68"/>
      <c r="C16" s="28">
        <v>13</v>
      </c>
      <c r="D16" s="29" t="s">
        <v>60</v>
      </c>
      <c r="E16" s="30" t="s">
        <v>31</v>
      </c>
      <c r="F16" s="30" t="s">
        <v>32</v>
      </c>
      <c r="G16" s="36">
        <v>5575</v>
      </c>
      <c r="H16" s="33"/>
      <c r="I16" s="32">
        <f t="shared" si="0"/>
        <v>0</v>
      </c>
      <c r="J16" s="34" t="str">
        <f t="shared" si="1"/>
        <v>OK</v>
      </c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</row>
    <row r="17" spans="1:22" ht="45" x14ac:dyDescent="0.25">
      <c r="A17" s="71"/>
      <c r="B17" s="68"/>
      <c r="C17" s="28">
        <v>14</v>
      </c>
      <c r="D17" s="29" t="s">
        <v>49</v>
      </c>
      <c r="E17" s="28" t="s">
        <v>31</v>
      </c>
      <c r="F17" s="28" t="s">
        <v>32</v>
      </c>
      <c r="G17" s="36">
        <v>6005</v>
      </c>
      <c r="H17" s="33"/>
      <c r="I17" s="32">
        <f t="shared" si="0"/>
        <v>0</v>
      </c>
      <c r="J17" s="34" t="str">
        <f t="shared" si="1"/>
        <v>OK</v>
      </c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</row>
    <row r="18" spans="1:22" ht="45" x14ac:dyDescent="0.25">
      <c r="A18" s="71"/>
      <c r="B18" s="68"/>
      <c r="C18" s="28">
        <v>15</v>
      </c>
      <c r="D18" s="29" t="s">
        <v>61</v>
      </c>
      <c r="E18" s="28" t="s">
        <v>31</v>
      </c>
      <c r="F18" s="28" t="s">
        <v>32</v>
      </c>
      <c r="G18" s="36">
        <v>7485</v>
      </c>
      <c r="H18" s="33"/>
      <c r="I18" s="32">
        <f t="shared" si="0"/>
        <v>0</v>
      </c>
      <c r="J18" s="34" t="str">
        <f t="shared" si="1"/>
        <v>OK</v>
      </c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</row>
    <row r="19" spans="1:22" ht="45" x14ac:dyDescent="0.25">
      <c r="A19" s="71"/>
      <c r="B19" s="68"/>
      <c r="C19" s="28">
        <v>16</v>
      </c>
      <c r="D19" s="29" t="s">
        <v>62</v>
      </c>
      <c r="E19" s="28" t="s">
        <v>31</v>
      </c>
      <c r="F19" s="28" t="s">
        <v>32</v>
      </c>
      <c r="G19" s="36">
        <v>6820</v>
      </c>
      <c r="H19" s="33"/>
      <c r="I19" s="32">
        <f t="shared" si="0"/>
        <v>0</v>
      </c>
      <c r="J19" s="34" t="str">
        <f t="shared" si="1"/>
        <v>OK</v>
      </c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</row>
    <row r="20" spans="1:22" ht="60" x14ac:dyDescent="0.25">
      <c r="A20" s="71"/>
      <c r="B20" s="68"/>
      <c r="C20" s="28">
        <v>17</v>
      </c>
      <c r="D20" s="29" t="s">
        <v>63</v>
      </c>
      <c r="E20" s="28" t="s">
        <v>31</v>
      </c>
      <c r="F20" s="28" t="s">
        <v>32</v>
      </c>
      <c r="G20" s="36">
        <v>7625</v>
      </c>
      <c r="H20" s="33"/>
      <c r="I20" s="32">
        <f t="shared" si="0"/>
        <v>0</v>
      </c>
      <c r="J20" s="34" t="str">
        <f t="shared" si="1"/>
        <v>OK</v>
      </c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</row>
    <row r="21" spans="1:22" ht="60" x14ac:dyDescent="0.25">
      <c r="A21" s="71"/>
      <c r="B21" s="68"/>
      <c r="C21" s="28">
        <v>18</v>
      </c>
      <c r="D21" s="29" t="s">
        <v>64</v>
      </c>
      <c r="E21" s="28" t="s">
        <v>31</v>
      </c>
      <c r="F21" s="28" t="s">
        <v>32</v>
      </c>
      <c r="G21" s="36">
        <v>8225</v>
      </c>
      <c r="H21" s="33"/>
      <c r="I21" s="32">
        <f t="shared" si="0"/>
        <v>0</v>
      </c>
      <c r="J21" s="34" t="str">
        <f t="shared" si="1"/>
        <v>OK</v>
      </c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</row>
    <row r="22" spans="1:22" ht="60" x14ac:dyDescent="0.25">
      <c r="A22" s="71"/>
      <c r="B22" s="68"/>
      <c r="C22" s="28">
        <v>19</v>
      </c>
      <c r="D22" s="29" t="s">
        <v>65</v>
      </c>
      <c r="E22" s="28" t="s">
        <v>31</v>
      </c>
      <c r="F22" s="28" t="s">
        <v>32</v>
      </c>
      <c r="G22" s="36">
        <v>8700</v>
      </c>
      <c r="H22" s="33"/>
      <c r="I22" s="32">
        <f t="shared" si="0"/>
        <v>0</v>
      </c>
      <c r="J22" s="34" t="str">
        <f t="shared" si="1"/>
        <v>OK</v>
      </c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</row>
    <row r="23" spans="1:22" ht="150" x14ac:dyDescent="0.25">
      <c r="A23" s="71"/>
      <c r="B23" s="68"/>
      <c r="C23" s="28">
        <v>20</v>
      </c>
      <c r="D23" s="29" t="s">
        <v>66</v>
      </c>
      <c r="E23" s="28" t="s">
        <v>31</v>
      </c>
      <c r="F23" s="28" t="s">
        <v>32</v>
      </c>
      <c r="G23" s="36">
        <v>830</v>
      </c>
      <c r="H23" s="33"/>
      <c r="I23" s="32">
        <f t="shared" si="0"/>
        <v>0</v>
      </c>
      <c r="J23" s="34" t="str">
        <f t="shared" si="1"/>
        <v>OK</v>
      </c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</row>
    <row r="24" spans="1:22" x14ac:dyDescent="0.25">
      <c r="A24" s="71"/>
      <c r="B24" s="68"/>
      <c r="C24" s="28">
        <v>21</v>
      </c>
      <c r="D24" s="29" t="s">
        <v>67</v>
      </c>
      <c r="E24" s="28" t="s">
        <v>34</v>
      </c>
      <c r="F24" s="28" t="s">
        <v>35</v>
      </c>
      <c r="G24" s="36">
        <v>220</v>
      </c>
      <c r="H24" s="33">
        <v>3</v>
      </c>
      <c r="I24" s="32">
        <f t="shared" ref="I24:I42" si="2">H24-SUM(K24:V24)</f>
        <v>3</v>
      </c>
      <c r="J24" s="34" t="str">
        <f t="shared" ref="J24:J42" si="3">IF(I24&lt;0,"ATENÇÃO","OK")</f>
        <v>OK</v>
      </c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</row>
    <row r="25" spans="1:22" ht="60" x14ac:dyDescent="0.25">
      <c r="A25" s="71"/>
      <c r="B25" s="68"/>
      <c r="C25" s="28">
        <v>22</v>
      </c>
      <c r="D25" s="29" t="s">
        <v>33</v>
      </c>
      <c r="E25" s="28" t="s">
        <v>34</v>
      </c>
      <c r="F25" s="28" t="s">
        <v>35</v>
      </c>
      <c r="G25" s="36">
        <v>600</v>
      </c>
      <c r="H25" s="33">
        <v>10</v>
      </c>
      <c r="I25" s="32">
        <f t="shared" si="2"/>
        <v>10</v>
      </c>
      <c r="J25" s="34" t="str">
        <f t="shared" si="3"/>
        <v>OK</v>
      </c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</row>
    <row r="26" spans="1:22" ht="60" x14ac:dyDescent="0.25">
      <c r="A26" s="71"/>
      <c r="B26" s="68"/>
      <c r="C26" s="28">
        <v>23</v>
      </c>
      <c r="D26" s="29" t="s">
        <v>36</v>
      </c>
      <c r="E26" s="28" t="s">
        <v>34</v>
      </c>
      <c r="F26" s="28" t="s">
        <v>35</v>
      </c>
      <c r="G26" s="36">
        <v>815</v>
      </c>
      <c r="H26" s="33">
        <v>10</v>
      </c>
      <c r="I26" s="32">
        <f t="shared" si="2"/>
        <v>10</v>
      </c>
      <c r="J26" s="34" t="str">
        <f t="shared" si="3"/>
        <v>OK</v>
      </c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</row>
    <row r="27" spans="1:22" ht="60" x14ac:dyDescent="0.25">
      <c r="A27" s="71"/>
      <c r="B27" s="68"/>
      <c r="C27" s="28">
        <v>24</v>
      </c>
      <c r="D27" s="29" t="s">
        <v>37</v>
      </c>
      <c r="E27" s="28" t="s">
        <v>34</v>
      </c>
      <c r="F27" s="28" t="s">
        <v>35</v>
      </c>
      <c r="G27" s="36">
        <v>1010</v>
      </c>
      <c r="H27" s="33">
        <v>30</v>
      </c>
      <c r="I27" s="32">
        <f t="shared" si="2"/>
        <v>30</v>
      </c>
      <c r="J27" s="34" t="str">
        <f t="shared" si="3"/>
        <v>OK</v>
      </c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</row>
    <row r="28" spans="1:22" ht="30" x14ac:dyDescent="0.25">
      <c r="A28" s="71"/>
      <c r="B28" s="68"/>
      <c r="C28" s="28">
        <v>25</v>
      </c>
      <c r="D28" s="29" t="s">
        <v>38</v>
      </c>
      <c r="E28" s="28" t="s">
        <v>39</v>
      </c>
      <c r="F28" s="28" t="s">
        <v>35</v>
      </c>
      <c r="G28" s="36">
        <v>55</v>
      </c>
      <c r="H28" s="33">
        <v>30</v>
      </c>
      <c r="I28" s="32">
        <f t="shared" si="2"/>
        <v>30</v>
      </c>
      <c r="J28" s="34" t="str">
        <f t="shared" si="3"/>
        <v>OK</v>
      </c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</row>
    <row r="29" spans="1:22" ht="30" x14ac:dyDescent="0.25">
      <c r="A29" s="71"/>
      <c r="B29" s="68"/>
      <c r="C29" s="28">
        <v>26</v>
      </c>
      <c r="D29" s="29" t="s">
        <v>68</v>
      </c>
      <c r="E29" s="28" t="s">
        <v>39</v>
      </c>
      <c r="F29" s="28" t="s">
        <v>35</v>
      </c>
      <c r="G29" s="36">
        <v>63</v>
      </c>
      <c r="H29" s="33">
        <v>30</v>
      </c>
      <c r="I29" s="32">
        <f t="shared" si="2"/>
        <v>30</v>
      </c>
      <c r="J29" s="34" t="str">
        <f t="shared" si="3"/>
        <v>OK</v>
      </c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</row>
    <row r="30" spans="1:22" ht="30" x14ac:dyDescent="0.25">
      <c r="A30" s="71"/>
      <c r="B30" s="68"/>
      <c r="C30" s="28">
        <v>27</v>
      </c>
      <c r="D30" s="29" t="s">
        <v>40</v>
      </c>
      <c r="E30" s="28" t="s">
        <v>39</v>
      </c>
      <c r="F30" s="28" t="s">
        <v>35</v>
      </c>
      <c r="G30" s="36">
        <v>76</v>
      </c>
      <c r="H30" s="33">
        <v>30</v>
      </c>
      <c r="I30" s="32">
        <f t="shared" si="2"/>
        <v>30</v>
      </c>
      <c r="J30" s="34" t="str">
        <f t="shared" si="3"/>
        <v>OK</v>
      </c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</row>
    <row r="31" spans="1:22" x14ac:dyDescent="0.25">
      <c r="A31" s="72"/>
      <c r="B31" s="69"/>
      <c r="C31" s="28">
        <v>28</v>
      </c>
      <c r="D31" s="29" t="s">
        <v>69</v>
      </c>
      <c r="E31" s="28" t="s">
        <v>34</v>
      </c>
      <c r="F31" s="28" t="s">
        <v>35</v>
      </c>
      <c r="G31" s="36">
        <v>302</v>
      </c>
      <c r="H31" s="33">
        <v>50</v>
      </c>
      <c r="I31" s="32">
        <f t="shared" si="2"/>
        <v>50</v>
      </c>
      <c r="J31" s="34" t="str">
        <f t="shared" si="3"/>
        <v>OK</v>
      </c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</row>
    <row r="32" spans="1:22" ht="60" x14ac:dyDescent="0.25">
      <c r="A32" s="70" t="s">
        <v>72</v>
      </c>
      <c r="B32" s="67">
        <v>2</v>
      </c>
      <c r="C32" s="28">
        <v>29</v>
      </c>
      <c r="D32" s="29" t="s">
        <v>53</v>
      </c>
      <c r="E32" s="28" t="s">
        <v>31</v>
      </c>
      <c r="F32" s="28" t="s">
        <v>32</v>
      </c>
      <c r="G32" s="36">
        <v>1500</v>
      </c>
      <c r="H32" s="33"/>
      <c r="I32" s="32">
        <f t="shared" si="2"/>
        <v>0</v>
      </c>
      <c r="J32" s="34" t="str">
        <f t="shared" si="3"/>
        <v>OK</v>
      </c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</row>
    <row r="33" spans="1:22" ht="60" x14ac:dyDescent="0.25">
      <c r="A33" s="71"/>
      <c r="B33" s="68"/>
      <c r="C33" s="28">
        <v>30</v>
      </c>
      <c r="D33" s="29" t="s">
        <v>54</v>
      </c>
      <c r="E33" s="28" t="s">
        <v>31</v>
      </c>
      <c r="F33" s="28" t="s">
        <v>32</v>
      </c>
      <c r="G33" s="36">
        <v>2200</v>
      </c>
      <c r="H33" s="33"/>
      <c r="I33" s="32">
        <f t="shared" si="2"/>
        <v>0</v>
      </c>
      <c r="J33" s="34" t="str">
        <f t="shared" si="3"/>
        <v>OK</v>
      </c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</row>
    <row r="34" spans="1:22" ht="45" x14ac:dyDescent="0.25">
      <c r="A34" s="71"/>
      <c r="B34" s="68"/>
      <c r="C34" s="28">
        <v>31</v>
      </c>
      <c r="D34" s="29" t="s">
        <v>57</v>
      </c>
      <c r="E34" s="28" t="s">
        <v>31</v>
      </c>
      <c r="F34" s="28" t="s">
        <v>32</v>
      </c>
      <c r="G34" s="36">
        <v>4150</v>
      </c>
      <c r="H34" s="33"/>
      <c r="I34" s="32">
        <f t="shared" si="2"/>
        <v>0</v>
      </c>
      <c r="J34" s="34" t="str">
        <f t="shared" si="3"/>
        <v>OK</v>
      </c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</row>
    <row r="35" spans="1:22" ht="60" x14ac:dyDescent="0.25">
      <c r="A35" s="71"/>
      <c r="B35" s="68"/>
      <c r="C35" s="28">
        <v>32</v>
      </c>
      <c r="D35" s="29" t="s">
        <v>70</v>
      </c>
      <c r="E35" s="28" t="s">
        <v>31</v>
      </c>
      <c r="F35" s="28" t="s">
        <v>32</v>
      </c>
      <c r="G35" s="36">
        <v>7525</v>
      </c>
      <c r="H35" s="33"/>
      <c r="I35" s="32">
        <f t="shared" si="2"/>
        <v>0</v>
      </c>
      <c r="J35" s="34" t="str">
        <f t="shared" si="3"/>
        <v>OK</v>
      </c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</row>
    <row r="36" spans="1:22" ht="150" x14ac:dyDescent="0.25">
      <c r="A36" s="71"/>
      <c r="B36" s="68"/>
      <c r="C36" s="28">
        <v>33</v>
      </c>
      <c r="D36" s="29" t="s">
        <v>66</v>
      </c>
      <c r="E36" s="28" t="s">
        <v>31</v>
      </c>
      <c r="F36" s="28" t="s">
        <v>32</v>
      </c>
      <c r="G36" s="36">
        <v>800</v>
      </c>
      <c r="H36" s="33"/>
      <c r="I36" s="32">
        <f t="shared" si="2"/>
        <v>0</v>
      </c>
      <c r="J36" s="34" t="str">
        <f t="shared" si="3"/>
        <v>OK</v>
      </c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</row>
    <row r="37" spans="1:22" x14ac:dyDescent="0.25">
      <c r="A37" s="71"/>
      <c r="B37" s="68"/>
      <c r="C37" s="28">
        <v>34</v>
      </c>
      <c r="D37" s="29" t="s">
        <v>71</v>
      </c>
      <c r="E37" s="28" t="s">
        <v>34</v>
      </c>
      <c r="F37" s="28" t="s">
        <v>35</v>
      </c>
      <c r="G37" s="36">
        <v>200</v>
      </c>
      <c r="H37" s="33"/>
      <c r="I37" s="32">
        <f t="shared" si="2"/>
        <v>0</v>
      </c>
      <c r="J37" s="34" t="str">
        <f t="shared" si="3"/>
        <v>OK</v>
      </c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</row>
    <row r="38" spans="1:22" ht="60" x14ac:dyDescent="0.25">
      <c r="A38" s="71"/>
      <c r="B38" s="68"/>
      <c r="C38" s="28">
        <v>35</v>
      </c>
      <c r="D38" s="29" t="s">
        <v>33</v>
      </c>
      <c r="E38" s="28" t="s">
        <v>34</v>
      </c>
      <c r="F38" s="28" t="s">
        <v>35</v>
      </c>
      <c r="G38" s="36">
        <v>550</v>
      </c>
      <c r="H38" s="33"/>
      <c r="I38" s="32">
        <f t="shared" si="2"/>
        <v>0</v>
      </c>
      <c r="J38" s="34" t="str">
        <f t="shared" si="3"/>
        <v>OK</v>
      </c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</row>
    <row r="39" spans="1:22" ht="60" x14ac:dyDescent="0.25">
      <c r="A39" s="71"/>
      <c r="B39" s="68"/>
      <c r="C39" s="28">
        <v>36</v>
      </c>
      <c r="D39" s="29" t="s">
        <v>37</v>
      </c>
      <c r="E39" s="28" t="s">
        <v>34</v>
      </c>
      <c r="F39" s="28" t="s">
        <v>35</v>
      </c>
      <c r="G39" s="36">
        <v>900</v>
      </c>
      <c r="H39" s="33"/>
      <c r="I39" s="32">
        <f t="shared" si="2"/>
        <v>0</v>
      </c>
      <c r="J39" s="34" t="str">
        <f t="shared" si="3"/>
        <v>OK</v>
      </c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</row>
    <row r="40" spans="1:22" ht="30" x14ac:dyDescent="0.25">
      <c r="A40" s="71"/>
      <c r="B40" s="68"/>
      <c r="C40" s="28">
        <v>37</v>
      </c>
      <c r="D40" s="29" t="s">
        <v>38</v>
      </c>
      <c r="E40" s="28" t="s">
        <v>39</v>
      </c>
      <c r="F40" s="28" t="s">
        <v>35</v>
      </c>
      <c r="G40" s="36">
        <v>50</v>
      </c>
      <c r="H40" s="33"/>
      <c r="I40" s="32">
        <f t="shared" si="2"/>
        <v>0</v>
      </c>
      <c r="J40" s="34" t="str">
        <f t="shared" si="3"/>
        <v>OK</v>
      </c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</row>
    <row r="41" spans="1:22" ht="30" x14ac:dyDescent="0.25">
      <c r="A41" s="71"/>
      <c r="B41" s="68"/>
      <c r="C41" s="28">
        <v>38</v>
      </c>
      <c r="D41" s="29" t="s">
        <v>40</v>
      </c>
      <c r="E41" s="28" t="s">
        <v>39</v>
      </c>
      <c r="F41" s="28" t="s">
        <v>35</v>
      </c>
      <c r="G41" s="36">
        <v>70</v>
      </c>
      <c r="H41" s="33"/>
      <c r="I41" s="32">
        <f t="shared" si="2"/>
        <v>0</v>
      </c>
      <c r="J41" s="34" t="str">
        <f t="shared" si="3"/>
        <v>OK</v>
      </c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</row>
    <row r="42" spans="1:22" x14ac:dyDescent="0.25">
      <c r="A42" s="72"/>
      <c r="B42" s="69"/>
      <c r="C42" s="28">
        <v>39</v>
      </c>
      <c r="D42" s="29" t="s">
        <v>69</v>
      </c>
      <c r="E42" s="28" t="s">
        <v>34</v>
      </c>
      <c r="F42" s="28" t="s">
        <v>35</v>
      </c>
      <c r="G42" s="36">
        <v>300</v>
      </c>
      <c r="H42" s="33"/>
      <c r="I42" s="32">
        <f t="shared" si="2"/>
        <v>0</v>
      </c>
      <c r="J42" s="34" t="str">
        <f t="shared" si="3"/>
        <v>OK</v>
      </c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</row>
  </sheetData>
  <mergeCells count="20">
    <mergeCell ref="V1:V2"/>
    <mergeCell ref="A2:J2"/>
    <mergeCell ref="A4:A31"/>
    <mergeCell ref="B4:B31"/>
    <mergeCell ref="N1:N2"/>
    <mergeCell ref="O1:O2"/>
    <mergeCell ref="P1:P2"/>
    <mergeCell ref="Q1:Q2"/>
    <mergeCell ref="R1:R2"/>
    <mergeCell ref="S1:S2"/>
    <mergeCell ref="A1:C1"/>
    <mergeCell ref="D1:G1"/>
    <mergeCell ref="H1:J1"/>
    <mergeCell ref="K1:K2"/>
    <mergeCell ref="L1:L2"/>
    <mergeCell ref="M1:M2"/>
    <mergeCell ref="A32:A42"/>
    <mergeCell ref="B32:B42"/>
    <mergeCell ref="T1:T2"/>
    <mergeCell ref="U1:U2"/>
  </mergeCells>
  <conditionalFormatting sqref="J1:J1048576">
    <cfRule type="cellIs" dxfId="10" priority="2" operator="equal">
      <formula>"ATENÇÃO"</formula>
    </cfRule>
  </conditionalFormatting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2"/>
  <sheetViews>
    <sheetView zoomScale="80" zoomScaleNormal="80" workbookViewId="0">
      <selection activeCell="L4" sqref="L4"/>
    </sheetView>
  </sheetViews>
  <sheetFormatPr defaultColWidth="9.7109375" defaultRowHeight="15" x14ac:dyDescent="0.25"/>
  <cols>
    <col min="1" max="1" width="17.28515625" style="1" customWidth="1"/>
    <col min="2" max="2" width="7.5703125" style="1" customWidth="1"/>
    <col min="3" max="3" width="6.28515625" style="1" customWidth="1"/>
    <col min="4" max="4" width="60.28515625" style="1" customWidth="1"/>
    <col min="5" max="5" width="14.28515625" style="1" customWidth="1"/>
    <col min="6" max="6" width="16.7109375" style="1" customWidth="1"/>
    <col min="7" max="7" width="16.140625" style="16" customWidth="1"/>
    <col min="8" max="8" width="12.5703125" style="17" customWidth="1"/>
    <col min="9" max="9" width="13.28515625" style="27" customWidth="1"/>
    <col min="10" max="10" width="12.5703125" style="18" customWidth="1"/>
    <col min="11" max="22" width="12" style="19" customWidth="1"/>
    <col min="23" max="16384" width="9.7109375" style="15"/>
  </cols>
  <sheetData>
    <row r="1" spans="1:22" ht="33" customHeight="1" x14ac:dyDescent="0.25">
      <c r="A1" s="66" t="s">
        <v>50</v>
      </c>
      <c r="B1" s="66"/>
      <c r="C1" s="66"/>
      <c r="D1" s="66" t="s">
        <v>42</v>
      </c>
      <c r="E1" s="66"/>
      <c r="F1" s="66"/>
      <c r="G1" s="66"/>
      <c r="H1" s="66" t="s">
        <v>43</v>
      </c>
      <c r="I1" s="66"/>
      <c r="J1" s="66"/>
      <c r="K1" s="65" t="s">
        <v>95</v>
      </c>
      <c r="L1" s="65" t="s">
        <v>96</v>
      </c>
      <c r="M1" s="65" t="s">
        <v>44</v>
      </c>
      <c r="N1" s="65" t="s">
        <v>44</v>
      </c>
      <c r="O1" s="65" t="s">
        <v>44</v>
      </c>
      <c r="P1" s="65" t="s">
        <v>44</v>
      </c>
      <c r="Q1" s="65" t="s">
        <v>44</v>
      </c>
      <c r="R1" s="65" t="s">
        <v>44</v>
      </c>
      <c r="S1" s="65" t="s">
        <v>44</v>
      </c>
      <c r="T1" s="65" t="s">
        <v>44</v>
      </c>
      <c r="U1" s="65" t="s">
        <v>44</v>
      </c>
      <c r="V1" s="65" t="s">
        <v>44</v>
      </c>
    </row>
    <row r="2" spans="1:22" ht="24.75" customHeight="1" x14ac:dyDescent="0.25">
      <c r="A2" s="66" t="s">
        <v>75</v>
      </c>
      <c r="B2" s="66"/>
      <c r="C2" s="66"/>
      <c r="D2" s="66"/>
      <c r="E2" s="66"/>
      <c r="F2" s="66"/>
      <c r="G2" s="66"/>
      <c r="H2" s="66"/>
      <c r="I2" s="66"/>
      <c r="J2" s="66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</row>
    <row r="3" spans="1:22" s="16" customFormat="1" ht="34.5" customHeight="1" x14ac:dyDescent="0.2">
      <c r="A3" s="21" t="s">
        <v>3</v>
      </c>
      <c r="B3" s="21" t="s">
        <v>1</v>
      </c>
      <c r="C3" s="21" t="s">
        <v>51</v>
      </c>
      <c r="D3" s="22" t="s">
        <v>5</v>
      </c>
      <c r="E3" s="22" t="s">
        <v>28</v>
      </c>
      <c r="F3" s="22" t="s">
        <v>30</v>
      </c>
      <c r="G3" s="23" t="s">
        <v>4</v>
      </c>
      <c r="H3" s="24" t="s">
        <v>27</v>
      </c>
      <c r="I3" s="25" t="s">
        <v>0</v>
      </c>
      <c r="J3" s="21" t="s">
        <v>6</v>
      </c>
      <c r="K3" s="57">
        <v>42599</v>
      </c>
      <c r="L3" s="57">
        <v>42599</v>
      </c>
      <c r="M3" s="26" t="s">
        <v>2</v>
      </c>
      <c r="N3" s="26" t="s">
        <v>2</v>
      </c>
      <c r="O3" s="26" t="s">
        <v>2</v>
      </c>
      <c r="P3" s="26" t="s">
        <v>2</v>
      </c>
      <c r="Q3" s="26" t="s">
        <v>2</v>
      </c>
      <c r="R3" s="26" t="s">
        <v>2</v>
      </c>
      <c r="S3" s="26" t="s">
        <v>2</v>
      </c>
      <c r="T3" s="26" t="s">
        <v>2</v>
      </c>
      <c r="U3" s="26" t="s">
        <v>2</v>
      </c>
      <c r="V3" s="26" t="s">
        <v>2</v>
      </c>
    </row>
    <row r="4" spans="1:22" ht="60" x14ac:dyDescent="0.25">
      <c r="A4" s="70" t="s">
        <v>72</v>
      </c>
      <c r="B4" s="67">
        <v>1</v>
      </c>
      <c r="C4" s="28">
        <v>1</v>
      </c>
      <c r="D4" s="29" t="s">
        <v>52</v>
      </c>
      <c r="E4" s="30" t="s">
        <v>31</v>
      </c>
      <c r="F4" s="30" t="s">
        <v>32</v>
      </c>
      <c r="G4" s="35">
        <v>1480</v>
      </c>
      <c r="H4" s="33"/>
      <c r="I4" s="32">
        <f>H4-SUM(K4:V4)</f>
        <v>0</v>
      </c>
      <c r="J4" s="34" t="str">
        <f>IF(I4&lt;0,"ATENÇÃO","OK")</f>
        <v>OK</v>
      </c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</row>
    <row r="5" spans="1:22" ht="75" x14ac:dyDescent="0.25">
      <c r="A5" s="71"/>
      <c r="B5" s="68"/>
      <c r="C5" s="28">
        <v>2</v>
      </c>
      <c r="D5" s="29" t="s">
        <v>48</v>
      </c>
      <c r="E5" s="30" t="s">
        <v>31</v>
      </c>
      <c r="F5" s="30" t="s">
        <v>32</v>
      </c>
      <c r="G5" s="35">
        <v>1585</v>
      </c>
      <c r="H5" s="33"/>
      <c r="I5" s="32">
        <f t="shared" ref="I5:I23" si="0">H5-SUM(K5:V5)</f>
        <v>0</v>
      </c>
      <c r="J5" s="34" t="str">
        <f t="shared" ref="J5:J23" si="1">IF(I5&lt;0,"ATENÇÃO","OK")</f>
        <v>OK</v>
      </c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</row>
    <row r="6" spans="1:22" ht="60" x14ac:dyDescent="0.25">
      <c r="A6" s="71"/>
      <c r="B6" s="68"/>
      <c r="C6" s="28">
        <v>3</v>
      </c>
      <c r="D6" s="29" t="s">
        <v>53</v>
      </c>
      <c r="E6" s="30" t="s">
        <v>31</v>
      </c>
      <c r="F6" s="30" t="s">
        <v>32</v>
      </c>
      <c r="G6" s="35">
        <v>1595</v>
      </c>
      <c r="H6" s="33">
        <v>35</v>
      </c>
      <c r="I6" s="32">
        <f t="shared" si="0"/>
        <v>35</v>
      </c>
      <c r="J6" s="34" t="str">
        <f t="shared" si="1"/>
        <v>OK</v>
      </c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</row>
    <row r="7" spans="1:22" ht="60" x14ac:dyDescent="0.25">
      <c r="A7" s="71"/>
      <c r="B7" s="68"/>
      <c r="C7" s="28">
        <v>4</v>
      </c>
      <c r="D7" s="29" t="s">
        <v>45</v>
      </c>
      <c r="E7" s="28" t="s">
        <v>31</v>
      </c>
      <c r="F7" s="30" t="s">
        <v>32</v>
      </c>
      <c r="G7" s="35">
        <v>1685</v>
      </c>
      <c r="H7" s="33"/>
      <c r="I7" s="32">
        <f t="shared" si="0"/>
        <v>0</v>
      </c>
      <c r="J7" s="34" t="str">
        <f t="shared" si="1"/>
        <v>OK</v>
      </c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</row>
    <row r="8" spans="1:22" ht="60" x14ac:dyDescent="0.25">
      <c r="A8" s="71"/>
      <c r="B8" s="68"/>
      <c r="C8" s="28">
        <v>5</v>
      </c>
      <c r="D8" s="29" t="s">
        <v>54</v>
      </c>
      <c r="E8" s="28" t="s">
        <v>31</v>
      </c>
      <c r="F8" s="28" t="s">
        <v>32</v>
      </c>
      <c r="G8" s="35">
        <v>2200</v>
      </c>
      <c r="H8" s="33">
        <v>10</v>
      </c>
      <c r="I8" s="32">
        <f t="shared" si="0"/>
        <v>8</v>
      </c>
      <c r="J8" s="34" t="str">
        <f t="shared" si="1"/>
        <v>OK</v>
      </c>
      <c r="K8" s="20">
        <v>2</v>
      </c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</row>
    <row r="9" spans="1:22" ht="60" x14ac:dyDescent="0.25">
      <c r="A9" s="71"/>
      <c r="B9" s="68"/>
      <c r="C9" s="28">
        <v>6</v>
      </c>
      <c r="D9" s="29" t="s">
        <v>55</v>
      </c>
      <c r="E9" s="28" t="s">
        <v>31</v>
      </c>
      <c r="F9" s="28" t="s">
        <v>32</v>
      </c>
      <c r="G9" s="35">
        <v>2455</v>
      </c>
      <c r="H9" s="33"/>
      <c r="I9" s="32">
        <f t="shared" si="0"/>
        <v>0</v>
      </c>
      <c r="J9" s="34" t="str">
        <f t="shared" si="1"/>
        <v>OK</v>
      </c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</row>
    <row r="10" spans="1:22" ht="45" x14ac:dyDescent="0.25">
      <c r="A10" s="71"/>
      <c r="B10" s="68"/>
      <c r="C10" s="28">
        <v>7</v>
      </c>
      <c r="D10" s="29" t="s">
        <v>56</v>
      </c>
      <c r="E10" s="28" t="s">
        <v>31</v>
      </c>
      <c r="F10" s="28" t="s">
        <v>32</v>
      </c>
      <c r="G10" s="35">
        <v>4265</v>
      </c>
      <c r="H10" s="33"/>
      <c r="I10" s="32">
        <f t="shared" si="0"/>
        <v>0</v>
      </c>
      <c r="J10" s="34" t="str">
        <f t="shared" si="1"/>
        <v>OK</v>
      </c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</row>
    <row r="11" spans="1:22" ht="45" x14ac:dyDescent="0.25">
      <c r="A11" s="71"/>
      <c r="B11" s="68"/>
      <c r="C11" s="28">
        <v>8</v>
      </c>
      <c r="D11" s="31" t="s">
        <v>57</v>
      </c>
      <c r="E11" s="28" t="s">
        <v>31</v>
      </c>
      <c r="F11" s="28" t="s">
        <v>32</v>
      </c>
      <c r="G11" s="35">
        <v>4100</v>
      </c>
      <c r="H11" s="33">
        <v>8</v>
      </c>
      <c r="I11" s="32">
        <f t="shared" si="0"/>
        <v>8</v>
      </c>
      <c r="J11" s="34" t="str">
        <f t="shared" si="1"/>
        <v>OK</v>
      </c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</row>
    <row r="12" spans="1:22" ht="60" x14ac:dyDescent="0.25">
      <c r="A12" s="71"/>
      <c r="B12" s="68"/>
      <c r="C12" s="28">
        <v>9</v>
      </c>
      <c r="D12" s="29" t="s">
        <v>46</v>
      </c>
      <c r="E12" s="30" t="s">
        <v>31</v>
      </c>
      <c r="F12" s="30" t="s">
        <v>32</v>
      </c>
      <c r="G12" s="36">
        <v>2960</v>
      </c>
      <c r="H12" s="33"/>
      <c r="I12" s="32">
        <f t="shared" si="0"/>
        <v>0</v>
      </c>
      <c r="J12" s="34" t="str">
        <f t="shared" si="1"/>
        <v>OK</v>
      </c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</row>
    <row r="13" spans="1:22" ht="45" x14ac:dyDescent="0.25">
      <c r="A13" s="71"/>
      <c r="B13" s="68"/>
      <c r="C13" s="28">
        <v>10</v>
      </c>
      <c r="D13" s="29" t="s">
        <v>58</v>
      </c>
      <c r="E13" s="30" t="s">
        <v>31</v>
      </c>
      <c r="F13" s="30" t="s">
        <v>32</v>
      </c>
      <c r="G13" s="36">
        <v>4985</v>
      </c>
      <c r="H13" s="33"/>
      <c r="I13" s="32">
        <f t="shared" si="0"/>
        <v>0</v>
      </c>
      <c r="J13" s="34" t="str">
        <f t="shared" si="1"/>
        <v>OK</v>
      </c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</row>
    <row r="14" spans="1:22" ht="60" x14ac:dyDescent="0.25">
      <c r="A14" s="71"/>
      <c r="B14" s="68"/>
      <c r="C14" s="28">
        <v>11</v>
      </c>
      <c r="D14" s="29" t="s">
        <v>59</v>
      </c>
      <c r="E14" s="30" t="s">
        <v>31</v>
      </c>
      <c r="F14" s="30" t="s">
        <v>32</v>
      </c>
      <c r="G14" s="36">
        <v>4870</v>
      </c>
      <c r="H14" s="33">
        <v>6</v>
      </c>
      <c r="I14" s="32">
        <f t="shared" si="0"/>
        <v>6</v>
      </c>
      <c r="J14" s="34" t="str">
        <f t="shared" si="1"/>
        <v>OK</v>
      </c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</row>
    <row r="15" spans="1:22" ht="60" x14ac:dyDescent="0.25">
      <c r="A15" s="71"/>
      <c r="B15" s="68"/>
      <c r="C15" s="28">
        <v>12</v>
      </c>
      <c r="D15" s="29" t="s">
        <v>47</v>
      </c>
      <c r="E15" s="28" t="s">
        <v>31</v>
      </c>
      <c r="F15" s="30" t="s">
        <v>32</v>
      </c>
      <c r="G15" s="36">
        <v>4605</v>
      </c>
      <c r="H15" s="33"/>
      <c r="I15" s="32">
        <f t="shared" si="0"/>
        <v>0</v>
      </c>
      <c r="J15" s="34" t="str">
        <f t="shared" si="1"/>
        <v>OK</v>
      </c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</row>
    <row r="16" spans="1:22" ht="30" x14ac:dyDescent="0.25">
      <c r="A16" s="71"/>
      <c r="B16" s="68"/>
      <c r="C16" s="28">
        <v>13</v>
      </c>
      <c r="D16" s="29" t="s">
        <v>60</v>
      </c>
      <c r="E16" s="30" t="s">
        <v>31</v>
      </c>
      <c r="F16" s="30" t="s">
        <v>32</v>
      </c>
      <c r="G16" s="36">
        <v>5575</v>
      </c>
      <c r="H16" s="33"/>
      <c r="I16" s="32">
        <f t="shared" si="0"/>
        <v>0</v>
      </c>
      <c r="J16" s="34" t="str">
        <f t="shared" si="1"/>
        <v>OK</v>
      </c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</row>
    <row r="17" spans="1:22" ht="45" x14ac:dyDescent="0.25">
      <c r="A17" s="71"/>
      <c r="B17" s="68"/>
      <c r="C17" s="28">
        <v>14</v>
      </c>
      <c r="D17" s="29" t="s">
        <v>49</v>
      </c>
      <c r="E17" s="28" t="s">
        <v>31</v>
      </c>
      <c r="F17" s="28" t="s">
        <v>32</v>
      </c>
      <c r="G17" s="36">
        <v>6005</v>
      </c>
      <c r="H17" s="33"/>
      <c r="I17" s="32">
        <f t="shared" si="0"/>
        <v>0</v>
      </c>
      <c r="J17" s="34" t="str">
        <f t="shared" si="1"/>
        <v>OK</v>
      </c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</row>
    <row r="18" spans="1:22" ht="45" x14ac:dyDescent="0.25">
      <c r="A18" s="71"/>
      <c r="B18" s="68"/>
      <c r="C18" s="28">
        <v>15</v>
      </c>
      <c r="D18" s="29" t="s">
        <v>61</v>
      </c>
      <c r="E18" s="28" t="s">
        <v>31</v>
      </c>
      <c r="F18" s="28" t="s">
        <v>32</v>
      </c>
      <c r="G18" s="36">
        <v>7485</v>
      </c>
      <c r="H18" s="33"/>
      <c r="I18" s="32">
        <f t="shared" si="0"/>
        <v>0</v>
      </c>
      <c r="J18" s="34" t="str">
        <f t="shared" si="1"/>
        <v>OK</v>
      </c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</row>
    <row r="19" spans="1:22" ht="45" x14ac:dyDescent="0.25">
      <c r="A19" s="71"/>
      <c r="B19" s="68"/>
      <c r="C19" s="28">
        <v>16</v>
      </c>
      <c r="D19" s="29" t="s">
        <v>62</v>
      </c>
      <c r="E19" s="28" t="s">
        <v>31</v>
      </c>
      <c r="F19" s="28" t="s">
        <v>32</v>
      </c>
      <c r="G19" s="36">
        <v>6820</v>
      </c>
      <c r="H19" s="33">
        <v>2</v>
      </c>
      <c r="I19" s="32">
        <f t="shared" si="0"/>
        <v>2</v>
      </c>
      <c r="J19" s="34" t="str">
        <f t="shared" si="1"/>
        <v>OK</v>
      </c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</row>
    <row r="20" spans="1:22" ht="60" x14ac:dyDescent="0.25">
      <c r="A20" s="71"/>
      <c r="B20" s="68"/>
      <c r="C20" s="28">
        <v>17</v>
      </c>
      <c r="D20" s="29" t="s">
        <v>63</v>
      </c>
      <c r="E20" s="28" t="s">
        <v>31</v>
      </c>
      <c r="F20" s="28" t="s">
        <v>32</v>
      </c>
      <c r="G20" s="36">
        <v>7625</v>
      </c>
      <c r="H20" s="33"/>
      <c r="I20" s="32">
        <f t="shared" si="0"/>
        <v>0</v>
      </c>
      <c r="J20" s="34" t="str">
        <f t="shared" si="1"/>
        <v>OK</v>
      </c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</row>
    <row r="21" spans="1:22" ht="60" x14ac:dyDescent="0.25">
      <c r="A21" s="71"/>
      <c r="B21" s="68"/>
      <c r="C21" s="28">
        <v>18</v>
      </c>
      <c r="D21" s="29" t="s">
        <v>64</v>
      </c>
      <c r="E21" s="28" t="s">
        <v>31</v>
      </c>
      <c r="F21" s="28" t="s">
        <v>32</v>
      </c>
      <c r="G21" s="36">
        <v>8225</v>
      </c>
      <c r="H21" s="33"/>
      <c r="I21" s="32">
        <f t="shared" si="0"/>
        <v>0</v>
      </c>
      <c r="J21" s="34" t="str">
        <f t="shared" si="1"/>
        <v>OK</v>
      </c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</row>
    <row r="22" spans="1:22" ht="60" x14ac:dyDescent="0.25">
      <c r="A22" s="71"/>
      <c r="B22" s="68"/>
      <c r="C22" s="28">
        <v>19</v>
      </c>
      <c r="D22" s="29" t="s">
        <v>65</v>
      </c>
      <c r="E22" s="28" t="s">
        <v>31</v>
      </c>
      <c r="F22" s="28" t="s">
        <v>32</v>
      </c>
      <c r="G22" s="36">
        <v>8700</v>
      </c>
      <c r="H22" s="33">
        <v>2</v>
      </c>
      <c r="I22" s="32">
        <f t="shared" si="0"/>
        <v>2</v>
      </c>
      <c r="J22" s="34" t="str">
        <f t="shared" si="1"/>
        <v>OK</v>
      </c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</row>
    <row r="23" spans="1:22" ht="150" x14ac:dyDescent="0.25">
      <c r="A23" s="71"/>
      <c r="B23" s="68"/>
      <c r="C23" s="28">
        <v>20</v>
      </c>
      <c r="D23" s="29" t="s">
        <v>66</v>
      </c>
      <c r="E23" s="28" t="s">
        <v>31</v>
      </c>
      <c r="F23" s="28" t="s">
        <v>32</v>
      </c>
      <c r="G23" s="36">
        <v>830</v>
      </c>
      <c r="H23" s="33">
        <v>5</v>
      </c>
      <c r="I23" s="32">
        <f t="shared" si="0"/>
        <v>5</v>
      </c>
      <c r="J23" s="34" t="str">
        <f t="shared" si="1"/>
        <v>OK</v>
      </c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</row>
    <row r="24" spans="1:22" x14ac:dyDescent="0.25">
      <c r="A24" s="71"/>
      <c r="B24" s="68"/>
      <c r="C24" s="28">
        <v>21</v>
      </c>
      <c r="D24" s="29" t="s">
        <v>67</v>
      </c>
      <c r="E24" s="28" t="s">
        <v>34</v>
      </c>
      <c r="F24" s="28" t="s">
        <v>35</v>
      </c>
      <c r="G24" s="36">
        <v>220</v>
      </c>
      <c r="H24" s="33">
        <v>5</v>
      </c>
      <c r="I24" s="32">
        <f t="shared" ref="I24:I42" si="2">H24-SUM(K24:V24)</f>
        <v>5</v>
      </c>
      <c r="J24" s="34" t="str">
        <f t="shared" ref="J24:J42" si="3">IF(I24&lt;0,"ATENÇÃO","OK")</f>
        <v>OK</v>
      </c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</row>
    <row r="25" spans="1:22" ht="60" x14ac:dyDescent="0.25">
      <c r="A25" s="71"/>
      <c r="B25" s="68"/>
      <c r="C25" s="28">
        <v>22</v>
      </c>
      <c r="D25" s="29" t="s">
        <v>33</v>
      </c>
      <c r="E25" s="28" t="s">
        <v>34</v>
      </c>
      <c r="F25" s="28" t="s">
        <v>35</v>
      </c>
      <c r="G25" s="36">
        <v>600</v>
      </c>
      <c r="H25" s="33">
        <v>58</v>
      </c>
      <c r="I25" s="32">
        <f t="shared" si="2"/>
        <v>56</v>
      </c>
      <c r="J25" s="34" t="str">
        <f t="shared" si="3"/>
        <v>OK</v>
      </c>
      <c r="K25" s="20"/>
      <c r="L25" s="20">
        <v>2</v>
      </c>
      <c r="M25" s="20"/>
      <c r="N25" s="20"/>
      <c r="O25" s="20"/>
      <c r="P25" s="20"/>
      <c r="Q25" s="20"/>
      <c r="R25" s="20"/>
      <c r="S25" s="20"/>
      <c r="T25" s="20"/>
      <c r="U25" s="20"/>
      <c r="V25" s="20"/>
    </row>
    <row r="26" spans="1:22" ht="60" x14ac:dyDescent="0.25">
      <c r="A26" s="71"/>
      <c r="B26" s="68"/>
      <c r="C26" s="28">
        <v>23</v>
      </c>
      <c r="D26" s="29" t="s">
        <v>36</v>
      </c>
      <c r="E26" s="28" t="s">
        <v>34</v>
      </c>
      <c r="F26" s="28" t="s">
        <v>35</v>
      </c>
      <c r="G26" s="36">
        <v>815</v>
      </c>
      <c r="H26" s="33">
        <v>13</v>
      </c>
      <c r="I26" s="32">
        <f t="shared" si="2"/>
        <v>13</v>
      </c>
      <c r="J26" s="34" t="str">
        <f t="shared" si="3"/>
        <v>OK</v>
      </c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</row>
    <row r="27" spans="1:22" ht="60" x14ac:dyDescent="0.25">
      <c r="A27" s="71"/>
      <c r="B27" s="68"/>
      <c r="C27" s="28">
        <v>24</v>
      </c>
      <c r="D27" s="29" t="s">
        <v>37</v>
      </c>
      <c r="E27" s="28" t="s">
        <v>34</v>
      </c>
      <c r="F27" s="28" t="s">
        <v>35</v>
      </c>
      <c r="G27" s="36">
        <v>1010</v>
      </c>
      <c r="H27" s="33">
        <v>7</v>
      </c>
      <c r="I27" s="32">
        <f t="shared" si="2"/>
        <v>7</v>
      </c>
      <c r="J27" s="34" t="str">
        <f t="shared" si="3"/>
        <v>OK</v>
      </c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</row>
    <row r="28" spans="1:22" ht="30" x14ac:dyDescent="0.25">
      <c r="A28" s="71"/>
      <c r="B28" s="68"/>
      <c r="C28" s="28">
        <v>25</v>
      </c>
      <c r="D28" s="29" t="s">
        <v>38</v>
      </c>
      <c r="E28" s="28" t="s">
        <v>39</v>
      </c>
      <c r="F28" s="28" t="s">
        <v>35</v>
      </c>
      <c r="G28" s="36">
        <v>55</v>
      </c>
      <c r="H28" s="33">
        <v>1100</v>
      </c>
      <c r="I28" s="32">
        <f t="shared" si="2"/>
        <v>1100</v>
      </c>
      <c r="J28" s="34" t="str">
        <f t="shared" si="3"/>
        <v>OK</v>
      </c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</row>
    <row r="29" spans="1:22" ht="30" x14ac:dyDescent="0.25">
      <c r="A29" s="71"/>
      <c r="B29" s="68"/>
      <c r="C29" s="28">
        <v>26</v>
      </c>
      <c r="D29" s="29" t="s">
        <v>68</v>
      </c>
      <c r="E29" s="28" t="s">
        <v>39</v>
      </c>
      <c r="F29" s="28" t="s">
        <v>35</v>
      </c>
      <c r="G29" s="36">
        <v>63</v>
      </c>
      <c r="H29" s="33">
        <v>450</v>
      </c>
      <c r="I29" s="32">
        <f t="shared" si="2"/>
        <v>450</v>
      </c>
      <c r="J29" s="34" t="str">
        <f t="shared" si="3"/>
        <v>OK</v>
      </c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</row>
    <row r="30" spans="1:22" ht="30" x14ac:dyDescent="0.25">
      <c r="A30" s="71"/>
      <c r="B30" s="68"/>
      <c r="C30" s="28">
        <v>27</v>
      </c>
      <c r="D30" s="29" t="s">
        <v>40</v>
      </c>
      <c r="E30" s="28" t="s">
        <v>39</v>
      </c>
      <c r="F30" s="28" t="s">
        <v>35</v>
      </c>
      <c r="G30" s="36">
        <v>76</v>
      </c>
      <c r="H30" s="33">
        <v>200</v>
      </c>
      <c r="I30" s="32">
        <f t="shared" si="2"/>
        <v>200</v>
      </c>
      <c r="J30" s="34" t="str">
        <f t="shared" si="3"/>
        <v>OK</v>
      </c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</row>
    <row r="31" spans="1:22" x14ac:dyDescent="0.25">
      <c r="A31" s="72"/>
      <c r="B31" s="69"/>
      <c r="C31" s="28">
        <v>28</v>
      </c>
      <c r="D31" s="29" t="s">
        <v>69</v>
      </c>
      <c r="E31" s="28" t="s">
        <v>34</v>
      </c>
      <c r="F31" s="28" t="s">
        <v>35</v>
      </c>
      <c r="G31" s="36">
        <v>302</v>
      </c>
      <c r="H31" s="33">
        <v>50</v>
      </c>
      <c r="I31" s="32">
        <f t="shared" si="2"/>
        <v>50</v>
      </c>
      <c r="J31" s="34" t="str">
        <f t="shared" si="3"/>
        <v>OK</v>
      </c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</row>
    <row r="32" spans="1:22" ht="60" x14ac:dyDescent="0.25">
      <c r="A32" s="70" t="s">
        <v>72</v>
      </c>
      <c r="B32" s="67">
        <v>2</v>
      </c>
      <c r="C32" s="28">
        <v>29</v>
      </c>
      <c r="D32" s="29" t="s">
        <v>53</v>
      </c>
      <c r="E32" s="28" t="s">
        <v>31</v>
      </c>
      <c r="F32" s="28" t="s">
        <v>32</v>
      </c>
      <c r="G32" s="36">
        <v>1500</v>
      </c>
      <c r="H32" s="33"/>
      <c r="I32" s="32">
        <f t="shared" si="2"/>
        <v>0</v>
      </c>
      <c r="J32" s="34" t="str">
        <f t="shared" si="3"/>
        <v>OK</v>
      </c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</row>
    <row r="33" spans="1:22" ht="60" x14ac:dyDescent="0.25">
      <c r="A33" s="71"/>
      <c r="B33" s="68"/>
      <c r="C33" s="28">
        <v>30</v>
      </c>
      <c r="D33" s="29" t="s">
        <v>54</v>
      </c>
      <c r="E33" s="28" t="s">
        <v>31</v>
      </c>
      <c r="F33" s="28" t="s">
        <v>32</v>
      </c>
      <c r="G33" s="36">
        <v>2200</v>
      </c>
      <c r="H33" s="33"/>
      <c r="I33" s="32">
        <f t="shared" si="2"/>
        <v>0</v>
      </c>
      <c r="J33" s="34" t="str">
        <f t="shared" si="3"/>
        <v>OK</v>
      </c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</row>
    <row r="34" spans="1:22" ht="45" x14ac:dyDescent="0.25">
      <c r="A34" s="71"/>
      <c r="B34" s="68"/>
      <c r="C34" s="28">
        <v>31</v>
      </c>
      <c r="D34" s="29" t="s">
        <v>57</v>
      </c>
      <c r="E34" s="28" t="s">
        <v>31</v>
      </c>
      <c r="F34" s="28" t="s">
        <v>32</v>
      </c>
      <c r="G34" s="36">
        <v>4150</v>
      </c>
      <c r="H34" s="33"/>
      <c r="I34" s="32">
        <f t="shared" si="2"/>
        <v>0</v>
      </c>
      <c r="J34" s="34" t="str">
        <f t="shared" si="3"/>
        <v>OK</v>
      </c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</row>
    <row r="35" spans="1:22" ht="60" x14ac:dyDescent="0.25">
      <c r="A35" s="71"/>
      <c r="B35" s="68"/>
      <c r="C35" s="28">
        <v>32</v>
      </c>
      <c r="D35" s="29" t="s">
        <v>70</v>
      </c>
      <c r="E35" s="28" t="s">
        <v>31</v>
      </c>
      <c r="F35" s="28" t="s">
        <v>32</v>
      </c>
      <c r="G35" s="36">
        <v>7525</v>
      </c>
      <c r="H35" s="33"/>
      <c r="I35" s="32">
        <f t="shared" si="2"/>
        <v>0</v>
      </c>
      <c r="J35" s="34" t="str">
        <f t="shared" si="3"/>
        <v>OK</v>
      </c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</row>
    <row r="36" spans="1:22" ht="150" x14ac:dyDescent="0.25">
      <c r="A36" s="71"/>
      <c r="B36" s="68"/>
      <c r="C36" s="28">
        <v>33</v>
      </c>
      <c r="D36" s="29" t="s">
        <v>66</v>
      </c>
      <c r="E36" s="28" t="s">
        <v>31</v>
      </c>
      <c r="F36" s="28" t="s">
        <v>32</v>
      </c>
      <c r="G36" s="36">
        <v>800</v>
      </c>
      <c r="H36" s="33"/>
      <c r="I36" s="32">
        <f t="shared" si="2"/>
        <v>0</v>
      </c>
      <c r="J36" s="34" t="str">
        <f t="shared" si="3"/>
        <v>OK</v>
      </c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</row>
    <row r="37" spans="1:22" x14ac:dyDescent="0.25">
      <c r="A37" s="71"/>
      <c r="B37" s="68"/>
      <c r="C37" s="28">
        <v>34</v>
      </c>
      <c r="D37" s="29" t="s">
        <v>71</v>
      </c>
      <c r="E37" s="28" t="s">
        <v>34</v>
      </c>
      <c r="F37" s="28" t="s">
        <v>35</v>
      </c>
      <c r="G37" s="36">
        <v>200</v>
      </c>
      <c r="H37" s="33"/>
      <c r="I37" s="32">
        <f t="shared" si="2"/>
        <v>0</v>
      </c>
      <c r="J37" s="34" t="str">
        <f t="shared" si="3"/>
        <v>OK</v>
      </c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</row>
    <row r="38" spans="1:22" ht="60" x14ac:dyDescent="0.25">
      <c r="A38" s="71"/>
      <c r="B38" s="68"/>
      <c r="C38" s="28">
        <v>35</v>
      </c>
      <c r="D38" s="29" t="s">
        <v>33</v>
      </c>
      <c r="E38" s="28" t="s">
        <v>34</v>
      </c>
      <c r="F38" s="28" t="s">
        <v>35</v>
      </c>
      <c r="G38" s="36">
        <v>550</v>
      </c>
      <c r="H38" s="33"/>
      <c r="I38" s="32">
        <f t="shared" si="2"/>
        <v>0</v>
      </c>
      <c r="J38" s="34" t="str">
        <f t="shared" si="3"/>
        <v>OK</v>
      </c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</row>
    <row r="39" spans="1:22" ht="60" x14ac:dyDescent="0.25">
      <c r="A39" s="71"/>
      <c r="B39" s="68"/>
      <c r="C39" s="28">
        <v>36</v>
      </c>
      <c r="D39" s="29" t="s">
        <v>37</v>
      </c>
      <c r="E39" s="28" t="s">
        <v>34</v>
      </c>
      <c r="F39" s="28" t="s">
        <v>35</v>
      </c>
      <c r="G39" s="36">
        <v>900</v>
      </c>
      <c r="H39" s="33"/>
      <c r="I39" s="32">
        <f t="shared" si="2"/>
        <v>0</v>
      </c>
      <c r="J39" s="34" t="str">
        <f t="shared" si="3"/>
        <v>OK</v>
      </c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</row>
    <row r="40" spans="1:22" ht="30" x14ac:dyDescent="0.25">
      <c r="A40" s="71"/>
      <c r="B40" s="68"/>
      <c r="C40" s="28">
        <v>37</v>
      </c>
      <c r="D40" s="29" t="s">
        <v>38</v>
      </c>
      <c r="E40" s="28" t="s">
        <v>39</v>
      </c>
      <c r="F40" s="28" t="s">
        <v>35</v>
      </c>
      <c r="G40" s="36">
        <v>50</v>
      </c>
      <c r="H40" s="33"/>
      <c r="I40" s="32">
        <f t="shared" si="2"/>
        <v>0</v>
      </c>
      <c r="J40" s="34" t="str">
        <f t="shared" si="3"/>
        <v>OK</v>
      </c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</row>
    <row r="41" spans="1:22" ht="30" x14ac:dyDescent="0.25">
      <c r="A41" s="71"/>
      <c r="B41" s="68"/>
      <c r="C41" s="28">
        <v>38</v>
      </c>
      <c r="D41" s="29" t="s">
        <v>40</v>
      </c>
      <c r="E41" s="28" t="s">
        <v>39</v>
      </c>
      <c r="F41" s="28" t="s">
        <v>35</v>
      </c>
      <c r="G41" s="36">
        <v>70</v>
      </c>
      <c r="H41" s="33"/>
      <c r="I41" s="32">
        <f t="shared" si="2"/>
        <v>0</v>
      </c>
      <c r="J41" s="34" t="str">
        <f t="shared" si="3"/>
        <v>OK</v>
      </c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</row>
    <row r="42" spans="1:22" x14ac:dyDescent="0.25">
      <c r="A42" s="72"/>
      <c r="B42" s="69"/>
      <c r="C42" s="28">
        <v>39</v>
      </c>
      <c r="D42" s="29" t="s">
        <v>69</v>
      </c>
      <c r="E42" s="28" t="s">
        <v>34</v>
      </c>
      <c r="F42" s="28" t="s">
        <v>35</v>
      </c>
      <c r="G42" s="36">
        <v>300</v>
      </c>
      <c r="H42" s="33"/>
      <c r="I42" s="32">
        <f t="shared" si="2"/>
        <v>0</v>
      </c>
      <c r="J42" s="34" t="str">
        <f t="shared" si="3"/>
        <v>OK</v>
      </c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</row>
  </sheetData>
  <mergeCells count="20">
    <mergeCell ref="V1:V2"/>
    <mergeCell ref="A2:J2"/>
    <mergeCell ref="A4:A31"/>
    <mergeCell ref="B4:B31"/>
    <mergeCell ref="N1:N2"/>
    <mergeCell ref="O1:O2"/>
    <mergeCell ref="P1:P2"/>
    <mergeCell ref="Q1:Q2"/>
    <mergeCell ref="R1:R2"/>
    <mergeCell ref="S1:S2"/>
    <mergeCell ref="A1:C1"/>
    <mergeCell ref="D1:G1"/>
    <mergeCell ref="H1:J1"/>
    <mergeCell ref="K1:K2"/>
    <mergeCell ref="L1:L2"/>
    <mergeCell ref="M1:M2"/>
    <mergeCell ref="A32:A42"/>
    <mergeCell ref="B32:B42"/>
    <mergeCell ref="T1:T2"/>
    <mergeCell ref="U1:U2"/>
  </mergeCells>
  <conditionalFormatting sqref="J1:J1048576">
    <cfRule type="cellIs" dxfId="9" priority="2" operator="equal">
      <formula>"ATENÇÃO"</formula>
    </cfRule>
  </conditionalFormatting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2"/>
  <sheetViews>
    <sheetView topLeftCell="A22" zoomScale="80" zoomScaleNormal="80" workbookViewId="0">
      <selection activeCell="L25" sqref="L25"/>
    </sheetView>
  </sheetViews>
  <sheetFormatPr defaultColWidth="9.7109375" defaultRowHeight="15" x14ac:dyDescent="0.25"/>
  <cols>
    <col min="1" max="1" width="17.28515625" style="1" customWidth="1"/>
    <col min="2" max="2" width="7.5703125" style="1" customWidth="1"/>
    <col min="3" max="3" width="6.28515625" style="1" customWidth="1"/>
    <col min="4" max="4" width="60.28515625" style="1" customWidth="1"/>
    <col min="5" max="5" width="14.28515625" style="1" customWidth="1"/>
    <col min="6" max="6" width="16.7109375" style="1" customWidth="1"/>
    <col min="7" max="7" width="16.140625" style="16" customWidth="1"/>
    <col min="8" max="8" width="12.5703125" style="17" customWidth="1"/>
    <col min="9" max="9" width="13.28515625" style="27" customWidth="1"/>
    <col min="10" max="10" width="12.5703125" style="18" customWidth="1"/>
    <col min="11" max="22" width="12" style="19" customWidth="1"/>
    <col min="23" max="16384" width="9.7109375" style="15"/>
  </cols>
  <sheetData>
    <row r="1" spans="1:22" ht="33" customHeight="1" x14ac:dyDescent="0.25">
      <c r="A1" s="66" t="s">
        <v>50</v>
      </c>
      <c r="B1" s="66"/>
      <c r="C1" s="66"/>
      <c r="D1" s="66" t="s">
        <v>42</v>
      </c>
      <c r="E1" s="66"/>
      <c r="F1" s="66"/>
      <c r="G1" s="66"/>
      <c r="H1" s="66" t="s">
        <v>43</v>
      </c>
      <c r="I1" s="66"/>
      <c r="J1" s="66"/>
      <c r="K1" s="65" t="s">
        <v>97</v>
      </c>
      <c r="L1" s="65" t="s">
        <v>98</v>
      </c>
      <c r="M1" s="65" t="s">
        <v>99</v>
      </c>
      <c r="N1" s="65" t="s">
        <v>44</v>
      </c>
      <c r="O1" s="65" t="s">
        <v>44</v>
      </c>
      <c r="P1" s="65" t="s">
        <v>44</v>
      </c>
      <c r="Q1" s="65" t="s">
        <v>44</v>
      </c>
      <c r="R1" s="65" t="s">
        <v>44</v>
      </c>
      <c r="S1" s="65" t="s">
        <v>44</v>
      </c>
      <c r="T1" s="65" t="s">
        <v>44</v>
      </c>
      <c r="U1" s="65" t="s">
        <v>44</v>
      </c>
      <c r="V1" s="65" t="s">
        <v>44</v>
      </c>
    </row>
    <row r="2" spans="1:22" ht="24.75" customHeight="1" x14ac:dyDescent="0.25">
      <c r="A2" s="66" t="s">
        <v>76</v>
      </c>
      <c r="B2" s="66"/>
      <c r="C2" s="66"/>
      <c r="D2" s="66"/>
      <c r="E2" s="66"/>
      <c r="F2" s="66"/>
      <c r="G2" s="66"/>
      <c r="H2" s="66"/>
      <c r="I2" s="66"/>
      <c r="J2" s="66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</row>
    <row r="3" spans="1:22" s="16" customFormat="1" ht="34.5" customHeight="1" x14ac:dyDescent="0.2">
      <c r="A3" s="21" t="s">
        <v>3</v>
      </c>
      <c r="B3" s="21" t="s">
        <v>1</v>
      </c>
      <c r="C3" s="21" t="s">
        <v>51</v>
      </c>
      <c r="D3" s="22" t="s">
        <v>5</v>
      </c>
      <c r="E3" s="22" t="s">
        <v>28</v>
      </c>
      <c r="F3" s="22" t="s">
        <v>30</v>
      </c>
      <c r="G3" s="23" t="s">
        <v>4</v>
      </c>
      <c r="H3" s="24" t="s">
        <v>27</v>
      </c>
      <c r="I3" s="25" t="s">
        <v>0</v>
      </c>
      <c r="J3" s="21" t="s">
        <v>6</v>
      </c>
      <c r="K3" s="57">
        <v>42446</v>
      </c>
      <c r="L3" s="57">
        <v>42466</v>
      </c>
      <c r="M3" s="57">
        <v>42577</v>
      </c>
      <c r="N3" s="26" t="s">
        <v>2</v>
      </c>
      <c r="O3" s="26" t="s">
        <v>2</v>
      </c>
      <c r="P3" s="26" t="s">
        <v>2</v>
      </c>
      <c r="Q3" s="26" t="s">
        <v>2</v>
      </c>
      <c r="R3" s="26" t="s">
        <v>2</v>
      </c>
      <c r="S3" s="26" t="s">
        <v>2</v>
      </c>
      <c r="T3" s="26" t="s">
        <v>2</v>
      </c>
      <c r="U3" s="26" t="s">
        <v>2</v>
      </c>
      <c r="V3" s="26" t="s">
        <v>2</v>
      </c>
    </row>
    <row r="4" spans="1:22" ht="60" x14ac:dyDescent="0.25">
      <c r="A4" s="70" t="s">
        <v>72</v>
      </c>
      <c r="B4" s="67">
        <v>1</v>
      </c>
      <c r="C4" s="28">
        <v>1</v>
      </c>
      <c r="D4" s="29" t="s">
        <v>52</v>
      </c>
      <c r="E4" s="30" t="s">
        <v>31</v>
      </c>
      <c r="F4" s="30" t="s">
        <v>32</v>
      </c>
      <c r="G4" s="35">
        <v>1480</v>
      </c>
      <c r="H4" s="33">
        <v>4</v>
      </c>
      <c r="I4" s="32">
        <f>H4-SUM(K4:V4)</f>
        <v>4</v>
      </c>
      <c r="J4" s="34" t="str">
        <f>IF(I4&lt;0,"ATENÇÃO","OK")</f>
        <v>OK</v>
      </c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</row>
    <row r="5" spans="1:22" ht="75" x14ac:dyDescent="0.25">
      <c r="A5" s="71"/>
      <c r="B5" s="68"/>
      <c r="C5" s="28">
        <v>2</v>
      </c>
      <c r="D5" s="29" t="s">
        <v>48</v>
      </c>
      <c r="E5" s="30" t="s">
        <v>31</v>
      </c>
      <c r="F5" s="30" t="s">
        <v>32</v>
      </c>
      <c r="G5" s="35">
        <v>1585</v>
      </c>
      <c r="H5" s="33"/>
      <c r="I5" s="32">
        <f t="shared" ref="I5:I23" si="0">H5-SUM(K5:V5)</f>
        <v>0</v>
      </c>
      <c r="J5" s="34" t="str">
        <f t="shared" ref="J5:J23" si="1">IF(I5&lt;0,"ATENÇÃO","OK")</f>
        <v>OK</v>
      </c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</row>
    <row r="6" spans="1:22" ht="60" x14ac:dyDescent="0.25">
      <c r="A6" s="71"/>
      <c r="B6" s="68"/>
      <c r="C6" s="28">
        <v>3</v>
      </c>
      <c r="D6" s="29" t="s">
        <v>53</v>
      </c>
      <c r="E6" s="30" t="s">
        <v>31</v>
      </c>
      <c r="F6" s="30" t="s">
        <v>32</v>
      </c>
      <c r="G6" s="35">
        <v>1595</v>
      </c>
      <c r="H6" s="33">
        <v>3</v>
      </c>
      <c r="I6" s="32">
        <f t="shared" si="0"/>
        <v>3</v>
      </c>
      <c r="J6" s="34" t="str">
        <f t="shared" si="1"/>
        <v>OK</v>
      </c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</row>
    <row r="7" spans="1:22" ht="60" x14ac:dyDescent="0.25">
      <c r="A7" s="71"/>
      <c r="B7" s="68"/>
      <c r="C7" s="28">
        <v>4</v>
      </c>
      <c r="D7" s="29" t="s">
        <v>45</v>
      </c>
      <c r="E7" s="28" t="s">
        <v>31</v>
      </c>
      <c r="F7" s="30" t="s">
        <v>32</v>
      </c>
      <c r="G7" s="35">
        <v>1685</v>
      </c>
      <c r="H7" s="33"/>
      <c r="I7" s="32">
        <f t="shared" si="0"/>
        <v>0</v>
      </c>
      <c r="J7" s="34" t="str">
        <f t="shared" si="1"/>
        <v>OK</v>
      </c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</row>
    <row r="8" spans="1:22" ht="60" x14ac:dyDescent="0.25">
      <c r="A8" s="71"/>
      <c r="B8" s="68"/>
      <c r="C8" s="28">
        <v>5</v>
      </c>
      <c r="D8" s="29" t="s">
        <v>54</v>
      </c>
      <c r="E8" s="28" t="s">
        <v>31</v>
      </c>
      <c r="F8" s="28" t="s">
        <v>32</v>
      </c>
      <c r="G8" s="35">
        <v>2200</v>
      </c>
      <c r="H8" s="33">
        <v>3</v>
      </c>
      <c r="I8" s="32">
        <f t="shared" si="0"/>
        <v>3</v>
      </c>
      <c r="J8" s="34" t="str">
        <f t="shared" si="1"/>
        <v>OK</v>
      </c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</row>
    <row r="9" spans="1:22" ht="60" x14ac:dyDescent="0.25">
      <c r="A9" s="71"/>
      <c r="B9" s="68"/>
      <c r="C9" s="28">
        <v>6</v>
      </c>
      <c r="D9" s="29" t="s">
        <v>55</v>
      </c>
      <c r="E9" s="28" t="s">
        <v>31</v>
      </c>
      <c r="F9" s="28" t="s">
        <v>32</v>
      </c>
      <c r="G9" s="35">
        <v>2455</v>
      </c>
      <c r="H9" s="33"/>
      <c r="I9" s="32">
        <f t="shared" si="0"/>
        <v>0</v>
      </c>
      <c r="J9" s="34" t="str">
        <f t="shared" si="1"/>
        <v>OK</v>
      </c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</row>
    <row r="10" spans="1:22" ht="45" x14ac:dyDescent="0.25">
      <c r="A10" s="71"/>
      <c r="B10" s="68"/>
      <c r="C10" s="28">
        <v>7</v>
      </c>
      <c r="D10" s="29" t="s">
        <v>56</v>
      </c>
      <c r="E10" s="28" t="s">
        <v>31</v>
      </c>
      <c r="F10" s="28" t="s">
        <v>32</v>
      </c>
      <c r="G10" s="35">
        <v>4265</v>
      </c>
      <c r="H10" s="33"/>
      <c r="I10" s="32">
        <f t="shared" si="0"/>
        <v>0</v>
      </c>
      <c r="J10" s="34" t="str">
        <f t="shared" si="1"/>
        <v>OK</v>
      </c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</row>
    <row r="11" spans="1:22" ht="45" x14ac:dyDescent="0.25">
      <c r="A11" s="71"/>
      <c r="B11" s="68"/>
      <c r="C11" s="28">
        <v>8</v>
      </c>
      <c r="D11" s="31" t="s">
        <v>57</v>
      </c>
      <c r="E11" s="28" t="s">
        <v>31</v>
      </c>
      <c r="F11" s="28" t="s">
        <v>32</v>
      </c>
      <c r="G11" s="35">
        <v>4100</v>
      </c>
      <c r="H11" s="33">
        <v>5</v>
      </c>
      <c r="I11" s="32">
        <f t="shared" si="0"/>
        <v>5</v>
      </c>
      <c r="J11" s="34" t="str">
        <f t="shared" si="1"/>
        <v>OK</v>
      </c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</row>
    <row r="12" spans="1:22" ht="60" x14ac:dyDescent="0.25">
      <c r="A12" s="71"/>
      <c r="B12" s="68"/>
      <c r="C12" s="28">
        <v>9</v>
      </c>
      <c r="D12" s="29" t="s">
        <v>46</v>
      </c>
      <c r="E12" s="30" t="s">
        <v>31</v>
      </c>
      <c r="F12" s="30" t="s">
        <v>32</v>
      </c>
      <c r="G12" s="36">
        <v>2960</v>
      </c>
      <c r="H12" s="33"/>
      <c r="I12" s="32">
        <f t="shared" si="0"/>
        <v>0</v>
      </c>
      <c r="J12" s="34" t="str">
        <f t="shared" si="1"/>
        <v>OK</v>
      </c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</row>
    <row r="13" spans="1:22" ht="45" x14ac:dyDescent="0.25">
      <c r="A13" s="71"/>
      <c r="B13" s="68"/>
      <c r="C13" s="28">
        <v>10</v>
      </c>
      <c r="D13" s="29" t="s">
        <v>58</v>
      </c>
      <c r="E13" s="30" t="s">
        <v>31</v>
      </c>
      <c r="F13" s="30" t="s">
        <v>32</v>
      </c>
      <c r="G13" s="36">
        <v>4985</v>
      </c>
      <c r="H13" s="33"/>
      <c r="I13" s="32">
        <f t="shared" si="0"/>
        <v>0</v>
      </c>
      <c r="J13" s="34" t="str">
        <f t="shared" si="1"/>
        <v>OK</v>
      </c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</row>
    <row r="14" spans="1:22" ht="60" x14ac:dyDescent="0.25">
      <c r="A14" s="71"/>
      <c r="B14" s="68"/>
      <c r="C14" s="28">
        <v>11</v>
      </c>
      <c r="D14" s="29" t="s">
        <v>59</v>
      </c>
      <c r="E14" s="30" t="s">
        <v>31</v>
      </c>
      <c r="F14" s="30" t="s">
        <v>32</v>
      </c>
      <c r="G14" s="36">
        <v>4870</v>
      </c>
      <c r="H14" s="33"/>
      <c r="I14" s="32">
        <f t="shared" si="0"/>
        <v>0</v>
      </c>
      <c r="J14" s="34" t="str">
        <f t="shared" si="1"/>
        <v>OK</v>
      </c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</row>
    <row r="15" spans="1:22" ht="60" x14ac:dyDescent="0.25">
      <c r="A15" s="71"/>
      <c r="B15" s="68"/>
      <c r="C15" s="28">
        <v>12</v>
      </c>
      <c r="D15" s="29" t="s">
        <v>47</v>
      </c>
      <c r="E15" s="28" t="s">
        <v>31</v>
      </c>
      <c r="F15" s="30" t="s">
        <v>32</v>
      </c>
      <c r="G15" s="36">
        <v>4605</v>
      </c>
      <c r="H15" s="33"/>
      <c r="I15" s="32">
        <f t="shared" si="0"/>
        <v>0</v>
      </c>
      <c r="J15" s="34" t="str">
        <f t="shared" si="1"/>
        <v>OK</v>
      </c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</row>
    <row r="16" spans="1:22" ht="30" x14ac:dyDescent="0.25">
      <c r="A16" s="71"/>
      <c r="B16" s="68"/>
      <c r="C16" s="28">
        <v>13</v>
      </c>
      <c r="D16" s="29" t="s">
        <v>60</v>
      </c>
      <c r="E16" s="30" t="s">
        <v>31</v>
      </c>
      <c r="F16" s="30" t="s">
        <v>32</v>
      </c>
      <c r="G16" s="36">
        <v>5575</v>
      </c>
      <c r="H16" s="33"/>
      <c r="I16" s="32">
        <f t="shared" si="0"/>
        <v>0</v>
      </c>
      <c r="J16" s="34" t="str">
        <f t="shared" si="1"/>
        <v>OK</v>
      </c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</row>
    <row r="17" spans="1:22" ht="45" x14ac:dyDescent="0.25">
      <c r="A17" s="71"/>
      <c r="B17" s="68"/>
      <c r="C17" s="28">
        <v>14</v>
      </c>
      <c r="D17" s="29" t="s">
        <v>49</v>
      </c>
      <c r="E17" s="28" t="s">
        <v>31</v>
      </c>
      <c r="F17" s="28" t="s">
        <v>32</v>
      </c>
      <c r="G17" s="36">
        <v>6005</v>
      </c>
      <c r="H17" s="33"/>
      <c r="I17" s="32">
        <f t="shared" si="0"/>
        <v>0</v>
      </c>
      <c r="J17" s="34" t="str">
        <f t="shared" si="1"/>
        <v>OK</v>
      </c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</row>
    <row r="18" spans="1:22" ht="45" x14ac:dyDescent="0.25">
      <c r="A18" s="71"/>
      <c r="B18" s="68"/>
      <c r="C18" s="28">
        <v>15</v>
      </c>
      <c r="D18" s="29" t="s">
        <v>61</v>
      </c>
      <c r="E18" s="28" t="s">
        <v>31</v>
      </c>
      <c r="F18" s="28" t="s">
        <v>32</v>
      </c>
      <c r="G18" s="36">
        <v>7485</v>
      </c>
      <c r="H18" s="33"/>
      <c r="I18" s="32">
        <f t="shared" si="0"/>
        <v>0</v>
      </c>
      <c r="J18" s="34" t="str">
        <f t="shared" si="1"/>
        <v>OK</v>
      </c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</row>
    <row r="19" spans="1:22" ht="45" x14ac:dyDescent="0.25">
      <c r="A19" s="71"/>
      <c r="B19" s="68"/>
      <c r="C19" s="28">
        <v>16</v>
      </c>
      <c r="D19" s="29" t="s">
        <v>62</v>
      </c>
      <c r="E19" s="28" t="s">
        <v>31</v>
      </c>
      <c r="F19" s="28" t="s">
        <v>32</v>
      </c>
      <c r="G19" s="36">
        <v>6820</v>
      </c>
      <c r="H19" s="33">
        <v>5</v>
      </c>
      <c r="I19" s="32">
        <f t="shared" si="0"/>
        <v>5</v>
      </c>
      <c r="J19" s="34" t="str">
        <f t="shared" si="1"/>
        <v>OK</v>
      </c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</row>
    <row r="20" spans="1:22" ht="60" x14ac:dyDescent="0.25">
      <c r="A20" s="71"/>
      <c r="B20" s="68"/>
      <c r="C20" s="28">
        <v>17</v>
      </c>
      <c r="D20" s="29" t="s">
        <v>63</v>
      </c>
      <c r="E20" s="28" t="s">
        <v>31</v>
      </c>
      <c r="F20" s="28" t="s">
        <v>32</v>
      </c>
      <c r="G20" s="36">
        <v>7625</v>
      </c>
      <c r="H20" s="33"/>
      <c r="I20" s="32">
        <f t="shared" si="0"/>
        <v>0</v>
      </c>
      <c r="J20" s="34" t="str">
        <f t="shared" si="1"/>
        <v>OK</v>
      </c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</row>
    <row r="21" spans="1:22" ht="60" x14ac:dyDescent="0.25">
      <c r="A21" s="71"/>
      <c r="B21" s="68"/>
      <c r="C21" s="28">
        <v>18</v>
      </c>
      <c r="D21" s="29" t="s">
        <v>64</v>
      </c>
      <c r="E21" s="28" t="s">
        <v>31</v>
      </c>
      <c r="F21" s="28" t="s">
        <v>32</v>
      </c>
      <c r="G21" s="36">
        <v>8225</v>
      </c>
      <c r="H21" s="33"/>
      <c r="I21" s="32">
        <f t="shared" si="0"/>
        <v>0</v>
      </c>
      <c r="J21" s="34" t="str">
        <f t="shared" si="1"/>
        <v>OK</v>
      </c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</row>
    <row r="22" spans="1:22" ht="60" x14ac:dyDescent="0.25">
      <c r="A22" s="71"/>
      <c r="B22" s="68"/>
      <c r="C22" s="28">
        <v>19</v>
      </c>
      <c r="D22" s="29" t="s">
        <v>65</v>
      </c>
      <c r="E22" s="28" t="s">
        <v>31</v>
      </c>
      <c r="F22" s="28" t="s">
        <v>32</v>
      </c>
      <c r="G22" s="36">
        <v>8700</v>
      </c>
      <c r="H22" s="33">
        <v>4</v>
      </c>
      <c r="I22" s="32">
        <f t="shared" si="0"/>
        <v>4</v>
      </c>
      <c r="J22" s="34" t="str">
        <f t="shared" si="1"/>
        <v>OK</v>
      </c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</row>
    <row r="23" spans="1:22" ht="150" x14ac:dyDescent="0.25">
      <c r="A23" s="71"/>
      <c r="B23" s="68"/>
      <c r="C23" s="28">
        <v>20</v>
      </c>
      <c r="D23" s="29" t="s">
        <v>66</v>
      </c>
      <c r="E23" s="28" t="s">
        <v>31</v>
      </c>
      <c r="F23" s="28" t="s">
        <v>32</v>
      </c>
      <c r="G23" s="36">
        <v>830</v>
      </c>
      <c r="H23" s="33"/>
      <c r="I23" s="32">
        <f t="shared" si="0"/>
        <v>0</v>
      </c>
      <c r="J23" s="34" t="str">
        <f t="shared" si="1"/>
        <v>OK</v>
      </c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</row>
    <row r="24" spans="1:22" x14ac:dyDescent="0.25">
      <c r="A24" s="71"/>
      <c r="B24" s="68"/>
      <c r="C24" s="28">
        <v>21</v>
      </c>
      <c r="D24" s="29" t="s">
        <v>67</v>
      </c>
      <c r="E24" s="28" t="s">
        <v>34</v>
      </c>
      <c r="F24" s="28" t="s">
        <v>35</v>
      </c>
      <c r="G24" s="36">
        <v>220</v>
      </c>
      <c r="H24" s="33"/>
      <c r="I24" s="32">
        <f t="shared" ref="I24:I42" si="2">H24-SUM(K24:V24)</f>
        <v>0</v>
      </c>
      <c r="J24" s="34" t="str">
        <f t="shared" ref="J24:J42" si="3">IF(I24&lt;0,"ATENÇÃO","OK")</f>
        <v>OK</v>
      </c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</row>
    <row r="25" spans="1:22" ht="60" x14ac:dyDescent="0.25">
      <c r="A25" s="71"/>
      <c r="B25" s="68"/>
      <c r="C25" s="28">
        <v>22</v>
      </c>
      <c r="D25" s="29" t="s">
        <v>33</v>
      </c>
      <c r="E25" s="28" t="s">
        <v>34</v>
      </c>
      <c r="F25" s="28" t="s">
        <v>35</v>
      </c>
      <c r="G25" s="36">
        <v>600</v>
      </c>
      <c r="H25" s="33">
        <v>15</v>
      </c>
      <c r="I25" s="32">
        <f t="shared" si="2"/>
        <v>8</v>
      </c>
      <c r="J25" s="34" t="str">
        <f t="shared" si="3"/>
        <v>OK</v>
      </c>
      <c r="K25" s="20"/>
      <c r="L25" s="63">
        <v>1</v>
      </c>
      <c r="M25" s="63">
        <v>6</v>
      </c>
      <c r="N25" s="20"/>
      <c r="O25" s="20"/>
      <c r="P25" s="20"/>
      <c r="Q25" s="20"/>
      <c r="R25" s="20"/>
      <c r="S25" s="20"/>
      <c r="T25" s="20"/>
      <c r="U25" s="20"/>
      <c r="V25" s="20"/>
    </row>
    <row r="26" spans="1:22" ht="60" x14ac:dyDescent="0.25">
      <c r="A26" s="71"/>
      <c r="B26" s="68"/>
      <c r="C26" s="28">
        <v>23</v>
      </c>
      <c r="D26" s="29" t="s">
        <v>36</v>
      </c>
      <c r="E26" s="28" t="s">
        <v>34</v>
      </c>
      <c r="F26" s="28" t="s">
        <v>35</v>
      </c>
      <c r="G26" s="36">
        <v>815</v>
      </c>
      <c r="H26" s="33">
        <v>5</v>
      </c>
      <c r="I26" s="32">
        <f t="shared" si="2"/>
        <v>4</v>
      </c>
      <c r="J26" s="34" t="str">
        <f t="shared" si="3"/>
        <v>OK</v>
      </c>
      <c r="K26" s="63">
        <v>1</v>
      </c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</row>
    <row r="27" spans="1:22" ht="60" x14ac:dyDescent="0.25">
      <c r="A27" s="71"/>
      <c r="B27" s="68"/>
      <c r="C27" s="28">
        <v>24</v>
      </c>
      <c r="D27" s="29" t="s">
        <v>37</v>
      </c>
      <c r="E27" s="28" t="s">
        <v>34</v>
      </c>
      <c r="F27" s="28" t="s">
        <v>35</v>
      </c>
      <c r="G27" s="36">
        <v>1010</v>
      </c>
      <c r="H27" s="33">
        <v>4</v>
      </c>
      <c r="I27" s="32">
        <f t="shared" si="2"/>
        <v>4</v>
      </c>
      <c r="J27" s="34" t="str">
        <f t="shared" si="3"/>
        <v>OK</v>
      </c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</row>
    <row r="28" spans="1:22" ht="30" x14ac:dyDescent="0.25">
      <c r="A28" s="71"/>
      <c r="B28" s="68"/>
      <c r="C28" s="28">
        <v>25</v>
      </c>
      <c r="D28" s="29" t="s">
        <v>38</v>
      </c>
      <c r="E28" s="28" t="s">
        <v>39</v>
      </c>
      <c r="F28" s="28" t="s">
        <v>35</v>
      </c>
      <c r="G28" s="36">
        <v>55</v>
      </c>
      <c r="H28" s="33">
        <v>150</v>
      </c>
      <c r="I28" s="32">
        <f t="shared" si="2"/>
        <v>120</v>
      </c>
      <c r="J28" s="34" t="str">
        <f t="shared" si="3"/>
        <v>OK</v>
      </c>
      <c r="K28" s="20"/>
      <c r="L28" s="63">
        <v>30</v>
      </c>
      <c r="M28" s="20"/>
      <c r="N28" s="20"/>
      <c r="O28" s="20"/>
      <c r="P28" s="20"/>
      <c r="Q28" s="20"/>
      <c r="R28" s="20"/>
      <c r="S28" s="20"/>
      <c r="T28" s="20"/>
      <c r="U28" s="20"/>
      <c r="V28" s="20"/>
    </row>
    <row r="29" spans="1:22" ht="30" x14ac:dyDescent="0.25">
      <c r="A29" s="71"/>
      <c r="B29" s="68"/>
      <c r="C29" s="28">
        <v>26</v>
      </c>
      <c r="D29" s="29" t="s">
        <v>68</v>
      </c>
      <c r="E29" s="28" t="s">
        <v>39</v>
      </c>
      <c r="F29" s="28" t="s">
        <v>35</v>
      </c>
      <c r="G29" s="36">
        <v>63</v>
      </c>
      <c r="H29" s="33">
        <v>50</v>
      </c>
      <c r="I29" s="32">
        <f t="shared" si="2"/>
        <v>20</v>
      </c>
      <c r="J29" s="34" t="str">
        <f t="shared" si="3"/>
        <v>OK</v>
      </c>
      <c r="K29" s="63">
        <v>30</v>
      </c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</row>
    <row r="30" spans="1:22" ht="30" x14ac:dyDescent="0.25">
      <c r="A30" s="71"/>
      <c r="B30" s="68"/>
      <c r="C30" s="28">
        <v>27</v>
      </c>
      <c r="D30" s="29" t="s">
        <v>40</v>
      </c>
      <c r="E30" s="28" t="s">
        <v>39</v>
      </c>
      <c r="F30" s="28" t="s">
        <v>35</v>
      </c>
      <c r="G30" s="36">
        <v>76</v>
      </c>
      <c r="H30" s="33">
        <v>40</v>
      </c>
      <c r="I30" s="32">
        <f t="shared" si="2"/>
        <v>40</v>
      </c>
      <c r="J30" s="34" t="str">
        <f t="shared" si="3"/>
        <v>OK</v>
      </c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</row>
    <row r="31" spans="1:22" x14ac:dyDescent="0.25">
      <c r="A31" s="72"/>
      <c r="B31" s="69"/>
      <c r="C31" s="28">
        <v>28</v>
      </c>
      <c r="D31" s="29" t="s">
        <v>69</v>
      </c>
      <c r="E31" s="28" t="s">
        <v>34</v>
      </c>
      <c r="F31" s="28" t="s">
        <v>35</v>
      </c>
      <c r="G31" s="36">
        <v>302</v>
      </c>
      <c r="H31" s="33">
        <v>8</v>
      </c>
      <c r="I31" s="32">
        <f t="shared" si="2"/>
        <v>2</v>
      </c>
      <c r="J31" s="34" t="str">
        <f t="shared" si="3"/>
        <v>OK</v>
      </c>
      <c r="K31" s="20"/>
      <c r="L31" s="63">
        <v>1</v>
      </c>
      <c r="M31" s="63">
        <v>5</v>
      </c>
      <c r="N31" s="20"/>
      <c r="O31" s="20"/>
      <c r="P31" s="20"/>
      <c r="Q31" s="20"/>
      <c r="R31" s="20"/>
      <c r="S31" s="20"/>
      <c r="T31" s="20"/>
      <c r="U31" s="20"/>
      <c r="V31" s="20"/>
    </row>
    <row r="32" spans="1:22" ht="60" x14ac:dyDescent="0.25">
      <c r="A32" s="70" t="s">
        <v>72</v>
      </c>
      <c r="B32" s="67">
        <v>2</v>
      </c>
      <c r="C32" s="28">
        <v>29</v>
      </c>
      <c r="D32" s="29" t="s">
        <v>53</v>
      </c>
      <c r="E32" s="28" t="s">
        <v>31</v>
      </c>
      <c r="F32" s="28" t="s">
        <v>32</v>
      </c>
      <c r="G32" s="36">
        <v>1500</v>
      </c>
      <c r="H32" s="33"/>
      <c r="I32" s="32">
        <f t="shared" si="2"/>
        <v>0</v>
      </c>
      <c r="J32" s="34" t="str">
        <f t="shared" si="3"/>
        <v>OK</v>
      </c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</row>
    <row r="33" spans="1:22" ht="60" x14ac:dyDescent="0.25">
      <c r="A33" s="71"/>
      <c r="B33" s="68"/>
      <c r="C33" s="28">
        <v>30</v>
      </c>
      <c r="D33" s="29" t="s">
        <v>54</v>
      </c>
      <c r="E33" s="28" t="s">
        <v>31</v>
      </c>
      <c r="F33" s="28" t="s">
        <v>32</v>
      </c>
      <c r="G33" s="36">
        <v>2200</v>
      </c>
      <c r="H33" s="33"/>
      <c r="I33" s="32">
        <f t="shared" si="2"/>
        <v>0</v>
      </c>
      <c r="J33" s="34" t="str">
        <f t="shared" si="3"/>
        <v>OK</v>
      </c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</row>
    <row r="34" spans="1:22" ht="45" x14ac:dyDescent="0.25">
      <c r="A34" s="71"/>
      <c r="B34" s="68"/>
      <c r="C34" s="28">
        <v>31</v>
      </c>
      <c r="D34" s="29" t="s">
        <v>57</v>
      </c>
      <c r="E34" s="28" t="s">
        <v>31</v>
      </c>
      <c r="F34" s="28" t="s">
        <v>32</v>
      </c>
      <c r="G34" s="36">
        <v>4150</v>
      </c>
      <c r="H34" s="33"/>
      <c r="I34" s="32">
        <f t="shared" si="2"/>
        <v>0</v>
      </c>
      <c r="J34" s="34" t="str">
        <f t="shared" si="3"/>
        <v>OK</v>
      </c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</row>
    <row r="35" spans="1:22" ht="60" x14ac:dyDescent="0.25">
      <c r="A35" s="71"/>
      <c r="B35" s="68"/>
      <c r="C35" s="28">
        <v>32</v>
      </c>
      <c r="D35" s="29" t="s">
        <v>70</v>
      </c>
      <c r="E35" s="28" t="s">
        <v>31</v>
      </c>
      <c r="F35" s="28" t="s">
        <v>32</v>
      </c>
      <c r="G35" s="36">
        <v>7525</v>
      </c>
      <c r="H35" s="33"/>
      <c r="I35" s="32">
        <f t="shared" si="2"/>
        <v>0</v>
      </c>
      <c r="J35" s="34" t="str">
        <f t="shared" si="3"/>
        <v>OK</v>
      </c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</row>
    <row r="36" spans="1:22" ht="150" x14ac:dyDescent="0.25">
      <c r="A36" s="71"/>
      <c r="B36" s="68"/>
      <c r="C36" s="28">
        <v>33</v>
      </c>
      <c r="D36" s="29" t="s">
        <v>66</v>
      </c>
      <c r="E36" s="28" t="s">
        <v>31</v>
      </c>
      <c r="F36" s="28" t="s">
        <v>32</v>
      </c>
      <c r="G36" s="36">
        <v>800</v>
      </c>
      <c r="H36" s="33"/>
      <c r="I36" s="32">
        <f t="shared" si="2"/>
        <v>0</v>
      </c>
      <c r="J36" s="34" t="str">
        <f t="shared" si="3"/>
        <v>OK</v>
      </c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</row>
    <row r="37" spans="1:22" x14ac:dyDescent="0.25">
      <c r="A37" s="71"/>
      <c r="B37" s="68"/>
      <c r="C37" s="28">
        <v>34</v>
      </c>
      <c r="D37" s="29" t="s">
        <v>71</v>
      </c>
      <c r="E37" s="28" t="s">
        <v>34</v>
      </c>
      <c r="F37" s="28" t="s">
        <v>35</v>
      </c>
      <c r="G37" s="36">
        <v>200</v>
      </c>
      <c r="H37" s="33"/>
      <c r="I37" s="32">
        <f t="shared" si="2"/>
        <v>0</v>
      </c>
      <c r="J37" s="34" t="str">
        <f t="shared" si="3"/>
        <v>OK</v>
      </c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</row>
    <row r="38" spans="1:22" ht="60" x14ac:dyDescent="0.25">
      <c r="A38" s="71"/>
      <c r="B38" s="68"/>
      <c r="C38" s="28">
        <v>35</v>
      </c>
      <c r="D38" s="29" t="s">
        <v>33</v>
      </c>
      <c r="E38" s="28" t="s">
        <v>34</v>
      </c>
      <c r="F38" s="28" t="s">
        <v>35</v>
      </c>
      <c r="G38" s="36">
        <v>550</v>
      </c>
      <c r="H38" s="33"/>
      <c r="I38" s="32">
        <f t="shared" si="2"/>
        <v>0</v>
      </c>
      <c r="J38" s="34" t="str">
        <f t="shared" si="3"/>
        <v>OK</v>
      </c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</row>
    <row r="39" spans="1:22" ht="60" x14ac:dyDescent="0.25">
      <c r="A39" s="71"/>
      <c r="B39" s="68"/>
      <c r="C39" s="28">
        <v>36</v>
      </c>
      <c r="D39" s="29" t="s">
        <v>37</v>
      </c>
      <c r="E39" s="28" t="s">
        <v>34</v>
      </c>
      <c r="F39" s="28" t="s">
        <v>35</v>
      </c>
      <c r="G39" s="36">
        <v>900</v>
      </c>
      <c r="H39" s="33"/>
      <c r="I39" s="32">
        <f t="shared" si="2"/>
        <v>0</v>
      </c>
      <c r="J39" s="34" t="str">
        <f t="shared" si="3"/>
        <v>OK</v>
      </c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</row>
    <row r="40" spans="1:22" ht="30" x14ac:dyDescent="0.25">
      <c r="A40" s="71"/>
      <c r="B40" s="68"/>
      <c r="C40" s="28">
        <v>37</v>
      </c>
      <c r="D40" s="29" t="s">
        <v>38</v>
      </c>
      <c r="E40" s="28" t="s">
        <v>39</v>
      </c>
      <c r="F40" s="28" t="s">
        <v>35</v>
      </c>
      <c r="G40" s="36">
        <v>50</v>
      </c>
      <c r="H40" s="33"/>
      <c r="I40" s="32">
        <f t="shared" si="2"/>
        <v>0</v>
      </c>
      <c r="J40" s="34" t="str">
        <f t="shared" si="3"/>
        <v>OK</v>
      </c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</row>
    <row r="41" spans="1:22" ht="30" x14ac:dyDescent="0.25">
      <c r="A41" s="71"/>
      <c r="B41" s="68"/>
      <c r="C41" s="28">
        <v>38</v>
      </c>
      <c r="D41" s="29" t="s">
        <v>40</v>
      </c>
      <c r="E41" s="28" t="s">
        <v>39</v>
      </c>
      <c r="F41" s="28" t="s">
        <v>35</v>
      </c>
      <c r="G41" s="36">
        <v>70</v>
      </c>
      <c r="H41" s="33"/>
      <c r="I41" s="32">
        <f t="shared" si="2"/>
        <v>0</v>
      </c>
      <c r="J41" s="34" t="str">
        <f t="shared" si="3"/>
        <v>OK</v>
      </c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</row>
    <row r="42" spans="1:22" x14ac:dyDescent="0.25">
      <c r="A42" s="72"/>
      <c r="B42" s="69"/>
      <c r="C42" s="28">
        <v>39</v>
      </c>
      <c r="D42" s="29" t="s">
        <v>69</v>
      </c>
      <c r="E42" s="28" t="s">
        <v>34</v>
      </c>
      <c r="F42" s="28" t="s">
        <v>35</v>
      </c>
      <c r="G42" s="36">
        <v>300</v>
      </c>
      <c r="H42" s="33"/>
      <c r="I42" s="32">
        <f t="shared" si="2"/>
        <v>0</v>
      </c>
      <c r="J42" s="34" t="str">
        <f t="shared" si="3"/>
        <v>OK</v>
      </c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</row>
  </sheetData>
  <mergeCells count="20">
    <mergeCell ref="V1:V2"/>
    <mergeCell ref="A2:J2"/>
    <mergeCell ref="A4:A31"/>
    <mergeCell ref="B4:B31"/>
    <mergeCell ref="N1:N2"/>
    <mergeCell ref="O1:O2"/>
    <mergeCell ref="P1:P2"/>
    <mergeCell ref="Q1:Q2"/>
    <mergeCell ref="R1:R2"/>
    <mergeCell ref="S1:S2"/>
    <mergeCell ref="A1:C1"/>
    <mergeCell ref="D1:G1"/>
    <mergeCell ref="H1:J1"/>
    <mergeCell ref="K1:K2"/>
    <mergeCell ref="L1:L2"/>
    <mergeCell ref="M1:M2"/>
    <mergeCell ref="A32:A42"/>
    <mergeCell ref="B32:B42"/>
    <mergeCell ref="T1:T2"/>
    <mergeCell ref="U1:U2"/>
  </mergeCells>
  <conditionalFormatting sqref="J1:J1048576">
    <cfRule type="cellIs" dxfId="8" priority="2" operator="equal">
      <formula>"ATENÇÃO"</formula>
    </cfRule>
  </conditionalFormatting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V42"/>
  <sheetViews>
    <sheetView topLeftCell="A25" zoomScale="80" zoomScaleNormal="80" workbookViewId="0">
      <selection activeCell="H31" sqref="H31"/>
    </sheetView>
  </sheetViews>
  <sheetFormatPr defaultColWidth="9.7109375" defaultRowHeight="15" x14ac:dyDescent="0.25"/>
  <cols>
    <col min="1" max="1" width="17.28515625" style="1" customWidth="1"/>
    <col min="2" max="2" width="7.5703125" style="1" customWidth="1"/>
    <col min="3" max="3" width="6.28515625" style="1" customWidth="1"/>
    <col min="4" max="4" width="60.28515625" style="1" customWidth="1"/>
    <col min="5" max="5" width="14.28515625" style="1" customWidth="1"/>
    <col min="6" max="6" width="16.7109375" style="1" customWidth="1"/>
    <col min="7" max="7" width="16.140625" style="16" customWidth="1"/>
    <col min="8" max="8" width="12.5703125" style="17" customWidth="1"/>
    <col min="9" max="9" width="13.28515625" style="27" customWidth="1"/>
    <col min="10" max="10" width="12.5703125" style="18" customWidth="1"/>
    <col min="11" max="22" width="12" style="19" customWidth="1"/>
    <col min="23" max="16384" width="9.7109375" style="15"/>
  </cols>
  <sheetData>
    <row r="1" spans="1:22" ht="33" customHeight="1" x14ac:dyDescent="0.25">
      <c r="A1" s="66" t="s">
        <v>50</v>
      </c>
      <c r="B1" s="66"/>
      <c r="C1" s="66"/>
      <c r="D1" s="66" t="s">
        <v>42</v>
      </c>
      <c r="E1" s="66"/>
      <c r="F1" s="66"/>
      <c r="G1" s="66"/>
      <c r="H1" s="66" t="s">
        <v>43</v>
      </c>
      <c r="I1" s="66"/>
      <c r="J1" s="66"/>
      <c r="K1" s="65" t="s">
        <v>100</v>
      </c>
      <c r="L1" s="65" t="s">
        <v>44</v>
      </c>
      <c r="M1" s="65" t="s">
        <v>44</v>
      </c>
      <c r="N1" s="65" t="s">
        <v>44</v>
      </c>
      <c r="O1" s="65" t="s">
        <v>44</v>
      </c>
      <c r="P1" s="65" t="s">
        <v>44</v>
      </c>
      <c r="Q1" s="65" t="s">
        <v>44</v>
      </c>
      <c r="R1" s="65" t="s">
        <v>44</v>
      </c>
      <c r="S1" s="65" t="s">
        <v>44</v>
      </c>
      <c r="T1" s="65" t="s">
        <v>44</v>
      </c>
      <c r="U1" s="65" t="s">
        <v>44</v>
      </c>
      <c r="V1" s="65" t="s">
        <v>44</v>
      </c>
    </row>
    <row r="2" spans="1:22" ht="24.75" customHeight="1" x14ac:dyDescent="0.25">
      <c r="A2" s="66" t="s">
        <v>77</v>
      </c>
      <c r="B2" s="66"/>
      <c r="C2" s="66"/>
      <c r="D2" s="66"/>
      <c r="E2" s="66"/>
      <c r="F2" s="66"/>
      <c r="G2" s="66"/>
      <c r="H2" s="66"/>
      <c r="I2" s="66"/>
      <c r="J2" s="66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</row>
    <row r="3" spans="1:22" s="16" customFormat="1" ht="34.5" customHeight="1" x14ac:dyDescent="0.2">
      <c r="A3" s="21" t="s">
        <v>3</v>
      </c>
      <c r="B3" s="21" t="s">
        <v>1</v>
      </c>
      <c r="C3" s="21" t="s">
        <v>51</v>
      </c>
      <c r="D3" s="22" t="s">
        <v>5</v>
      </c>
      <c r="E3" s="22" t="s">
        <v>28</v>
      </c>
      <c r="F3" s="22" t="s">
        <v>30</v>
      </c>
      <c r="G3" s="23" t="s">
        <v>4</v>
      </c>
      <c r="H3" s="24" t="s">
        <v>27</v>
      </c>
      <c r="I3" s="25" t="s">
        <v>0</v>
      </c>
      <c r="J3" s="21" t="s">
        <v>6</v>
      </c>
      <c r="K3" s="26" t="s">
        <v>2</v>
      </c>
      <c r="L3" s="26" t="s">
        <v>2</v>
      </c>
      <c r="M3" s="26" t="s">
        <v>2</v>
      </c>
      <c r="N3" s="26" t="s">
        <v>2</v>
      </c>
      <c r="O3" s="26" t="s">
        <v>2</v>
      </c>
      <c r="P3" s="26" t="s">
        <v>2</v>
      </c>
      <c r="Q3" s="26" t="s">
        <v>2</v>
      </c>
      <c r="R3" s="26" t="s">
        <v>2</v>
      </c>
      <c r="S3" s="26" t="s">
        <v>2</v>
      </c>
      <c r="T3" s="26" t="s">
        <v>2</v>
      </c>
      <c r="U3" s="26" t="s">
        <v>2</v>
      </c>
      <c r="V3" s="26" t="s">
        <v>2</v>
      </c>
    </row>
    <row r="4" spans="1:22" ht="60" x14ac:dyDescent="0.25">
      <c r="A4" s="70" t="s">
        <v>72</v>
      </c>
      <c r="B4" s="67">
        <v>1</v>
      </c>
      <c r="C4" s="28">
        <v>1</v>
      </c>
      <c r="D4" s="29" t="s">
        <v>52</v>
      </c>
      <c r="E4" s="30" t="s">
        <v>31</v>
      </c>
      <c r="F4" s="30" t="s">
        <v>32</v>
      </c>
      <c r="G4" s="35">
        <v>1480</v>
      </c>
      <c r="H4" s="33"/>
      <c r="I4" s="32">
        <f>H4-SUM(K4:V4)</f>
        <v>0</v>
      </c>
      <c r="J4" s="34" t="str">
        <f>IF(I4&lt;0,"ATENÇÃO","OK")</f>
        <v>OK</v>
      </c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</row>
    <row r="5" spans="1:22" ht="75" x14ac:dyDescent="0.25">
      <c r="A5" s="71"/>
      <c r="B5" s="68"/>
      <c r="C5" s="28">
        <v>2</v>
      </c>
      <c r="D5" s="29" t="s">
        <v>48</v>
      </c>
      <c r="E5" s="30" t="s">
        <v>31</v>
      </c>
      <c r="F5" s="30" t="s">
        <v>32</v>
      </c>
      <c r="G5" s="35">
        <v>1585</v>
      </c>
      <c r="H5" s="33"/>
      <c r="I5" s="32">
        <f t="shared" ref="I5:I23" si="0">H5-SUM(K5:V5)</f>
        <v>0</v>
      </c>
      <c r="J5" s="34" t="str">
        <f t="shared" ref="J5:J23" si="1">IF(I5&lt;0,"ATENÇÃO","OK")</f>
        <v>OK</v>
      </c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</row>
    <row r="6" spans="1:22" ht="60" x14ac:dyDescent="0.25">
      <c r="A6" s="71"/>
      <c r="B6" s="68"/>
      <c r="C6" s="28">
        <v>3</v>
      </c>
      <c r="D6" s="29" t="s">
        <v>53</v>
      </c>
      <c r="E6" s="30" t="s">
        <v>31</v>
      </c>
      <c r="F6" s="30" t="s">
        <v>32</v>
      </c>
      <c r="G6" s="35">
        <v>1595</v>
      </c>
      <c r="H6" s="33">
        <v>1</v>
      </c>
      <c r="I6" s="32">
        <f t="shared" si="0"/>
        <v>1</v>
      </c>
      <c r="J6" s="34" t="str">
        <f t="shared" si="1"/>
        <v>OK</v>
      </c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</row>
    <row r="7" spans="1:22" ht="60" x14ac:dyDescent="0.25">
      <c r="A7" s="71"/>
      <c r="B7" s="68"/>
      <c r="C7" s="28">
        <v>4</v>
      </c>
      <c r="D7" s="29" t="s">
        <v>45</v>
      </c>
      <c r="E7" s="28" t="s">
        <v>31</v>
      </c>
      <c r="F7" s="30" t="s">
        <v>32</v>
      </c>
      <c r="G7" s="35">
        <v>1685</v>
      </c>
      <c r="H7" s="33"/>
      <c r="I7" s="32">
        <f t="shared" si="0"/>
        <v>0</v>
      </c>
      <c r="J7" s="34" t="str">
        <f t="shared" si="1"/>
        <v>OK</v>
      </c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</row>
    <row r="8" spans="1:22" ht="60" x14ac:dyDescent="0.25">
      <c r="A8" s="71"/>
      <c r="B8" s="68"/>
      <c r="C8" s="28">
        <v>5</v>
      </c>
      <c r="D8" s="29" t="s">
        <v>54</v>
      </c>
      <c r="E8" s="28" t="s">
        <v>31</v>
      </c>
      <c r="F8" s="28" t="s">
        <v>32</v>
      </c>
      <c r="G8" s="35">
        <v>2200</v>
      </c>
      <c r="H8" s="33">
        <v>5</v>
      </c>
      <c r="I8" s="32">
        <f t="shared" si="0"/>
        <v>5</v>
      </c>
      <c r="J8" s="34" t="str">
        <f t="shared" si="1"/>
        <v>OK</v>
      </c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</row>
    <row r="9" spans="1:22" ht="60" x14ac:dyDescent="0.25">
      <c r="A9" s="71"/>
      <c r="B9" s="68"/>
      <c r="C9" s="28">
        <v>6</v>
      </c>
      <c r="D9" s="29" t="s">
        <v>55</v>
      </c>
      <c r="E9" s="28" t="s">
        <v>31</v>
      </c>
      <c r="F9" s="28" t="s">
        <v>32</v>
      </c>
      <c r="G9" s="35">
        <v>2455</v>
      </c>
      <c r="H9" s="33"/>
      <c r="I9" s="32">
        <f t="shared" si="0"/>
        <v>0</v>
      </c>
      <c r="J9" s="34" t="str">
        <f t="shared" si="1"/>
        <v>OK</v>
      </c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</row>
    <row r="10" spans="1:22" ht="45" x14ac:dyDescent="0.25">
      <c r="A10" s="71"/>
      <c r="B10" s="68"/>
      <c r="C10" s="28">
        <v>7</v>
      </c>
      <c r="D10" s="29" t="s">
        <v>56</v>
      </c>
      <c r="E10" s="28" t="s">
        <v>31</v>
      </c>
      <c r="F10" s="28" t="s">
        <v>32</v>
      </c>
      <c r="G10" s="35">
        <v>4265</v>
      </c>
      <c r="H10" s="33"/>
      <c r="I10" s="32">
        <f t="shared" si="0"/>
        <v>0</v>
      </c>
      <c r="J10" s="34" t="str">
        <f t="shared" si="1"/>
        <v>OK</v>
      </c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</row>
    <row r="11" spans="1:22" ht="45" x14ac:dyDescent="0.25">
      <c r="A11" s="71"/>
      <c r="B11" s="68"/>
      <c r="C11" s="28">
        <v>8</v>
      </c>
      <c r="D11" s="31" t="s">
        <v>57</v>
      </c>
      <c r="E11" s="28" t="s">
        <v>31</v>
      </c>
      <c r="F11" s="28" t="s">
        <v>32</v>
      </c>
      <c r="G11" s="35">
        <v>4100</v>
      </c>
      <c r="H11" s="33"/>
      <c r="I11" s="32">
        <f t="shared" si="0"/>
        <v>0</v>
      </c>
      <c r="J11" s="34" t="str">
        <f t="shared" si="1"/>
        <v>OK</v>
      </c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</row>
    <row r="12" spans="1:22" ht="60" x14ac:dyDescent="0.25">
      <c r="A12" s="71"/>
      <c r="B12" s="68"/>
      <c r="C12" s="28">
        <v>9</v>
      </c>
      <c r="D12" s="29" t="s">
        <v>46</v>
      </c>
      <c r="E12" s="30" t="s">
        <v>31</v>
      </c>
      <c r="F12" s="30" t="s">
        <v>32</v>
      </c>
      <c r="G12" s="36">
        <v>2960</v>
      </c>
      <c r="H12" s="33"/>
      <c r="I12" s="32">
        <f t="shared" si="0"/>
        <v>0</v>
      </c>
      <c r="J12" s="34" t="str">
        <f t="shared" si="1"/>
        <v>OK</v>
      </c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</row>
    <row r="13" spans="1:22" ht="45" x14ac:dyDescent="0.25">
      <c r="A13" s="71"/>
      <c r="B13" s="68"/>
      <c r="C13" s="28">
        <v>10</v>
      </c>
      <c r="D13" s="29" t="s">
        <v>58</v>
      </c>
      <c r="E13" s="30" t="s">
        <v>31</v>
      </c>
      <c r="F13" s="30" t="s">
        <v>32</v>
      </c>
      <c r="G13" s="36">
        <v>4985</v>
      </c>
      <c r="H13" s="33"/>
      <c r="I13" s="32">
        <f t="shared" si="0"/>
        <v>0</v>
      </c>
      <c r="J13" s="34" t="str">
        <f t="shared" si="1"/>
        <v>OK</v>
      </c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</row>
    <row r="14" spans="1:22" ht="60" x14ac:dyDescent="0.25">
      <c r="A14" s="71"/>
      <c r="B14" s="68"/>
      <c r="C14" s="28">
        <v>11</v>
      </c>
      <c r="D14" s="29" t="s">
        <v>59</v>
      </c>
      <c r="E14" s="30" t="s">
        <v>31</v>
      </c>
      <c r="F14" s="30" t="s">
        <v>32</v>
      </c>
      <c r="G14" s="36">
        <v>4870</v>
      </c>
      <c r="H14" s="33"/>
      <c r="I14" s="32">
        <f t="shared" si="0"/>
        <v>0</v>
      </c>
      <c r="J14" s="34" t="str">
        <f t="shared" si="1"/>
        <v>OK</v>
      </c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</row>
    <row r="15" spans="1:22" ht="60" x14ac:dyDescent="0.25">
      <c r="A15" s="71"/>
      <c r="B15" s="68"/>
      <c r="C15" s="28">
        <v>12</v>
      </c>
      <c r="D15" s="29" t="s">
        <v>47</v>
      </c>
      <c r="E15" s="28" t="s">
        <v>31</v>
      </c>
      <c r="F15" s="30" t="s">
        <v>32</v>
      </c>
      <c r="G15" s="36">
        <v>4605</v>
      </c>
      <c r="H15" s="33"/>
      <c r="I15" s="32">
        <f t="shared" si="0"/>
        <v>0</v>
      </c>
      <c r="J15" s="34" t="str">
        <f t="shared" si="1"/>
        <v>OK</v>
      </c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</row>
    <row r="16" spans="1:22" ht="30" x14ac:dyDescent="0.25">
      <c r="A16" s="71"/>
      <c r="B16" s="68"/>
      <c r="C16" s="28">
        <v>13</v>
      </c>
      <c r="D16" s="29" t="s">
        <v>60</v>
      </c>
      <c r="E16" s="30" t="s">
        <v>31</v>
      </c>
      <c r="F16" s="30" t="s">
        <v>32</v>
      </c>
      <c r="G16" s="36">
        <v>5575</v>
      </c>
      <c r="H16" s="33"/>
      <c r="I16" s="32">
        <f t="shared" si="0"/>
        <v>0</v>
      </c>
      <c r="J16" s="34" t="str">
        <f t="shared" si="1"/>
        <v>OK</v>
      </c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</row>
    <row r="17" spans="1:22" ht="45" x14ac:dyDescent="0.25">
      <c r="A17" s="71"/>
      <c r="B17" s="68"/>
      <c r="C17" s="28">
        <v>14</v>
      </c>
      <c r="D17" s="29" t="s">
        <v>49</v>
      </c>
      <c r="E17" s="28" t="s">
        <v>31</v>
      </c>
      <c r="F17" s="28" t="s">
        <v>32</v>
      </c>
      <c r="G17" s="36">
        <v>6005</v>
      </c>
      <c r="H17" s="33"/>
      <c r="I17" s="32">
        <f t="shared" si="0"/>
        <v>0</v>
      </c>
      <c r="J17" s="34" t="str">
        <f t="shared" si="1"/>
        <v>OK</v>
      </c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</row>
    <row r="18" spans="1:22" ht="45" x14ac:dyDescent="0.25">
      <c r="A18" s="71"/>
      <c r="B18" s="68"/>
      <c r="C18" s="28">
        <v>15</v>
      </c>
      <c r="D18" s="29" t="s">
        <v>61</v>
      </c>
      <c r="E18" s="28" t="s">
        <v>31</v>
      </c>
      <c r="F18" s="28" t="s">
        <v>32</v>
      </c>
      <c r="G18" s="36">
        <v>7485</v>
      </c>
      <c r="H18" s="33"/>
      <c r="I18" s="32">
        <f t="shared" si="0"/>
        <v>0</v>
      </c>
      <c r="J18" s="34" t="str">
        <f t="shared" si="1"/>
        <v>OK</v>
      </c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</row>
    <row r="19" spans="1:22" ht="45" x14ac:dyDescent="0.25">
      <c r="A19" s="71"/>
      <c r="B19" s="68"/>
      <c r="C19" s="28">
        <v>16</v>
      </c>
      <c r="D19" s="29" t="s">
        <v>62</v>
      </c>
      <c r="E19" s="28" t="s">
        <v>31</v>
      </c>
      <c r="F19" s="28" t="s">
        <v>32</v>
      </c>
      <c r="G19" s="36">
        <v>6820</v>
      </c>
      <c r="H19" s="33"/>
      <c r="I19" s="32">
        <f t="shared" si="0"/>
        <v>0</v>
      </c>
      <c r="J19" s="34" t="str">
        <f t="shared" si="1"/>
        <v>OK</v>
      </c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</row>
    <row r="20" spans="1:22" ht="60" x14ac:dyDescent="0.25">
      <c r="A20" s="71"/>
      <c r="B20" s="68"/>
      <c r="C20" s="28">
        <v>17</v>
      </c>
      <c r="D20" s="29" t="s">
        <v>63</v>
      </c>
      <c r="E20" s="28" t="s">
        <v>31</v>
      </c>
      <c r="F20" s="28" t="s">
        <v>32</v>
      </c>
      <c r="G20" s="36">
        <v>7625</v>
      </c>
      <c r="H20" s="33"/>
      <c r="I20" s="32">
        <f t="shared" si="0"/>
        <v>0</v>
      </c>
      <c r="J20" s="34" t="str">
        <f t="shared" si="1"/>
        <v>OK</v>
      </c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</row>
    <row r="21" spans="1:22" ht="60" x14ac:dyDescent="0.25">
      <c r="A21" s="71"/>
      <c r="B21" s="68"/>
      <c r="C21" s="28">
        <v>18</v>
      </c>
      <c r="D21" s="29" t="s">
        <v>64</v>
      </c>
      <c r="E21" s="28" t="s">
        <v>31</v>
      </c>
      <c r="F21" s="28" t="s">
        <v>32</v>
      </c>
      <c r="G21" s="36">
        <v>8225</v>
      </c>
      <c r="H21" s="33"/>
      <c r="I21" s="32">
        <f t="shared" si="0"/>
        <v>0</v>
      </c>
      <c r="J21" s="34" t="str">
        <f t="shared" si="1"/>
        <v>OK</v>
      </c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</row>
    <row r="22" spans="1:22" ht="60" x14ac:dyDescent="0.25">
      <c r="A22" s="71"/>
      <c r="B22" s="68"/>
      <c r="C22" s="28">
        <v>19</v>
      </c>
      <c r="D22" s="29" t="s">
        <v>65</v>
      </c>
      <c r="E22" s="28" t="s">
        <v>31</v>
      </c>
      <c r="F22" s="28" t="s">
        <v>32</v>
      </c>
      <c r="G22" s="36">
        <v>8700</v>
      </c>
      <c r="H22" s="33"/>
      <c r="I22" s="32">
        <f t="shared" si="0"/>
        <v>0</v>
      </c>
      <c r="J22" s="34" t="str">
        <f t="shared" si="1"/>
        <v>OK</v>
      </c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</row>
    <row r="23" spans="1:22" ht="150" x14ac:dyDescent="0.25">
      <c r="A23" s="71"/>
      <c r="B23" s="68"/>
      <c r="C23" s="28">
        <v>20</v>
      </c>
      <c r="D23" s="29" t="s">
        <v>66</v>
      </c>
      <c r="E23" s="28" t="s">
        <v>31</v>
      </c>
      <c r="F23" s="28" t="s">
        <v>32</v>
      </c>
      <c r="G23" s="36">
        <v>830</v>
      </c>
      <c r="H23" s="33"/>
      <c r="I23" s="32">
        <f t="shared" si="0"/>
        <v>0</v>
      </c>
      <c r="J23" s="34" t="str">
        <f t="shared" si="1"/>
        <v>OK</v>
      </c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</row>
    <row r="24" spans="1:22" x14ac:dyDescent="0.25">
      <c r="A24" s="71"/>
      <c r="B24" s="68"/>
      <c r="C24" s="28">
        <v>21</v>
      </c>
      <c r="D24" s="29" t="s">
        <v>67</v>
      </c>
      <c r="E24" s="28" t="s">
        <v>34</v>
      </c>
      <c r="F24" s="28" t="s">
        <v>35</v>
      </c>
      <c r="G24" s="36">
        <v>220</v>
      </c>
      <c r="H24" s="33"/>
      <c r="I24" s="32">
        <f t="shared" ref="I24:I42" si="2">H24-SUM(K24:V24)</f>
        <v>0</v>
      </c>
      <c r="J24" s="34" t="str">
        <f t="shared" ref="J24:J42" si="3">IF(I24&lt;0,"ATENÇÃO","OK")</f>
        <v>OK</v>
      </c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</row>
    <row r="25" spans="1:22" ht="60" x14ac:dyDescent="0.25">
      <c r="A25" s="71"/>
      <c r="B25" s="68"/>
      <c r="C25" s="28">
        <v>22</v>
      </c>
      <c r="D25" s="29" t="s">
        <v>33</v>
      </c>
      <c r="E25" s="28" t="s">
        <v>34</v>
      </c>
      <c r="F25" s="28" t="s">
        <v>35</v>
      </c>
      <c r="G25" s="36">
        <v>600</v>
      </c>
      <c r="H25" s="33">
        <f>6+2</f>
        <v>8</v>
      </c>
      <c r="I25" s="32">
        <f t="shared" si="2"/>
        <v>6</v>
      </c>
      <c r="J25" s="34" t="str">
        <f t="shared" si="3"/>
        <v>OK</v>
      </c>
      <c r="K25" s="64">
        <v>2</v>
      </c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</row>
    <row r="26" spans="1:22" ht="60" x14ac:dyDescent="0.25">
      <c r="A26" s="71"/>
      <c r="B26" s="68"/>
      <c r="C26" s="28">
        <v>23</v>
      </c>
      <c r="D26" s="29" t="s">
        <v>36</v>
      </c>
      <c r="E26" s="28" t="s">
        <v>34</v>
      </c>
      <c r="F26" s="28" t="s">
        <v>35</v>
      </c>
      <c r="G26" s="36">
        <v>815</v>
      </c>
      <c r="H26" s="33"/>
      <c r="I26" s="32">
        <f t="shared" si="2"/>
        <v>0</v>
      </c>
      <c r="J26" s="34" t="str">
        <f t="shared" si="3"/>
        <v>OK</v>
      </c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</row>
    <row r="27" spans="1:22" ht="60" x14ac:dyDescent="0.25">
      <c r="A27" s="71"/>
      <c r="B27" s="68"/>
      <c r="C27" s="28">
        <v>24</v>
      </c>
      <c r="D27" s="29" t="s">
        <v>37</v>
      </c>
      <c r="E27" s="28" t="s">
        <v>34</v>
      </c>
      <c r="F27" s="28" t="s">
        <v>35</v>
      </c>
      <c r="G27" s="36">
        <v>1010</v>
      </c>
      <c r="H27" s="33"/>
      <c r="I27" s="32">
        <f t="shared" si="2"/>
        <v>0</v>
      </c>
      <c r="J27" s="34" t="str">
        <f t="shared" si="3"/>
        <v>OK</v>
      </c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</row>
    <row r="28" spans="1:22" ht="30" x14ac:dyDescent="0.25">
      <c r="A28" s="71"/>
      <c r="B28" s="68"/>
      <c r="C28" s="28">
        <v>25</v>
      </c>
      <c r="D28" s="29" t="s">
        <v>38</v>
      </c>
      <c r="E28" s="28" t="s">
        <v>39</v>
      </c>
      <c r="F28" s="28" t="s">
        <v>35</v>
      </c>
      <c r="G28" s="36">
        <v>55</v>
      </c>
      <c r="H28" s="33">
        <v>25</v>
      </c>
      <c r="I28" s="32">
        <f t="shared" si="2"/>
        <v>25</v>
      </c>
      <c r="J28" s="34" t="str">
        <f t="shared" si="3"/>
        <v>OK</v>
      </c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</row>
    <row r="29" spans="1:22" ht="30" x14ac:dyDescent="0.25">
      <c r="A29" s="71"/>
      <c r="B29" s="68"/>
      <c r="C29" s="28">
        <v>26</v>
      </c>
      <c r="D29" s="29" t="s">
        <v>68</v>
      </c>
      <c r="E29" s="28" t="s">
        <v>39</v>
      </c>
      <c r="F29" s="28" t="s">
        <v>35</v>
      </c>
      <c r="G29" s="36">
        <v>63</v>
      </c>
      <c r="H29" s="33"/>
      <c r="I29" s="32">
        <f t="shared" si="2"/>
        <v>0</v>
      </c>
      <c r="J29" s="34" t="str">
        <f t="shared" si="3"/>
        <v>OK</v>
      </c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</row>
    <row r="30" spans="1:22" ht="30" x14ac:dyDescent="0.25">
      <c r="A30" s="71"/>
      <c r="B30" s="68"/>
      <c r="C30" s="28">
        <v>27</v>
      </c>
      <c r="D30" s="29" t="s">
        <v>40</v>
      </c>
      <c r="E30" s="28" t="s">
        <v>39</v>
      </c>
      <c r="F30" s="28" t="s">
        <v>35</v>
      </c>
      <c r="G30" s="36">
        <v>76</v>
      </c>
      <c r="H30" s="33"/>
      <c r="I30" s="32">
        <f t="shared" si="2"/>
        <v>0</v>
      </c>
      <c r="J30" s="34" t="str">
        <f t="shared" si="3"/>
        <v>OK</v>
      </c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</row>
    <row r="31" spans="1:22" x14ac:dyDescent="0.25">
      <c r="A31" s="72"/>
      <c r="B31" s="69"/>
      <c r="C31" s="28">
        <v>28</v>
      </c>
      <c r="D31" s="29" t="s">
        <v>69</v>
      </c>
      <c r="E31" s="28" t="s">
        <v>34</v>
      </c>
      <c r="F31" s="28" t="s">
        <v>35</v>
      </c>
      <c r="G31" s="36">
        <v>302</v>
      </c>
      <c r="H31" s="33">
        <f>2</f>
        <v>2</v>
      </c>
      <c r="I31" s="32">
        <f t="shared" si="2"/>
        <v>0</v>
      </c>
      <c r="J31" s="34" t="str">
        <f t="shared" si="3"/>
        <v>OK</v>
      </c>
      <c r="K31" s="64">
        <v>2</v>
      </c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</row>
    <row r="32" spans="1:22" ht="60" x14ac:dyDescent="0.25">
      <c r="A32" s="70" t="s">
        <v>72</v>
      </c>
      <c r="B32" s="67">
        <v>2</v>
      </c>
      <c r="C32" s="28">
        <v>29</v>
      </c>
      <c r="D32" s="29" t="s">
        <v>53</v>
      </c>
      <c r="E32" s="28" t="s">
        <v>31</v>
      </c>
      <c r="F32" s="28" t="s">
        <v>32</v>
      </c>
      <c r="G32" s="36">
        <v>1500</v>
      </c>
      <c r="H32" s="33"/>
      <c r="I32" s="32">
        <f t="shared" si="2"/>
        <v>0</v>
      </c>
      <c r="J32" s="34" t="str">
        <f t="shared" si="3"/>
        <v>OK</v>
      </c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</row>
    <row r="33" spans="1:22" ht="60" x14ac:dyDescent="0.25">
      <c r="A33" s="71"/>
      <c r="B33" s="68"/>
      <c r="C33" s="28">
        <v>30</v>
      </c>
      <c r="D33" s="29" t="s">
        <v>54</v>
      </c>
      <c r="E33" s="28" t="s">
        <v>31</v>
      </c>
      <c r="F33" s="28" t="s">
        <v>32</v>
      </c>
      <c r="G33" s="36">
        <v>2200</v>
      </c>
      <c r="H33" s="33"/>
      <c r="I33" s="32">
        <f t="shared" si="2"/>
        <v>0</v>
      </c>
      <c r="J33" s="34" t="str">
        <f t="shared" si="3"/>
        <v>OK</v>
      </c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</row>
    <row r="34" spans="1:22" ht="45" x14ac:dyDescent="0.25">
      <c r="A34" s="71"/>
      <c r="B34" s="68"/>
      <c r="C34" s="28">
        <v>31</v>
      </c>
      <c r="D34" s="29" t="s">
        <v>57</v>
      </c>
      <c r="E34" s="28" t="s">
        <v>31</v>
      </c>
      <c r="F34" s="28" t="s">
        <v>32</v>
      </c>
      <c r="G34" s="36">
        <v>4150</v>
      </c>
      <c r="H34" s="33"/>
      <c r="I34" s="32">
        <f t="shared" si="2"/>
        <v>0</v>
      </c>
      <c r="J34" s="34" t="str">
        <f t="shared" si="3"/>
        <v>OK</v>
      </c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</row>
    <row r="35" spans="1:22" ht="60" x14ac:dyDescent="0.25">
      <c r="A35" s="71"/>
      <c r="B35" s="68"/>
      <c r="C35" s="28">
        <v>32</v>
      </c>
      <c r="D35" s="29" t="s">
        <v>70</v>
      </c>
      <c r="E35" s="28" t="s">
        <v>31</v>
      </c>
      <c r="F35" s="28" t="s">
        <v>32</v>
      </c>
      <c r="G35" s="36">
        <v>7525</v>
      </c>
      <c r="H35" s="33"/>
      <c r="I35" s="32">
        <f t="shared" si="2"/>
        <v>0</v>
      </c>
      <c r="J35" s="34" t="str">
        <f t="shared" si="3"/>
        <v>OK</v>
      </c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</row>
    <row r="36" spans="1:22" ht="150" x14ac:dyDescent="0.25">
      <c r="A36" s="71"/>
      <c r="B36" s="68"/>
      <c r="C36" s="28">
        <v>33</v>
      </c>
      <c r="D36" s="29" t="s">
        <v>66</v>
      </c>
      <c r="E36" s="28" t="s">
        <v>31</v>
      </c>
      <c r="F36" s="28" t="s">
        <v>32</v>
      </c>
      <c r="G36" s="36">
        <v>800</v>
      </c>
      <c r="H36" s="33"/>
      <c r="I36" s="32">
        <f t="shared" si="2"/>
        <v>0</v>
      </c>
      <c r="J36" s="34" t="str">
        <f t="shared" si="3"/>
        <v>OK</v>
      </c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</row>
    <row r="37" spans="1:22" x14ac:dyDescent="0.25">
      <c r="A37" s="71"/>
      <c r="B37" s="68"/>
      <c r="C37" s="28">
        <v>34</v>
      </c>
      <c r="D37" s="29" t="s">
        <v>71</v>
      </c>
      <c r="E37" s="28" t="s">
        <v>34</v>
      </c>
      <c r="F37" s="28" t="s">
        <v>35</v>
      </c>
      <c r="G37" s="36">
        <v>200</v>
      </c>
      <c r="H37" s="33"/>
      <c r="I37" s="32">
        <f t="shared" si="2"/>
        <v>0</v>
      </c>
      <c r="J37" s="34" t="str">
        <f t="shared" si="3"/>
        <v>OK</v>
      </c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</row>
    <row r="38" spans="1:22" ht="60" x14ac:dyDescent="0.25">
      <c r="A38" s="71"/>
      <c r="B38" s="68"/>
      <c r="C38" s="28">
        <v>35</v>
      </c>
      <c r="D38" s="29" t="s">
        <v>33</v>
      </c>
      <c r="E38" s="28" t="s">
        <v>34</v>
      </c>
      <c r="F38" s="28" t="s">
        <v>35</v>
      </c>
      <c r="G38" s="36">
        <v>550</v>
      </c>
      <c r="H38" s="33"/>
      <c r="I38" s="32">
        <f t="shared" si="2"/>
        <v>0</v>
      </c>
      <c r="J38" s="34" t="str">
        <f t="shared" si="3"/>
        <v>OK</v>
      </c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</row>
    <row r="39" spans="1:22" ht="60" x14ac:dyDescent="0.25">
      <c r="A39" s="71"/>
      <c r="B39" s="68"/>
      <c r="C39" s="28">
        <v>36</v>
      </c>
      <c r="D39" s="29" t="s">
        <v>37</v>
      </c>
      <c r="E39" s="28" t="s">
        <v>34</v>
      </c>
      <c r="F39" s="28" t="s">
        <v>35</v>
      </c>
      <c r="G39" s="36">
        <v>900</v>
      </c>
      <c r="H39" s="33"/>
      <c r="I39" s="32">
        <f t="shared" si="2"/>
        <v>0</v>
      </c>
      <c r="J39" s="34" t="str">
        <f t="shared" si="3"/>
        <v>OK</v>
      </c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</row>
    <row r="40" spans="1:22" ht="30" x14ac:dyDescent="0.25">
      <c r="A40" s="71"/>
      <c r="B40" s="68"/>
      <c r="C40" s="28">
        <v>37</v>
      </c>
      <c r="D40" s="29" t="s">
        <v>38</v>
      </c>
      <c r="E40" s="28" t="s">
        <v>39</v>
      </c>
      <c r="F40" s="28" t="s">
        <v>35</v>
      </c>
      <c r="G40" s="36">
        <v>50</v>
      </c>
      <c r="H40" s="33"/>
      <c r="I40" s="32">
        <f t="shared" si="2"/>
        <v>0</v>
      </c>
      <c r="J40" s="34" t="str">
        <f t="shared" si="3"/>
        <v>OK</v>
      </c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</row>
    <row r="41" spans="1:22" ht="30" x14ac:dyDescent="0.25">
      <c r="A41" s="71"/>
      <c r="B41" s="68"/>
      <c r="C41" s="28">
        <v>38</v>
      </c>
      <c r="D41" s="29" t="s">
        <v>40</v>
      </c>
      <c r="E41" s="28" t="s">
        <v>39</v>
      </c>
      <c r="F41" s="28" t="s">
        <v>35</v>
      </c>
      <c r="G41" s="36">
        <v>70</v>
      </c>
      <c r="H41" s="33"/>
      <c r="I41" s="32">
        <f t="shared" si="2"/>
        <v>0</v>
      </c>
      <c r="J41" s="34" t="str">
        <f t="shared" si="3"/>
        <v>OK</v>
      </c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</row>
    <row r="42" spans="1:22" x14ac:dyDescent="0.25">
      <c r="A42" s="72"/>
      <c r="B42" s="69"/>
      <c r="C42" s="28">
        <v>39</v>
      </c>
      <c r="D42" s="29" t="s">
        <v>69</v>
      </c>
      <c r="E42" s="28" t="s">
        <v>34</v>
      </c>
      <c r="F42" s="28" t="s">
        <v>35</v>
      </c>
      <c r="G42" s="36">
        <v>300</v>
      </c>
      <c r="H42" s="33"/>
      <c r="I42" s="32">
        <f t="shared" si="2"/>
        <v>0</v>
      </c>
      <c r="J42" s="34" t="str">
        <f t="shared" si="3"/>
        <v>OK</v>
      </c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</row>
  </sheetData>
  <mergeCells count="20">
    <mergeCell ref="V1:V2"/>
    <mergeCell ref="A2:J2"/>
    <mergeCell ref="A4:A31"/>
    <mergeCell ref="B4:B31"/>
    <mergeCell ref="N1:N2"/>
    <mergeCell ref="O1:O2"/>
    <mergeCell ref="P1:P2"/>
    <mergeCell ref="Q1:Q2"/>
    <mergeCell ref="R1:R2"/>
    <mergeCell ref="S1:S2"/>
    <mergeCell ref="A1:C1"/>
    <mergeCell ref="D1:G1"/>
    <mergeCell ref="H1:J1"/>
    <mergeCell ref="K1:K2"/>
    <mergeCell ref="L1:L2"/>
    <mergeCell ref="M1:M2"/>
    <mergeCell ref="A32:A42"/>
    <mergeCell ref="B32:B42"/>
    <mergeCell ref="T1:T2"/>
    <mergeCell ref="U1:U2"/>
  </mergeCells>
  <conditionalFormatting sqref="J1:J1048576">
    <cfRule type="cellIs" dxfId="7" priority="2" operator="equal">
      <formula>"ATENÇÃO"</formula>
    </cfRule>
  </conditionalFormatting>
  <pageMargins left="0.511811024" right="0.511811024" top="0.78740157499999996" bottom="0.78740157499999996" header="0.31496062000000002" footer="0.31496062000000002"/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2"/>
  <sheetViews>
    <sheetView zoomScale="80" zoomScaleNormal="80" workbookViewId="0">
      <selection activeCell="I5" sqref="I5"/>
    </sheetView>
  </sheetViews>
  <sheetFormatPr defaultColWidth="9.7109375" defaultRowHeight="15" x14ac:dyDescent="0.25"/>
  <cols>
    <col min="1" max="1" width="17.28515625" style="1" customWidth="1"/>
    <col min="2" max="2" width="7.5703125" style="1" customWidth="1"/>
    <col min="3" max="3" width="6.28515625" style="1" customWidth="1"/>
    <col min="4" max="4" width="60.28515625" style="1" customWidth="1"/>
    <col min="5" max="5" width="14.28515625" style="1" customWidth="1"/>
    <col min="6" max="6" width="16.7109375" style="1" customWidth="1"/>
    <col min="7" max="7" width="16.140625" style="16" customWidth="1"/>
    <col min="8" max="8" width="12.5703125" style="17" customWidth="1"/>
    <col min="9" max="9" width="13.28515625" style="27" customWidth="1"/>
    <col min="10" max="10" width="12.5703125" style="18" customWidth="1"/>
    <col min="11" max="22" width="12" style="19" customWidth="1"/>
    <col min="23" max="16384" width="9.7109375" style="15"/>
  </cols>
  <sheetData>
    <row r="1" spans="1:22" ht="33" customHeight="1" x14ac:dyDescent="0.25">
      <c r="A1" s="66" t="s">
        <v>50</v>
      </c>
      <c r="B1" s="66"/>
      <c r="C1" s="66"/>
      <c r="D1" s="66" t="s">
        <v>42</v>
      </c>
      <c r="E1" s="66"/>
      <c r="F1" s="66"/>
      <c r="G1" s="66"/>
      <c r="H1" s="66" t="s">
        <v>43</v>
      </c>
      <c r="I1" s="66"/>
      <c r="J1" s="66"/>
      <c r="K1" s="65" t="s">
        <v>44</v>
      </c>
      <c r="L1" s="65" t="s">
        <v>44</v>
      </c>
      <c r="M1" s="65" t="s">
        <v>44</v>
      </c>
      <c r="N1" s="65" t="s">
        <v>44</v>
      </c>
      <c r="O1" s="65" t="s">
        <v>44</v>
      </c>
      <c r="P1" s="65" t="s">
        <v>44</v>
      </c>
      <c r="Q1" s="65" t="s">
        <v>44</v>
      </c>
      <c r="R1" s="65" t="s">
        <v>44</v>
      </c>
      <c r="S1" s="65" t="s">
        <v>44</v>
      </c>
      <c r="T1" s="65" t="s">
        <v>44</v>
      </c>
      <c r="U1" s="65" t="s">
        <v>44</v>
      </c>
      <c r="V1" s="65" t="s">
        <v>44</v>
      </c>
    </row>
    <row r="2" spans="1:22" ht="24.75" customHeight="1" x14ac:dyDescent="0.25">
      <c r="A2" s="66" t="s">
        <v>78</v>
      </c>
      <c r="B2" s="66"/>
      <c r="C2" s="66"/>
      <c r="D2" s="66"/>
      <c r="E2" s="66"/>
      <c r="F2" s="66"/>
      <c r="G2" s="66"/>
      <c r="H2" s="66"/>
      <c r="I2" s="66"/>
      <c r="J2" s="66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</row>
    <row r="3" spans="1:22" s="16" customFormat="1" ht="34.5" customHeight="1" x14ac:dyDescent="0.2">
      <c r="A3" s="21" t="s">
        <v>3</v>
      </c>
      <c r="B3" s="21" t="s">
        <v>1</v>
      </c>
      <c r="C3" s="21" t="s">
        <v>51</v>
      </c>
      <c r="D3" s="22" t="s">
        <v>5</v>
      </c>
      <c r="E3" s="22" t="s">
        <v>28</v>
      </c>
      <c r="F3" s="22" t="s">
        <v>30</v>
      </c>
      <c r="G3" s="23" t="s">
        <v>4</v>
      </c>
      <c r="H3" s="24" t="s">
        <v>27</v>
      </c>
      <c r="I3" s="25" t="s">
        <v>0</v>
      </c>
      <c r="J3" s="21" t="s">
        <v>6</v>
      </c>
      <c r="K3" s="26" t="s">
        <v>2</v>
      </c>
      <c r="L3" s="26" t="s">
        <v>2</v>
      </c>
      <c r="M3" s="26" t="s">
        <v>2</v>
      </c>
      <c r="N3" s="26" t="s">
        <v>2</v>
      </c>
      <c r="O3" s="26" t="s">
        <v>2</v>
      </c>
      <c r="P3" s="26" t="s">
        <v>2</v>
      </c>
      <c r="Q3" s="26" t="s">
        <v>2</v>
      </c>
      <c r="R3" s="26" t="s">
        <v>2</v>
      </c>
      <c r="S3" s="26" t="s">
        <v>2</v>
      </c>
      <c r="T3" s="26" t="s">
        <v>2</v>
      </c>
      <c r="U3" s="26" t="s">
        <v>2</v>
      </c>
      <c r="V3" s="26" t="s">
        <v>2</v>
      </c>
    </row>
    <row r="4" spans="1:22" ht="60" x14ac:dyDescent="0.25">
      <c r="A4" s="70" t="s">
        <v>72</v>
      </c>
      <c r="B4" s="67">
        <v>1</v>
      </c>
      <c r="C4" s="28">
        <v>1</v>
      </c>
      <c r="D4" s="29" t="s">
        <v>52</v>
      </c>
      <c r="E4" s="30" t="s">
        <v>31</v>
      </c>
      <c r="F4" s="30" t="s">
        <v>32</v>
      </c>
      <c r="G4" s="35">
        <v>1480</v>
      </c>
      <c r="H4" s="33">
        <v>2</v>
      </c>
      <c r="I4" s="32">
        <f>H4-SUM(K4:V4)</f>
        <v>2</v>
      </c>
      <c r="J4" s="34" t="str">
        <f>IF(I4&lt;0,"ATENÇÃO","OK")</f>
        <v>OK</v>
      </c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</row>
    <row r="5" spans="1:22" ht="75" x14ac:dyDescent="0.25">
      <c r="A5" s="71"/>
      <c r="B5" s="68"/>
      <c r="C5" s="28">
        <v>2</v>
      </c>
      <c r="D5" s="29" t="s">
        <v>48</v>
      </c>
      <c r="E5" s="30" t="s">
        <v>31</v>
      </c>
      <c r="F5" s="30" t="s">
        <v>32</v>
      </c>
      <c r="G5" s="35">
        <v>1585</v>
      </c>
      <c r="H5" s="33"/>
      <c r="I5" s="32">
        <f t="shared" ref="I5:I23" si="0">H5-SUM(K5:V5)</f>
        <v>0</v>
      </c>
      <c r="J5" s="34" t="str">
        <f t="shared" ref="J5:J23" si="1">IF(I5&lt;0,"ATENÇÃO","OK")</f>
        <v>OK</v>
      </c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</row>
    <row r="6" spans="1:22" ht="60" x14ac:dyDescent="0.25">
      <c r="A6" s="71"/>
      <c r="B6" s="68"/>
      <c r="C6" s="28">
        <v>3</v>
      </c>
      <c r="D6" s="29" t="s">
        <v>53</v>
      </c>
      <c r="E6" s="30" t="s">
        <v>31</v>
      </c>
      <c r="F6" s="30" t="s">
        <v>32</v>
      </c>
      <c r="G6" s="35">
        <v>1595</v>
      </c>
      <c r="H6" s="33"/>
      <c r="I6" s="32">
        <f t="shared" si="0"/>
        <v>0</v>
      </c>
      <c r="J6" s="34" t="str">
        <f t="shared" si="1"/>
        <v>OK</v>
      </c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</row>
    <row r="7" spans="1:22" ht="60" x14ac:dyDescent="0.25">
      <c r="A7" s="71"/>
      <c r="B7" s="68"/>
      <c r="C7" s="28">
        <v>4</v>
      </c>
      <c r="D7" s="29" t="s">
        <v>45</v>
      </c>
      <c r="E7" s="28" t="s">
        <v>31</v>
      </c>
      <c r="F7" s="30" t="s">
        <v>32</v>
      </c>
      <c r="G7" s="35">
        <v>1685</v>
      </c>
      <c r="H7" s="33">
        <v>1</v>
      </c>
      <c r="I7" s="32">
        <f t="shared" si="0"/>
        <v>1</v>
      </c>
      <c r="J7" s="34" t="str">
        <f t="shared" si="1"/>
        <v>OK</v>
      </c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</row>
    <row r="8" spans="1:22" ht="60" x14ac:dyDescent="0.25">
      <c r="A8" s="71"/>
      <c r="B8" s="68"/>
      <c r="C8" s="28">
        <v>5</v>
      </c>
      <c r="D8" s="29" t="s">
        <v>54</v>
      </c>
      <c r="E8" s="28" t="s">
        <v>31</v>
      </c>
      <c r="F8" s="28" t="s">
        <v>32</v>
      </c>
      <c r="G8" s="35">
        <v>2200</v>
      </c>
      <c r="H8" s="33">
        <v>1</v>
      </c>
      <c r="I8" s="32">
        <f t="shared" si="0"/>
        <v>1</v>
      </c>
      <c r="J8" s="34" t="str">
        <f t="shared" si="1"/>
        <v>OK</v>
      </c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</row>
    <row r="9" spans="1:22" ht="60" x14ac:dyDescent="0.25">
      <c r="A9" s="71"/>
      <c r="B9" s="68"/>
      <c r="C9" s="28">
        <v>6</v>
      </c>
      <c r="D9" s="29" t="s">
        <v>55</v>
      </c>
      <c r="E9" s="28" t="s">
        <v>31</v>
      </c>
      <c r="F9" s="28" t="s">
        <v>32</v>
      </c>
      <c r="G9" s="35">
        <v>2455</v>
      </c>
      <c r="H9" s="33"/>
      <c r="I9" s="32">
        <f t="shared" si="0"/>
        <v>0</v>
      </c>
      <c r="J9" s="34" t="str">
        <f t="shared" si="1"/>
        <v>OK</v>
      </c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</row>
    <row r="10" spans="1:22" ht="45" x14ac:dyDescent="0.25">
      <c r="A10" s="71"/>
      <c r="B10" s="68"/>
      <c r="C10" s="28">
        <v>7</v>
      </c>
      <c r="D10" s="29" t="s">
        <v>56</v>
      </c>
      <c r="E10" s="28" t="s">
        <v>31</v>
      </c>
      <c r="F10" s="28" t="s">
        <v>32</v>
      </c>
      <c r="G10" s="35">
        <v>4265</v>
      </c>
      <c r="H10" s="33">
        <v>2</v>
      </c>
      <c r="I10" s="32">
        <f t="shared" si="0"/>
        <v>2</v>
      </c>
      <c r="J10" s="34" t="str">
        <f t="shared" si="1"/>
        <v>OK</v>
      </c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</row>
    <row r="11" spans="1:22" ht="45" x14ac:dyDescent="0.25">
      <c r="A11" s="71"/>
      <c r="B11" s="68"/>
      <c r="C11" s="28">
        <v>8</v>
      </c>
      <c r="D11" s="31" t="s">
        <v>57</v>
      </c>
      <c r="E11" s="28" t="s">
        <v>31</v>
      </c>
      <c r="F11" s="28" t="s">
        <v>32</v>
      </c>
      <c r="G11" s="35">
        <v>4100</v>
      </c>
      <c r="H11" s="33"/>
      <c r="I11" s="32">
        <f t="shared" si="0"/>
        <v>0</v>
      </c>
      <c r="J11" s="34" t="str">
        <f t="shared" si="1"/>
        <v>OK</v>
      </c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</row>
    <row r="12" spans="1:22" ht="60" x14ac:dyDescent="0.25">
      <c r="A12" s="71"/>
      <c r="B12" s="68"/>
      <c r="C12" s="28">
        <v>9</v>
      </c>
      <c r="D12" s="29" t="s">
        <v>46</v>
      </c>
      <c r="E12" s="30" t="s">
        <v>31</v>
      </c>
      <c r="F12" s="30" t="s">
        <v>32</v>
      </c>
      <c r="G12" s="36">
        <v>2960</v>
      </c>
      <c r="H12" s="33"/>
      <c r="I12" s="32">
        <f t="shared" si="0"/>
        <v>0</v>
      </c>
      <c r="J12" s="34" t="str">
        <f t="shared" si="1"/>
        <v>OK</v>
      </c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</row>
    <row r="13" spans="1:22" ht="45" x14ac:dyDescent="0.25">
      <c r="A13" s="71"/>
      <c r="B13" s="68"/>
      <c r="C13" s="28">
        <v>10</v>
      </c>
      <c r="D13" s="29" t="s">
        <v>58</v>
      </c>
      <c r="E13" s="30" t="s">
        <v>31</v>
      </c>
      <c r="F13" s="30" t="s">
        <v>32</v>
      </c>
      <c r="G13" s="36">
        <v>4985</v>
      </c>
      <c r="H13" s="33"/>
      <c r="I13" s="32">
        <f t="shared" si="0"/>
        <v>0</v>
      </c>
      <c r="J13" s="34" t="str">
        <f t="shared" si="1"/>
        <v>OK</v>
      </c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</row>
    <row r="14" spans="1:22" ht="60" x14ac:dyDescent="0.25">
      <c r="A14" s="71"/>
      <c r="B14" s="68"/>
      <c r="C14" s="28">
        <v>11</v>
      </c>
      <c r="D14" s="29" t="s">
        <v>59</v>
      </c>
      <c r="E14" s="30" t="s">
        <v>31</v>
      </c>
      <c r="F14" s="30" t="s">
        <v>32</v>
      </c>
      <c r="G14" s="36">
        <v>4870</v>
      </c>
      <c r="H14" s="33"/>
      <c r="I14" s="32">
        <f t="shared" si="0"/>
        <v>0</v>
      </c>
      <c r="J14" s="34" t="str">
        <f t="shared" si="1"/>
        <v>OK</v>
      </c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</row>
    <row r="15" spans="1:22" ht="60" x14ac:dyDescent="0.25">
      <c r="A15" s="71"/>
      <c r="B15" s="68"/>
      <c r="C15" s="28">
        <v>12</v>
      </c>
      <c r="D15" s="29" t="s">
        <v>47</v>
      </c>
      <c r="E15" s="28" t="s">
        <v>31</v>
      </c>
      <c r="F15" s="30" t="s">
        <v>32</v>
      </c>
      <c r="G15" s="36">
        <v>4605</v>
      </c>
      <c r="H15" s="33"/>
      <c r="I15" s="32">
        <f t="shared" si="0"/>
        <v>0</v>
      </c>
      <c r="J15" s="34" t="str">
        <f t="shared" si="1"/>
        <v>OK</v>
      </c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</row>
    <row r="16" spans="1:22" ht="30" x14ac:dyDescent="0.25">
      <c r="A16" s="71"/>
      <c r="B16" s="68"/>
      <c r="C16" s="28">
        <v>13</v>
      </c>
      <c r="D16" s="29" t="s">
        <v>60</v>
      </c>
      <c r="E16" s="30" t="s">
        <v>31</v>
      </c>
      <c r="F16" s="30" t="s">
        <v>32</v>
      </c>
      <c r="G16" s="36">
        <v>5575</v>
      </c>
      <c r="H16" s="33">
        <v>1</v>
      </c>
      <c r="I16" s="32">
        <f t="shared" si="0"/>
        <v>1</v>
      </c>
      <c r="J16" s="34" t="str">
        <f t="shared" si="1"/>
        <v>OK</v>
      </c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</row>
    <row r="17" spans="1:22" ht="45" x14ac:dyDescent="0.25">
      <c r="A17" s="71"/>
      <c r="B17" s="68"/>
      <c r="C17" s="28">
        <v>14</v>
      </c>
      <c r="D17" s="29" t="s">
        <v>49</v>
      </c>
      <c r="E17" s="28" t="s">
        <v>31</v>
      </c>
      <c r="F17" s="28" t="s">
        <v>32</v>
      </c>
      <c r="G17" s="36">
        <v>6005</v>
      </c>
      <c r="H17" s="33"/>
      <c r="I17" s="32">
        <f t="shared" si="0"/>
        <v>0</v>
      </c>
      <c r="J17" s="34" t="str">
        <f t="shared" si="1"/>
        <v>OK</v>
      </c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</row>
    <row r="18" spans="1:22" ht="45" x14ac:dyDescent="0.25">
      <c r="A18" s="71"/>
      <c r="B18" s="68"/>
      <c r="C18" s="28">
        <v>15</v>
      </c>
      <c r="D18" s="29" t="s">
        <v>61</v>
      </c>
      <c r="E18" s="28" t="s">
        <v>31</v>
      </c>
      <c r="F18" s="28" t="s">
        <v>32</v>
      </c>
      <c r="G18" s="36">
        <v>7485</v>
      </c>
      <c r="H18" s="33"/>
      <c r="I18" s="32">
        <f t="shared" si="0"/>
        <v>0</v>
      </c>
      <c r="J18" s="34" t="str">
        <f t="shared" si="1"/>
        <v>OK</v>
      </c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</row>
    <row r="19" spans="1:22" ht="45" x14ac:dyDescent="0.25">
      <c r="A19" s="71"/>
      <c r="B19" s="68"/>
      <c r="C19" s="28">
        <v>16</v>
      </c>
      <c r="D19" s="29" t="s">
        <v>62</v>
      </c>
      <c r="E19" s="28" t="s">
        <v>31</v>
      </c>
      <c r="F19" s="28" t="s">
        <v>32</v>
      </c>
      <c r="G19" s="36">
        <v>6820</v>
      </c>
      <c r="H19" s="33"/>
      <c r="I19" s="32">
        <f t="shared" si="0"/>
        <v>0</v>
      </c>
      <c r="J19" s="34" t="str">
        <f t="shared" si="1"/>
        <v>OK</v>
      </c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</row>
    <row r="20" spans="1:22" ht="60" x14ac:dyDescent="0.25">
      <c r="A20" s="71"/>
      <c r="B20" s="68"/>
      <c r="C20" s="28">
        <v>17</v>
      </c>
      <c r="D20" s="29" t="s">
        <v>63</v>
      </c>
      <c r="E20" s="28" t="s">
        <v>31</v>
      </c>
      <c r="F20" s="28" t="s">
        <v>32</v>
      </c>
      <c r="G20" s="36">
        <v>7625</v>
      </c>
      <c r="H20" s="33">
        <v>4</v>
      </c>
      <c r="I20" s="32">
        <f t="shared" si="0"/>
        <v>4</v>
      </c>
      <c r="J20" s="34" t="str">
        <f t="shared" si="1"/>
        <v>OK</v>
      </c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</row>
    <row r="21" spans="1:22" ht="60" x14ac:dyDescent="0.25">
      <c r="A21" s="71"/>
      <c r="B21" s="68"/>
      <c r="C21" s="28">
        <v>18</v>
      </c>
      <c r="D21" s="29" t="s">
        <v>64</v>
      </c>
      <c r="E21" s="28" t="s">
        <v>31</v>
      </c>
      <c r="F21" s="28" t="s">
        <v>32</v>
      </c>
      <c r="G21" s="36">
        <v>8225</v>
      </c>
      <c r="H21" s="33"/>
      <c r="I21" s="32">
        <f t="shared" si="0"/>
        <v>0</v>
      </c>
      <c r="J21" s="34" t="str">
        <f t="shared" si="1"/>
        <v>OK</v>
      </c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</row>
    <row r="22" spans="1:22" ht="60" x14ac:dyDescent="0.25">
      <c r="A22" s="71"/>
      <c r="B22" s="68"/>
      <c r="C22" s="28">
        <v>19</v>
      </c>
      <c r="D22" s="29" t="s">
        <v>65</v>
      </c>
      <c r="E22" s="28" t="s">
        <v>31</v>
      </c>
      <c r="F22" s="28" t="s">
        <v>32</v>
      </c>
      <c r="G22" s="36">
        <v>8700</v>
      </c>
      <c r="H22" s="33"/>
      <c r="I22" s="32">
        <f t="shared" si="0"/>
        <v>0</v>
      </c>
      <c r="J22" s="34" t="str">
        <f t="shared" si="1"/>
        <v>OK</v>
      </c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</row>
    <row r="23" spans="1:22" ht="150" x14ac:dyDescent="0.25">
      <c r="A23" s="71"/>
      <c r="B23" s="68"/>
      <c r="C23" s="28">
        <v>20</v>
      </c>
      <c r="D23" s="29" t="s">
        <v>66</v>
      </c>
      <c r="E23" s="28" t="s">
        <v>31</v>
      </c>
      <c r="F23" s="28" t="s">
        <v>32</v>
      </c>
      <c r="G23" s="36">
        <v>830</v>
      </c>
      <c r="H23" s="33">
        <v>2</v>
      </c>
      <c r="I23" s="32">
        <f t="shared" si="0"/>
        <v>2</v>
      </c>
      <c r="J23" s="34" t="str">
        <f t="shared" si="1"/>
        <v>OK</v>
      </c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</row>
    <row r="24" spans="1:22" x14ac:dyDescent="0.25">
      <c r="A24" s="71"/>
      <c r="B24" s="68"/>
      <c r="C24" s="28">
        <v>21</v>
      </c>
      <c r="D24" s="29" t="s">
        <v>67</v>
      </c>
      <c r="E24" s="28" t="s">
        <v>34</v>
      </c>
      <c r="F24" s="28" t="s">
        <v>35</v>
      </c>
      <c r="G24" s="36">
        <v>220</v>
      </c>
      <c r="H24" s="33">
        <v>2</v>
      </c>
      <c r="I24" s="32">
        <f t="shared" ref="I24:I42" si="2">H24-SUM(K24:V24)</f>
        <v>2</v>
      </c>
      <c r="J24" s="34" t="str">
        <f t="shared" ref="J24:J42" si="3">IF(I24&lt;0,"ATENÇÃO","OK")</f>
        <v>OK</v>
      </c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</row>
    <row r="25" spans="1:22" ht="60" x14ac:dyDescent="0.25">
      <c r="A25" s="71"/>
      <c r="B25" s="68"/>
      <c r="C25" s="28">
        <v>22</v>
      </c>
      <c r="D25" s="29" t="s">
        <v>33</v>
      </c>
      <c r="E25" s="28" t="s">
        <v>34</v>
      </c>
      <c r="F25" s="28" t="s">
        <v>35</v>
      </c>
      <c r="G25" s="36">
        <v>600</v>
      </c>
      <c r="H25" s="33">
        <v>14</v>
      </c>
      <c r="I25" s="32">
        <f t="shared" si="2"/>
        <v>14</v>
      </c>
      <c r="J25" s="34" t="str">
        <f t="shared" si="3"/>
        <v>OK</v>
      </c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</row>
    <row r="26" spans="1:22" ht="60" x14ac:dyDescent="0.25">
      <c r="A26" s="71"/>
      <c r="B26" s="68"/>
      <c r="C26" s="28">
        <v>23</v>
      </c>
      <c r="D26" s="29" t="s">
        <v>36</v>
      </c>
      <c r="E26" s="28" t="s">
        <v>34</v>
      </c>
      <c r="F26" s="28" t="s">
        <v>35</v>
      </c>
      <c r="G26" s="36">
        <v>815</v>
      </c>
      <c r="H26" s="33">
        <v>4</v>
      </c>
      <c r="I26" s="32">
        <f t="shared" si="2"/>
        <v>4</v>
      </c>
      <c r="J26" s="34" t="str">
        <f t="shared" si="3"/>
        <v>OK</v>
      </c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</row>
    <row r="27" spans="1:22" ht="60" x14ac:dyDescent="0.25">
      <c r="A27" s="71"/>
      <c r="B27" s="68"/>
      <c r="C27" s="28">
        <v>24</v>
      </c>
      <c r="D27" s="29" t="s">
        <v>37</v>
      </c>
      <c r="E27" s="28" t="s">
        <v>34</v>
      </c>
      <c r="F27" s="28" t="s">
        <v>35</v>
      </c>
      <c r="G27" s="36">
        <v>1010</v>
      </c>
      <c r="H27" s="33">
        <v>9</v>
      </c>
      <c r="I27" s="32">
        <f t="shared" si="2"/>
        <v>9</v>
      </c>
      <c r="J27" s="34" t="str">
        <f t="shared" si="3"/>
        <v>OK</v>
      </c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</row>
    <row r="28" spans="1:22" ht="30" x14ac:dyDescent="0.25">
      <c r="A28" s="71"/>
      <c r="B28" s="68"/>
      <c r="C28" s="28">
        <v>25</v>
      </c>
      <c r="D28" s="29" t="s">
        <v>38</v>
      </c>
      <c r="E28" s="28" t="s">
        <v>39</v>
      </c>
      <c r="F28" s="28" t="s">
        <v>35</v>
      </c>
      <c r="G28" s="36">
        <v>55</v>
      </c>
      <c r="H28" s="33">
        <v>100</v>
      </c>
      <c r="I28" s="32">
        <f t="shared" si="2"/>
        <v>100</v>
      </c>
      <c r="J28" s="34" t="str">
        <f t="shared" si="3"/>
        <v>OK</v>
      </c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</row>
    <row r="29" spans="1:22" ht="30" x14ac:dyDescent="0.25">
      <c r="A29" s="71"/>
      <c r="B29" s="68"/>
      <c r="C29" s="28">
        <v>26</v>
      </c>
      <c r="D29" s="29" t="s">
        <v>68</v>
      </c>
      <c r="E29" s="28" t="s">
        <v>39</v>
      </c>
      <c r="F29" s="28" t="s">
        <v>35</v>
      </c>
      <c r="G29" s="36">
        <v>63</v>
      </c>
      <c r="H29" s="33">
        <v>50</v>
      </c>
      <c r="I29" s="32">
        <f t="shared" si="2"/>
        <v>50</v>
      </c>
      <c r="J29" s="34" t="str">
        <f t="shared" si="3"/>
        <v>OK</v>
      </c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</row>
    <row r="30" spans="1:22" ht="30" x14ac:dyDescent="0.25">
      <c r="A30" s="71"/>
      <c r="B30" s="68"/>
      <c r="C30" s="28">
        <v>27</v>
      </c>
      <c r="D30" s="29" t="s">
        <v>40</v>
      </c>
      <c r="E30" s="28" t="s">
        <v>39</v>
      </c>
      <c r="F30" s="28" t="s">
        <v>35</v>
      </c>
      <c r="G30" s="36">
        <v>76</v>
      </c>
      <c r="H30" s="33">
        <v>100</v>
      </c>
      <c r="I30" s="32">
        <f t="shared" si="2"/>
        <v>100</v>
      </c>
      <c r="J30" s="34" t="str">
        <f t="shared" si="3"/>
        <v>OK</v>
      </c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</row>
    <row r="31" spans="1:22" x14ac:dyDescent="0.25">
      <c r="A31" s="72"/>
      <c r="B31" s="69"/>
      <c r="C31" s="28">
        <v>28</v>
      </c>
      <c r="D31" s="29" t="s">
        <v>69</v>
      </c>
      <c r="E31" s="28" t="s">
        <v>34</v>
      </c>
      <c r="F31" s="28" t="s">
        <v>35</v>
      </c>
      <c r="G31" s="36">
        <v>302</v>
      </c>
      <c r="H31" s="33">
        <v>5</v>
      </c>
      <c r="I31" s="32">
        <f t="shared" si="2"/>
        <v>5</v>
      </c>
      <c r="J31" s="34" t="str">
        <f t="shared" si="3"/>
        <v>OK</v>
      </c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</row>
    <row r="32" spans="1:22" ht="60" x14ac:dyDescent="0.25">
      <c r="A32" s="70" t="s">
        <v>72</v>
      </c>
      <c r="B32" s="67">
        <v>2</v>
      </c>
      <c r="C32" s="28">
        <v>29</v>
      </c>
      <c r="D32" s="29" t="s">
        <v>53</v>
      </c>
      <c r="E32" s="28" t="s">
        <v>31</v>
      </c>
      <c r="F32" s="28" t="s">
        <v>32</v>
      </c>
      <c r="G32" s="36">
        <v>1500</v>
      </c>
      <c r="H32" s="33"/>
      <c r="I32" s="32">
        <f t="shared" si="2"/>
        <v>0</v>
      </c>
      <c r="J32" s="34" t="str">
        <f t="shared" si="3"/>
        <v>OK</v>
      </c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</row>
    <row r="33" spans="1:22" ht="60" x14ac:dyDescent="0.25">
      <c r="A33" s="71"/>
      <c r="B33" s="68"/>
      <c r="C33" s="28">
        <v>30</v>
      </c>
      <c r="D33" s="29" t="s">
        <v>54</v>
      </c>
      <c r="E33" s="28" t="s">
        <v>31</v>
      </c>
      <c r="F33" s="28" t="s">
        <v>32</v>
      </c>
      <c r="G33" s="36">
        <v>2200</v>
      </c>
      <c r="H33" s="33"/>
      <c r="I33" s="32">
        <f t="shared" si="2"/>
        <v>0</v>
      </c>
      <c r="J33" s="34" t="str">
        <f t="shared" si="3"/>
        <v>OK</v>
      </c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</row>
    <row r="34" spans="1:22" ht="45" x14ac:dyDescent="0.25">
      <c r="A34" s="71"/>
      <c r="B34" s="68"/>
      <c r="C34" s="28">
        <v>31</v>
      </c>
      <c r="D34" s="29" t="s">
        <v>57</v>
      </c>
      <c r="E34" s="28" t="s">
        <v>31</v>
      </c>
      <c r="F34" s="28" t="s">
        <v>32</v>
      </c>
      <c r="G34" s="36">
        <v>4150</v>
      </c>
      <c r="H34" s="33"/>
      <c r="I34" s="32">
        <f t="shared" si="2"/>
        <v>0</v>
      </c>
      <c r="J34" s="34" t="str">
        <f t="shared" si="3"/>
        <v>OK</v>
      </c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</row>
    <row r="35" spans="1:22" ht="60" x14ac:dyDescent="0.25">
      <c r="A35" s="71"/>
      <c r="B35" s="68"/>
      <c r="C35" s="28">
        <v>32</v>
      </c>
      <c r="D35" s="29" t="s">
        <v>70</v>
      </c>
      <c r="E35" s="28" t="s">
        <v>31</v>
      </c>
      <c r="F35" s="28" t="s">
        <v>32</v>
      </c>
      <c r="G35" s="36">
        <v>7525</v>
      </c>
      <c r="H35" s="33"/>
      <c r="I35" s="32">
        <f t="shared" si="2"/>
        <v>0</v>
      </c>
      <c r="J35" s="34" t="str">
        <f t="shared" si="3"/>
        <v>OK</v>
      </c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</row>
    <row r="36" spans="1:22" ht="150" x14ac:dyDescent="0.25">
      <c r="A36" s="71"/>
      <c r="B36" s="68"/>
      <c r="C36" s="28">
        <v>33</v>
      </c>
      <c r="D36" s="29" t="s">
        <v>66</v>
      </c>
      <c r="E36" s="28" t="s">
        <v>31</v>
      </c>
      <c r="F36" s="28" t="s">
        <v>32</v>
      </c>
      <c r="G36" s="36">
        <v>800</v>
      </c>
      <c r="H36" s="33"/>
      <c r="I36" s="32">
        <f t="shared" si="2"/>
        <v>0</v>
      </c>
      <c r="J36" s="34" t="str">
        <f t="shared" si="3"/>
        <v>OK</v>
      </c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</row>
    <row r="37" spans="1:22" x14ac:dyDescent="0.25">
      <c r="A37" s="71"/>
      <c r="B37" s="68"/>
      <c r="C37" s="28">
        <v>34</v>
      </c>
      <c r="D37" s="29" t="s">
        <v>71</v>
      </c>
      <c r="E37" s="28" t="s">
        <v>34</v>
      </c>
      <c r="F37" s="28" t="s">
        <v>35</v>
      </c>
      <c r="G37" s="36">
        <v>200</v>
      </c>
      <c r="H37" s="33"/>
      <c r="I37" s="32">
        <f t="shared" si="2"/>
        <v>0</v>
      </c>
      <c r="J37" s="34" t="str">
        <f t="shared" si="3"/>
        <v>OK</v>
      </c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</row>
    <row r="38" spans="1:22" ht="60" x14ac:dyDescent="0.25">
      <c r="A38" s="71"/>
      <c r="B38" s="68"/>
      <c r="C38" s="28">
        <v>35</v>
      </c>
      <c r="D38" s="29" t="s">
        <v>33</v>
      </c>
      <c r="E38" s="28" t="s">
        <v>34</v>
      </c>
      <c r="F38" s="28" t="s">
        <v>35</v>
      </c>
      <c r="G38" s="36">
        <v>550</v>
      </c>
      <c r="H38" s="33"/>
      <c r="I38" s="32">
        <f t="shared" si="2"/>
        <v>0</v>
      </c>
      <c r="J38" s="34" t="str">
        <f t="shared" si="3"/>
        <v>OK</v>
      </c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</row>
    <row r="39" spans="1:22" ht="60" x14ac:dyDescent="0.25">
      <c r="A39" s="71"/>
      <c r="B39" s="68"/>
      <c r="C39" s="28">
        <v>36</v>
      </c>
      <c r="D39" s="29" t="s">
        <v>37</v>
      </c>
      <c r="E39" s="28" t="s">
        <v>34</v>
      </c>
      <c r="F39" s="28" t="s">
        <v>35</v>
      </c>
      <c r="G39" s="36">
        <v>900</v>
      </c>
      <c r="H39" s="33"/>
      <c r="I39" s="32">
        <f t="shared" si="2"/>
        <v>0</v>
      </c>
      <c r="J39" s="34" t="str">
        <f t="shared" si="3"/>
        <v>OK</v>
      </c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</row>
    <row r="40" spans="1:22" ht="30" x14ac:dyDescent="0.25">
      <c r="A40" s="71"/>
      <c r="B40" s="68"/>
      <c r="C40" s="28">
        <v>37</v>
      </c>
      <c r="D40" s="29" t="s">
        <v>38</v>
      </c>
      <c r="E40" s="28" t="s">
        <v>39</v>
      </c>
      <c r="F40" s="28" t="s">
        <v>35</v>
      </c>
      <c r="G40" s="36">
        <v>50</v>
      </c>
      <c r="H40" s="33"/>
      <c r="I40" s="32">
        <f t="shared" si="2"/>
        <v>0</v>
      </c>
      <c r="J40" s="34" t="str">
        <f t="shared" si="3"/>
        <v>OK</v>
      </c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</row>
    <row r="41" spans="1:22" ht="30" x14ac:dyDescent="0.25">
      <c r="A41" s="71"/>
      <c r="B41" s="68"/>
      <c r="C41" s="28">
        <v>38</v>
      </c>
      <c r="D41" s="29" t="s">
        <v>40</v>
      </c>
      <c r="E41" s="28" t="s">
        <v>39</v>
      </c>
      <c r="F41" s="28" t="s">
        <v>35</v>
      </c>
      <c r="G41" s="36">
        <v>70</v>
      </c>
      <c r="H41" s="33"/>
      <c r="I41" s="32">
        <f t="shared" si="2"/>
        <v>0</v>
      </c>
      <c r="J41" s="34" t="str">
        <f t="shared" si="3"/>
        <v>OK</v>
      </c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</row>
    <row r="42" spans="1:22" x14ac:dyDescent="0.25">
      <c r="A42" s="72"/>
      <c r="B42" s="69"/>
      <c r="C42" s="28">
        <v>39</v>
      </c>
      <c r="D42" s="29" t="s">
        <v>69</v>
      </c>
      <c r="E42" s="28" t="s">
        <v>34</v>
      </c>
      <c r="F42" s="28" t="s">
        <v>35</v>
      </c>
      <c r="G42" s="36">
        <v>300</v>
      </c>
      <c r="H42" s="33"/>
      <c r="I42" s="32">
        <f t="shared" si="2"/>
        <v>0</v>
      </c>
      <c r="J42" s="34" t="str">
        <f t="shared" si="3"/>
        <v>OK</v>
      </c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</row>
  </sheetData>
  <mergeCells count="20">
    <mergeCell ref="V1:V2"/>
    <mergeCell ref="A2:J2"/>
    <mergeCell ref="A4:A31"/>
    <mergeCell ref="B4:B31"/>
    <mergeCell ref="N1:N2"/>
    <mergeCell ref="O1:O2"/>
    <mergeCell ref="P1:P2"/>
    <mergeCell ref="Q1:Q2"/>
    <mergeCell ref="R1:R2"/>
    <mergeCell ref="S1:S2"/>
    <mergeCell ref="A1:C1"/>
    <mergeCell ref="D1:G1"/>
    <mergeCell ref="H1:J1"/>
    <mergeCell ref="K1:K2"/>
    <mergeCell ref="L1:L2"/>
    <mergeCell ref="M1:M2"/>
    <mergeCell ref="A32:A42"/>
    <mergeCell ref="B32:B42"/>
    <mergeCell ref="T1:T2"/>
    <mergeCell ref="U1:U2"/>
  </mergeCells>
  <conditionalFormatting sqref="J1:J1048576">
    <cfRule type="cellIs" dxfId="6" priority="2" operator="equal">
      <formula>"ATENÇÃO"</formula>
    </cfRule>
  </conditionalFormatting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2"/>
  <sheetViews>
    <sheetView topLeftCell="E1" zoomScale="80" zoomScaleNormal="80" workbookViewId="0">
      <selection activeCell="K4" sqref="K4"/>
    </sheetView>
  </sheetViews>
  <sheetFormatPr defaultColWidth="9.7109375" defaultRowHeight="15" x14ac:dyDescent="0.25"/>
  <cols>
    <col min="1" max="1" width="17.28515625" style="1" customWidth="1"/>
    <col min="2" max="2" width="7.5703125" style="1" customWidth="1"/>
    <col min="3" max="3" width="6.28515625" style="1" customWidth="1"/>
    <col min="4" max="4" width="60.28515625" style="1" customWidth="1"/>
    <col min="5" max="5" width="14.28515625" style="1" customWidth="1"/>
    <col min="6" max="6" width="16.7109375" style="1" customWidth="1"/>
    <col min="7" max="7" width="16.140625" style="16" customWidth="1"/>
    <col min="8" max="8" width="12.5703125" style="17" customWidth="1"/>
    <col min="9" max="9" width="13.28515625" style="27" customWidth="1"/>
    <col min="10" max="10" width="12.5703125" style="18" customWidth="1"/>
    <col min="11" max="14" width="16.42578125" style="19" customWidth="1"/>
    <col min="15" max="22" width="12" style="19" customWidth="1"/>
    <col min="23" max="16384" width="9.7109375" style="15"/>
  </cols>
  <sheetData>
    <row r="1" spans="1:22" ht="33" customHeight="1" x14ac:dyDescent="0.25">
      <c r="A1" s="66" t="s">
        <v>50</v>
      </c>
      <c r="B1" s="66"/>
      <c r="C1" s="66"/>
      <c r="D1" s="66" t="s">
        <v>42</v>
      </c>
      <c r="E1" s="66"/>
      <c r="F1" s="66"/>
      <c r="G1" s="66"/>
      <c r="H1" s="66" t="s">
        <v>43</v>
      </c>
      <c r="I1" s="66"/>
      <c r="J1" s="66"/>
      <c r="K1" s="65" t="s">
        <v>101</v>
      </c>
      <c r="L1" s="65" t="s">
        <v>102</v>
      </c>
      <c r="M1" s="65" t="s">
        <v>103</v>
      </c>
      <c r="N1" s="65" t="s">
        <v>104</v>
      </c>
      <c r="O1" s="65" t="s">
        <v>44</v>
      </c>
      <c r="P1" s="65" t="s">
        <v>44</v>
      </c>
      <c r="Q1" s="65" t="s">
        <v>44</v>
      </c>
      <c r="R1" s="65" t="s">
        <v>44</v>
      </c>
      <c r="S1" s="65" t="s">
        <v>44</v>
      </c>
      <c r="T1" s="65" t="s">
        <v>44</v>
      </c>
      <c r="U1" s="65" t="s">
        <v>44</v>
      </c>
      <c r="V1" s="65" t="s">
        <v>44</v>
      </c>
    </row>
    <row r="2" spans="1:22" ht="24.75" customHeight="1" x14ac:dyDescent="0.25">
      <c r="A2" s="66" t="s">
        <v>79</v>
      </c>
      <c r="B2" s="66"/>
      <c r="C2" s="66"/>
      <c r="D2" s="66"/>
      <c r="E2" s="66"/>
      <c r="F2" s="66"/>
      <c r="G2" s="66"/>
      <c r="H2" s="66"/>
      <c r="I2" s="66"/>
      <c r="J2" s="66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</row>
    <row r="3" spans="1:22" s="16" customFormat="1" ht="34.5" customHeight="1" x14ac:dyDescent="0.2">
      <c r="A3" s="21" t="s">
        <v>3</v>
      </c>
      <c r="B3" s="21" t="s">
        <v>1</v>
      </c>
      <c r="C3" s="21" t="s">
        <v>51</v>
      </c>
      <c r="D3" s="22" t="s">
        <v>5</v>
      </c>
      <c r="E3" s="22" t="s">
        <v>28</v>
      </c>
      <c r="F3" s="22" t="s">
        <v>30</v>
      </c>
      <c r="G3" s="23" t="s">
        <v>4</v>
      </c>
      <c r="H3" s="24" t="s">
        <v>27</v>
      </c>
      <c r="I3" s="25" t="s">
        <v>0</v>
      </c>
      <c r="J3" s="21" t="s">
        <v>6</v>
      </c>
      <c r="K3" s="57">
        <v>42536</v>
      </c>
      <c r="L3" s="57">
        <v>42565</v>
      </c>
      <c r="M3" s="57">
        <v>42604</v>
      </c>
      <c r="N3" s="57">
        <v>42615</v>
      </c>
      <c r="O3" s="26" t="s">
        <v>2</v>
      </c>
      <c r="P3" s="26" t="s">
        <v>2</v>
      </c>
      <c r="Q3" s="26" t="s">
        <v>2</v>
      </c>
      <c r="R3" s="26" t="s">
        <v>2</v>
      </c>
      <c r="S3" s="26" t="s">
        <v>2</v>
      </c>
      <c r="T3" s="26" t="s">
        <v>2</v>
      </c>
      <c r="U3" s="26" t="s">
        <v>2</v>
      </c>
      <c r="V3" s="26" t="s">
        <v>2</v>
      </c>
    </row>
    <row r="4" spans="1:22" ht="60" x14ac:dyDescent="0.25">
      <c r="A4" s="70" t="s">
        <v>72</v>
      </c>
      <c r="B4" s="67">
        <v>1</v>
      </c>
      <c r="C4" s="28">
        <v>1</v>
      </c>
      <c r="D4" s="29" t="s">
        <v>52</v>
      </c>
      <c r="E4" s="30" t="s">
        <v>31</v>
      </c>
      <c r="F4" s="30" t="s">
        <v>32</v>
      </c>
      <c r="G4" s="35">
        <v>1480</v>
      </c>
      <c r="H4" s="33"/>
      <c r="I4" s="32">
        <f>H4-SUM(K4:V4)</f>
        <v>0</v>
      </c>
      <c r="J4" s="34" t="str">
        <f>IF(I4&lt;0,"ATENÇÃO","OK")</f>
        <v>OK</v>
      </c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</row>
    <row r="5" spans="1:22" ht="75" x14ac:dyDescent="0.25">
      <c r="A5" s="71"/>
      <c r="B5" s="68"/>
      <c r="C5" s="28">
        <v>2</v>
      </c>
      <c r="D5" s="29" t="s">
        <v>48</v>
      </c>
      <c r="E5" s="30" t="s">
        <v>31</v>
      </c>
      <c r="F5" s="30" t="s">
        <v>32</v>
      </c>
      <c r="G5" s="35">
        <v>1585</v>
      </c>
      <c r="H5" s="33"/>
      <c r="I5" s="32">
        <f t="shared" ref="I5:I22" si="0">H5-SUM(K5:V5)</f>
        <v>0</v>
      </c>
      <c r="J5" s="34" t="str">
        <f t="shared" ref="J5:J22" si="1">IF(I5&lt;0,"ATENÇÃO","OK")</f>
        <v>OK</v>
      </c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</row>
    <row r="6" spans="1:22" ht="60" x14ac:dyDescent="0.25">
      <c r="A6" s="71"/>
      <c r="B6" s="68"/>
      <c r="C6" s="28">
        <v>3</v>
      </c>
      <c r="D6" s="29" t="s">
        <v>53</v>
      </c>
      <c r="E6" s="30" t="s">
        <v>31</v>
      </c>
      <c r="F6" s="30" t="s">
        <v>32</v>
      </c>
      <c r="G6" s="35">
        <v>1595</v>
      </c>
      <c r="H6" s="33">
        <v>2</v>
      </c>
      <c r="I6" s="32">
        <f t="shared" si="0"/>
        <v>1</v>
      </c>
      <c r="J6" s="34" t="str">
        <f t="shared" si="1"/>
        <v>OK</v>
      </c>
      <c r="K6" s="20"/>
      <c r="L6" s="20"/>
      <c r="M6" s="20">
        <v>1</v>
      </c>
      <c r="N6" s="20"/>
      <c r="O6" s="20"/>
      <c r="P6" s="20"/>
      <c r="Q6" s="20"/>
      <c r="R6" s="20"/>
      <c r="S6" s="20"/>
      <c r="T6" s="20"/>
      <c r="U6" s="20"/>
      <c r="V6" s="20"/>
    </row>
    <row r="7" spans="1:22" ht="60" x14ac:dyDescent="0.25">
      <c r="A7" s="71"/>
      <c r="B7" s="68"/>
      <c r="C7" s="28">
        <v>4</v>
      </c>
      <c r="D7" s="29" t="s">
        <v>45</v>
      </c>
      <c r="E7" s="28" t="s">
        <v>31</v>
      </c>
      <c r="F7" s="30" t="s">
        <v>32</v>
      </c>
      <c r="G7" s="35">
        <v>1685</v>
      </c>
      <c r="H7" s="33"/>
      <c r="I7" s="32">
        <f t="shared" si="0"/>
        <v>0</v>
      </c>
      <c r="J7" s="34" t="str">
        <f t="shared" si="1"/>
        <v>OK</v>
      </c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</row>
    <row r="8" spans="1:22" ht="60" x14ac:dyDescent="0.25">
      <c r="A8" s="71"/>
      <c r="B8" s="68"/>
      <c r="C8" s="28">
        <v>5</v>
      </c>
      <c r="D8" s="29" t="s">
        <v>54</v>
      </c>
      <c r="E8" s="28" t="s">
        <v>31</v>
      </c>
      <c r="F8" s="28" t="s">
        <v>32</v>
      </c>
      <c r="G8" s="35">
        <v>2200</v>
      </c>
      <c r="H8" s="33">
        <v>6</v>
      </c>
      <c r="I8" s="32">
        <f t="shared" si="0"/>
        <v>6</v>
      </c>
      <c r="J8" s="34" t="str">
        <f t="shared" si="1"/>
        <v>OK</v>
      </c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</row>
    <row r="9" spans="1:22" ht="60" x14ac:dyDescent="0.25">
      <c r="A9" s="71"/>
      <c r="B9" s="68"/>
      <c r="C9" s="28">
        <v>6</v>
      </c>
      <c r="D9" s="29" t="s">
        <v>55</v>
      </c>
      <c r="E9" s="28" t="s">
        <v>31</v>
      </c>
      <c r="F9" s="28" t="s">
        <v>32</v>
      </c>
      <c r="G9" s="35">
        <v>2455</v>
      </c>
      <c r="H9" s="33"/>
      <c r="I9" s="32">
        <f t="shared" si="0"/>
        <v>0</v>
      </c>
      <c r="J9" s="34" t="str">
        <f t="shared" si="1"/>
        <v>OK</v>
      </c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</row>
    <row r="10" spans="1:22" ht="45" x14ac:dyDescent="0.25">
      <c r="A10" s="71"/>
      <c r="B10" s="68"/>
      <c r="C10" s="28">
        <v>7</v>
      </c>
      <c r="D10" s="29" t="s">
        <v>56</v>
      </c>
      <c r="E10" s="28" t="s">
        <v>31</v>
      </c>
      <c r="F10" s="28" t="s">
        <v>32</v>
      </c>
      <c r="G10" s="35">
        <v>4265</v>
      </c>
      <c r="H10" s="33"/>
      <c r="I10" s="32">
        <f t="shared" si="0"/>
        <v>0</v>
      </c>
      <c r="J10" s="34" t="str">
        <f t="shared" si="1"/>
        <v>OK</v>
      </c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</row>
    <row r="11" spans="1:22" ht="45" x14ac:dyDescent="0.25">
      <c r="A11" s="71"/>
      <c r="B11" s="68"/>
      <c r="C11" s="28">
        <v>8</v>
      </c>
      <c r="D11" s="31" t="s">
        <v>57</v>
      </c>
      <c r="E11" s="28" t="s">
        <v>31</v>
      </c>
      <c r="F11" s="28" t="s">
        <v>32</v>
      </c>
      <c r="G11" s="35">
        <v>4100</v>
      </c>
      <c r="H11" s="33"/>
      <c r="I11" s="32">
        <f t="shared" si="0"/>
        <v>0</v>
      </c>
      <c r="J11" s="34" t="str">
        <f t="shared" si="1"/>
        <v>OK</v>
      </c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</row>
    <row r="12" spans="1:22" ht="60" x14ac:dyDescent="0.25">
      <c r="A12" s="71"/>
      <c r="B12" s="68"/>
      <c r="C12" s="28">
        <v>9</v>
      </c>
      <c r="D12" s="29" t="s">
        <v>46</v>
      </c>
      <c r="E12" s="30" t="s">
        <v>31</v>
      </c>
      <c r="F12" s="30" t="s">
        <v>32</v>
      </c>
      <c r="G12" s="36">
        <v>2960</v>
      </c>
      <c r="H12" s="33"/>
      <c r="I12" s="32">
        <f t="shared" si="0"/>
        <v>0</v>
      </c>
      <c r="J12" s="34" t="str">
        <f t="shared" si="1"/>
        <v>OK</v>
      </c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</row>
    <row r="13" spans="1:22" ht="45" x14ac:dyDescent="0.25">
      <c r="A13" s="71"/>
      <c r="B13" s="68"/>
      <c r="C13" s="28">
        <v>10</v>
      </c>
      <c r="D13" s="29" t="s">
        <v>58</v>
      </c>
      <c r="E13" s="30" t="s">
        <v>31</v>
      </c>
      <c r="F13" s="30" t="s">
        <v>32</v>
      </c>
      <c r="G13" s="36">
        <v>4985</v>
      </c>
      <c r="H13" s="33"/>
      <c r="I13" s="32">
        <f t="shared" si="0"/>
        <v>0</v>
      </c>
      <c r="J13" s="34" t="str">
        <f t="shared" si="1"/>
        <v>OK</v>
      </c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</row>
    <row r="14" spans="1:22" ht="60" x14ac:dyDescent="0.25">
      <c r="A14" s="71"/>
      <c r="B14" s="68"/>
      <c r="C14" s="28">
        <v>11</v>
      </c>
      <c r="D14" s="29" t="s">
        <v>59</v>
      </c>
      <c r="E14" s="30" t="s">
        <v>31</v>
      </c>
      <c r="F14" s="30" t="s">
        <v>32</v>
      </c>
      <c r="G14" s="36">
        <v>4870</v>
      </c>
      <c r="H14" s="33"/>
      <c r="I14" s="32">
        <f t="shared" si="0"/>
        <v>0</v>
      </c>
      <c r="J14" s="34" t="str">
        <f t="shared" si="1"/>
        <v>OK</v>
      </c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</row>
    <row r="15" spans="1:22" ht="60" x14ac:dyDescent="0.25">
      <c r="A15" s="71"/>
      <c r="B15" s="68"/>
      <c r="C15" s="28">
        <v>12</v>
      </c>
      <c r="D15" s="29" t="s">
        <v>47</v>
      </c>
      <c r="E15" s="28" t="s">
        <v>31</v>
      </c>
      <c r="F15" s="30" t="s">
        <v>32</v>
      </c>
      <c r="G15" s="36">
        <v>4605</v>
      </c>
      <c r="H15" s="33">
        <v>8</v>
      </c>
      <c r="I15" s="32">
        <f t="shared" si="0"/>
        <v>3</v>
      </c>
      <c r="J15" s="34" t="str">
        <f t="shared" si="1"/>
        <v>OK</v>
      </c>
      <c r="K15" s="20"/>
      <c r="L15" s="20">
        <v>5</v>
      </c>
      <c r="M15" s="20"/>
      <c r="N15" s="20"/>
      <c r="O15" s="20"/>
      <c r="P15" s="20"/>
      <c r="Q15" s="20"/>
      <c r="R15" s="20"/>
      <c r="S15" s="20"/>
      <c r="T15" s="20"/>
      <c r="U15" s="20"/>
      <c r="V15" s="20"/>
    </row>
    <row r="16" spans="1:22" ht="30" x14ac:dyDescent="0.25">
      <c r="A16" s="71"/>
      <c r="B16" s="68"/>
      <c r="C16" s="28">
        <v>13</v>
      </c>
      <c r="D16" s="29" t="s">
        <v>60</v>
      </c>
      <c r="E16" s="30" t="s">
        <v>31</v>
      </c>
      <c r="F16" s="30" t="s">
        <v>32</v>
      </c>
      <c r="G16" s="36">
        <v>5575</v>
      </c>
      <c r="H16" s="33"/>
      <c r="I16" s="32">
        <f t="shared" si="0"/>
        <v>0</v>
      </c>
      <c r="J16" s="34" t="str">
        <f t="shared" si="1"/>
        <v>OK</v>
      </c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</row>
    <row r="17" spans="1:22" ht="45" x14ac:dyDescent="0.25">
      <c r="A17" s="71"/>
      <c r="B17" s="68"/>
      <c r="C17" s="28">
        <v>14</v>
      </c>
      <c r="D17" s="29" t="s">
        <v>49</v>
      </c>
      <c r="E17" s="28" t="s">
        <v>31</v>
      </c>
      <c r="F17" s="28" t="s">
        <v>32</v>
      </c>
      <c r="G17" s="36">
        <v>6005</v>
      </c>
      <c r="H17" s="33"/>
      <c r="I17" s="32">
        <f t="shared" si="0"/>
        <v>0</v>
      </c>
      <c r="J17" s="34" t="str">
        <f t="shared" si="1"/>
        <v>OK</v>
      </c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</row>
    <row r="18" spans="1:22" ht="45" x14ac:dyDescent="0.25">
      <c r="A18" s="71"/>
      <c r="B18" s="68"/>
      <c r="C18" s="28">
        <v>15</v>
      </c>
      <c r="D18" s="29" t="s">
        <v>61</v>
      </c>
      <c r="E18" s="28" t="s">
        <v>31</v>
      </c>
      <c r="F18" s="28" t="s">
        <v>32</v>
      </c>
      <c r="G18" s="36">
        <v>7485</v>
      </c>
      <c r="H18" s="33"/>
      <c r="I18" s="32">
        <f t="shared" si="0"/>
        <v>0</v>
      </c>
      <c r="J18" s="34" t="str">
        <f t="shared" si="1"/>
        <v>OK</v>
      </c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</row>
    <row r="19" spans="1:22" ht="45" x14ac:dyDescent="0.25">
      <c r="A19" s="71"/>
      <c r="B19" s="68"/>
      <c r="C19" s="28">
        <v>16</v>
      </c>
      <c r="D19" s="29" t="s">
        <v>62</v>
      </c>
      <c r="E19" s="28" t="s">
        <v>31</v>
      </c>
      <c r="F19" s="28" t="s">
        <v>32</v>
      </c>
      <c r="G19" s="36">
        <v>6820</v>
      </c>
      <c r="H19" s="33"/>
      <c r="I19" s="32">
        <f t="shared" si="0"/>
        <v>0</v>
      </c>
      <c r="J19" s="34" t="str">
        <f t="shared" si="1"/>
        <v>OK</v>
      </c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</row>
    <row r="20" spans="1:22" ht="60" x14ac:dyDescent="0.25">
      <c r="A20" s="71"/>
      <c r="B20" s="68"/>
      <c r="C20" s="28">
        <v>17</v>
      </c>
      <c r="D20" s="29" t="s">
        <v>63</v>
      </c>
      <c r="E20" s="28" t="s">
        <v>31</v>
      </c>
      <c r="F20" s="28" t="s">
        <v>32</v>
      </c>
      <c r="G20" s="36">
        <v>7625</v>
      </c>
      <c r="H20" s="33"/>
      <c r="I20" s="32">
        <f t="shared" si="0"/>
        <v>0</v>
      </c>
      <c r="J20" s="34" t="str">
        <f t="shared" si="1"/>
        <v>OK</v>
      </c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</row>
    <row r="21" spans="1:22" ht="60" x14ac:dyDescent="0.25">
      <c r="A21" s="71"/>
      <c r="B21" s="68"/>
      <c r="C21" s="28">
        <v>18</v>
      </c>
      <c r="D21" s="29" t="s">
        <v>64</v>
      </c>
      <c r="E21" s="28" t="s">
        <v>31</v>
      </c>
      <c r="F21" s="28" t="s">
        <v>32</v>
      </c>
      <c r="G21" s="36">
        <v>8225</v>
      </c>
      <c r="H21" s="33"/>
      <c r="I21" s="32">
        <f t="shared" si="0"/>
        <v>0</v>
      </c>
      <c r="J21" s="34" t="str">
        <f t="shared" si="1"/>
        <v>OK</v>
      </c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</row>
    <row r="22" spans="1:22" ht="60" x14ac:dyDescent="0.25">
      <c r="A22" s="71"/>
      <c r="B22" s="68"/>
      <c r="C22" s="28">
        <v>19</v>
      </c>
      <c r="D22" s="29" t="s">
        <v>65</v>
      </c>
      <c r="E22" s="28" t="s">
        <v>31</v>
      </c>
      <c r="F22" s="28" t="s">
        <v>32</v>
      </c>
      <c r="G22" s="36">
        <v>8700</v>
      </c>
      <c r="H22" s="33"/>
      <c r="I22" s="32">
        <f t="shared" si="0"/>
        <v>0</v>
      </c>
      <c r="J22" s="34" t="str">
        <f t="shared" si="1"/>
        <v>OK</v>
      </c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</row>
    <row r="23" spans="1:22" ht="150" x14ac:dyDescent="0.25">
      <c r="A23" s="71"/>
      <c r="B23" s="68"/>
      <c r="C23" s="28">
        <v>20</v>
      </c>
      <c r="D23" s="29" t="s">
        <v>66</v>
      </c>
      <c r="E23" s="28" t="s">
        <v>31</v>
      </c>
      <c r="F23" s="28" t="s">
        <v>32</v>
      </c>
      <c r="G23" s="36">
        <v>830</v>
      </c>
      <c r="H23" s="33"/>
      <c r="I23" s="32">
        <f t="shared" ref="I23:I42" si="2">H23-SUM(K23:V23)</f>
        <v>0</v>
      </c>
      <c r="J23" s="34" t="str">
        <f t="shared" ref="J23:J42" si="3">IF(I23&lt;0,"ATENÇÃO","OK")</f>
        <v>OK</v>
      </c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</row>
    <row r="24" spans="1:22" x14ac:dyDescent="0.25">
      <c r="A24" s="71"/>
      <c r="B24" s="68"/>
      <c r="C24" s="28">
        <v>21</v>
      </c>
      <c r="D24" s="29" t="s">
        <v>67</v>
      </c>
      <c r="E24" s="28" t="s">
        <v>34</v>
      </c>
      <c r="F24" s="28" t="s">
        <v>35</v>
      </c>
      <c r="G24" s="36">
        <v>220</v>
      </c>
      <c r="H24" s="33"/>
      <c r="I24" s="32">
        <f t="shared" si="2"/>
        <v>0</v>
      </c>
      <c r="J24" s="34" t="str">
        <f t="shared" si="3"/>
        <v>OK</v>
      </c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</row>
    <row r="25" spans="1:22" ht="60" x14ac:dyDescent="0.25">
      <c r="A25" s="71"/>
      <c r="B25" s="68"/>
      <c r="C25" s="28">
        <v>22</v>
      </c>
      <c r="D25" s="29" t="s">
        <v>33</v>
      </c>
      <c r="E25" s="28" t="s">
        <v>34</v>
      </c>
      <c r="F25" s="28" t="s">
        <v>35</v>
      </c>
      <c r="G25" s="36">
        <v>600</v>
      </c>
      <c r="H25" s="33">
        <v>16</v>
      </c>
      <c r="I25" s="32">
        <f t="shared" si="2"/>
        <v>13</v>
      </c>
      <c r="J25" s="34" t="str">
        <f t="shared" si="3"/>
        <v>OK</v>
      </c>
      <c r="K25" s="20"/>
      <c r="L25" s="20"/>
      <c r="M25" s="20"/>
      <c r="N25" s="20">
        <v>3</v>
      </c>
      <c r="O25" s="20"/>
      <c r="P25" s="20"/>
      <c r="Q25" s="20"/>
      <c r="R25" s="20"/>
      <c r="S25" s="20"/>
      <c r="T25" s="20"/>
      <c r="U25" s="20"/>
      <c r="V25" s="20"/>
    </row>
    <row r="26" spans="1:22" ht="60" x14ac:dyDescent="0.25">
      <c r="A26" s="71"/>
      <c r="B26" s="68"/>
      <c r="C26" s="28">
        <v>23</v>
      </c>
      <c r="D26" s="29" t="s">
        <v>36</v>
      </c>
      <c r="E26" s="28" t="s">
        <v>34</v>
      </c>
      <c r="F26" s="28" t="s">
        <v>35</v>
      </c>
      <c r="G26" s="36">
        <v>815</v>
      </c>
      <c r="H26" s="33">
        <v>12</v>
      </c>
      <c r="I26" s="32">
        <f t="shared" si="2"/>
        <v>7</v>
      </c>
      <c r="J26" s="34" t="str">
        <f t="shared" si="3"/>
        <v>OK</v>
      </c>
      <c r="K26" s="20"/>
      <c r="L26" s="20"/>
      <c r="M26" s="20"/>
      <c r="N26" s="20">
        <v>5</v>
      </c>
      <c r="O26" s="20"/>
      <c r="P26" s="20"/>
      <c r="Q26" s="20"/>
      <c r="R26" s="20"/>
      <c r="S26" s="20"/>
      <c r="T26" s="20"/>
      <c r="U26" s="20"/>
      <c r="V26" s="20"/>
    </row>
    <row r="27" spans="1:22" ht="60" x14ac:dyDescent="0.25">
      <c r="A27" s="71"/>
      <c r="B27" s="68"/>
      <c r="C27" s="28">
        <v>24</v>
      </c>
      <c r="D27" s="29" t="s">
        <v>37</v>
      </c>
      <c r="E27" s="28" t="s">
        <v>34</v>
      </c>
      <c r="F27" s="28" t="s">
        <v>35</v>
      </c>
      <c r="G27" s="36">
        <v>1010</v>
      </c>
      <c r="H27" s="33"/>
      <c r="I27" s="32">
        <f t="shared" si="2"/>
        <v>0</v>
      </c>
      <c r="J27" s="34" t="str">
        <f t="shared" si="3"/>
        <v>OK</v>
      </c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</row>
    <row r="28" spans="1:22" ht="30" x14ac:dyDescent="0.25">
      <c r="A28" s="71"/>
      <c r="B28" s="68"/>
      <c r="C28" s="28">
        <v>25</v>
      </c>
      <c r="D28" s="29" t="s">
        <v>38</v>
      </c>
      <c r="E28" s="28" t="s">
        <v>39</v>
      </c>
      <c r="F28" s="28" t="s">
        <v>35</v>
      </c>
      <c r="G28" s="36">
        <v>55</v>
      </c>
      <c r="H28" s="33">
        <v>16</v>
      </c>
      <c r="I28" s="32">
        <f t="shared" si="2"/>
        <v>16</v>
      </c>
      <c r="J28" s="34" t="str">
        <f t="shared" si="3"/>
        <v>OK</v>
      </c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</row>
    <row r="29" spans="1:22" ht="30" x14ac:dyDescent="0.25">
      <c r="A29" s="71"/>
      <c r="B29" s="68"/>
      <c r="C29" s="28">
        <v>26</v>
      </c>
      <c r="D29" s="29" t="s">
        <v>68</v>
      </c>
      <c r="E29" s="28" t="s">
        <v>39</v>
      </c>
      <c r="F29" s="28" t="s">
        <v>35</v>
      </c>
      <c r="G29" s="36">
        <v>63</v>
      </c>
      <c r="H29" s="33">
        <v>12</v>
      </c>
      <c r="I29" s="32">
        <f t="shared" si="2"/>
        <v>5</v>
      </c>
      <c r="J29" s="34" t="str">
        <f t="shared" si="3"/>
        <v>OK</v>
      </c>
      <c r="K29" s="20"/>
      <c r="L29" s="20"/>
      <c r="M29" s="20"/>
      <c r="N29" s="20">
        <v>7</v>
      </c>
      <c r="O29" s="20"/>
      <c r="P29" s="20"/>
      <c r="Q29" s="20"/>
      <c r="R29" s="20"/>
      <c r="S29" s="20"/>
      <c r="T29" s="20"/>
      <c r="U29" s="20"/>
      <c r="V29" s="20"/>
    </row>
    <row r="30" spans="1:22" ht="30" x14ac:dyDescent="0.25">
      <c r="A30" s="71"/>
      <c r="B30" s="68"/>
      <c r="C30" s="28">
        <v>27</v>
      </c>
      <c r="D30" s="29" t="s">
        <v>40</v>
      </c>
      <c r="E30" s="28" t="s">
        <v>39</v>
      </c>
      <c r="F30" s="28" t="s">
        <v>35</v>
      </c>
      <c r="G30" s="36">
        <v>76</v>
      </c>
      <c r="H30" s="33"/>
      <c r="I30" s="32">
        <f t="shared" si="2"/>
        <v>0</v>
      </c>
      <c r="J30" s="34" t="str">
        <f t="shared" si="3"/>
        <v>OK</v>
      </c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</row>
    <row r="31" spans="1:22" x14ac:dyDescent="0.25">
      <c r="A31" s="72"/>
      <c r="B31" s="69"/>
      <c r="C31" s="28">
        <v>28</v>
      </c>
      <c r="D31" s="29" t="s">
        <v>69</v>
      </c>
      <c r="E31" s="28" t="s">
        <v>34</v>
      </c>
      <c r="F31" s="28" t="s">
        <v>35</v>
      </c>
      <c r="G31" s="36">
        <v>302</v>
      </c>
      <c r="H31" s="33">
        <v>5</v>
      </c>
      <c r="I31" s="32">
        <f t="shared" si="2"/>
        <v>4</v>
      </c>
      <c r="J31" s="34" t="str">
        <f t="shared" si="3"/>
        <v>OK</v>
      </c>
      <c r="K31" s="20"/>
      <c r="L31" s="20"/>
      <c r="M31" s="20"/>
      <c r="N31" s="20">
        <v>1</v>
      </c>
      <c r="O31" s="20"/>
      <c r="P31" s="20"/>
      <c r="Q31" s="20"/>
      <c r="R31" s="20"/>
      <c r="S31" s="20"/>
      <c r="T31" s="20"/>
      <c r="U31" s="20"/>
      <c r="V31" s="20"/>
    </row>
    <row r="32" spans="1:22" ht="60" x14ac:dyDescent="0.25">
      <c r="A32" s="70" t="s">
        <v>72</v>
      </c>
      <c r="B32" s="67">
        <v>2</v>
      </c>
      <c r="C32" s="28">
        <v>29</v>
      </c>
      <c r="D32" s="29" t="s">
        <v>53</v>
      </c>
      <c r="E32" s="28" t="s">
        <v>31</v>
      </c>
      <c r="F32" s="28" t="s">
        <v>32</v>
      </c>
      <c r="G32" s="36">
        <v>1500</v>
      </c>
      <c r="H32" s="33"/>
      <c r="I32" s="32">
        <f t="shared" si="2"/>
        <v>0</v>
      </c>
      <c r="J32" s="34" t="str">
        <f t="shared" si="3"/>
        <v>OK</v>
      </c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</row>
    <row r="33" spans="1:22" ht="60" x14ac:dyDescent="0.25">
      <c r="A33" s="71"/>
      <c r="B33" s="68"/>
      <c r="C33" s="28">
        <v>30</v>
      </c>
      <c r="D33" s="29" t="s">
        <v>54</v>
      </c>
      <c r="E33" s="28" t="s">
        <v>31</v>
      </c>
      <c r="F33" s="28" t="s">
        <v>32</v>
      </c>
      <c r="G33" s="36">
        <v>2200</v>
      </c>
      <c r="H33" s="33"/>
      <c r="I33" s="32">
        <f t="shared" si="2"/>
        <v>0</v>
      </c>
      <c r="J33" s="34" t="str">
        <f t="shared" si="3"/>
        <v>OK</v>
      </c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</row>
    <row r="34" spans="1:22" ht="45" x14ac:dyDescent="0.25">
      <c r="A34" s="71"/>
      <c r="B34" s="68"/>
      <c r="C34" s="28">
        <v>31</v>
      </c>
      <c r="D34" s="29" t="s">
        <v>57</v>
      </c>
      <c r="E34" s="28" t="s">
        <v>31</v>
      </c>
      <c r="F34" s="28" t="s">
        <v>32</v>
      </c>
      <c r="G34" s="36">
        <v>4150</v>
      </c>
      <c r="H34" s="33"/>
      <c r="I34" s="32">
        <f t="shared" si="2"/>
        <v>0</v>
      </c>
      <c r="J34" s="34" t="str">
        <f t="shared" si="3"/>
        <v>OK</v>
      </c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</row>
    <row r="35" spans="1:22" ht="60" x14ac:dyDescent="0.25">
      <c r="A35" s="71"/>
      <c r="B35" s="68"/>
      <c r="C35" s="28">
        <v>32</v>
      </c>
      <c r="D35" s="29" t="s">
        <v>70</v>
      </c>
      <c r="E35" s="28" t="s">
        <v>31</v>
      </c>
      <c r="F35" s="28" t="s">
        <v>32</v>
      </c>
      <c r="G35" s="36">
        <v>7525</v>
      </c>
      <c r="H35" s="33"/>
      <c r="I35" s="32">
        <f t="shared" si="2"/>
        <v>0</v>
      </c>
      <c r="J35" s="34" t="str">
        <f t="shared" si="3"/>
        <v>OK</v>
      </c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</row>
    <row r="36" spans="1:22" ht="150" x14ac:dyDescent="0.25">
      <c r="A36" s="71"/>
      <c r="B36" s="68"/>
      <c r="C36" s="28">
        <v>33</v>
      </c>
      <c r="D36" s="29" t="s">
        <v>66</v>
      </c>
      <c r="E36" s="28" t="s">
        <v>31</v>
      </c>
      <c r="F36" s="28" t="s">
        <v>32</v>
      </c>
      <c r="G36" s="36">
        <v>800</v>
      </c>
      <c r="H36" s="33"/>
      <c r="I36" s="32">
        <f t="shared" si="2"/>
        <v>0</v>
      </c>
      <c r="J36" s="34" t="str">
        <f t="shared" si="3"/>
        <v>OK</v>
      </c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</row>
    <row r="37" spans="1:22" x14ac:dyDescent="0.25">
      <c r="A37" s="71"/>
      <c r="B37" s="68"/>
      <c r="C37" s="28">
        <v>34</v>
      </c>
      <c r="D37" s="29" t="s">
        <v>71</v>
      </c>
      <c r="E37" s="28" t="s">
        <v>34</v>
      </c>
      <c r="F37" s="28" t="s">
        <v>35</v>
      </c>
      <c r="G37" s="36">
        <v>200</v>
      </c>
      <c r="H37" s="33"/>
      <c r="I37" s="32">
        <f t="shared" si="2"/>
        <v>0</v>
      </c>
      <c r="J37" s="34" t="str">
        <f t="shared" si="3"/>
        <v>OK</v>
      </c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</row>
    <row r="38" spans="1:22" ht="60" x14ac:dyDescent="0.25">
      <c r="A38" s="71"/>
      <c r="B38" s="68"/>
      <c r="C38" s="28">
        <v>35</v>
      </c>
      <c r="D38" s="29" t="s">
        <v>33</v>
      </c>
      <c r="E38" s="28" t="s">
        <v>34</v>
      </c>
      <c r="F38" s="28" t="s">
        <v>35</v>
      </c>
      <c r="G38" s="36">
        <v>550</v>
      </c>
      <c r="H38" s="33"/>
      <c r="I38" s="32">
        <f t="shared" si="2"/>
        <v>0</v>
      </c>
      <c r="J38" s="34" t="str">
        <f t="shared" si="3"/>
        <v>OK</v>
      </c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</row>
    <row r="39" spans="1:22" ht="60" x14ac:dyDescent="0.25">
      <c r="A39" s="71"/>
      <c r="B39" s="68"/>
      <c r="C39" s="28">
        <v>36</v>
      </c>
      <c r="D39" s="29" t="s">
        <v>37</v>
      </c>
      <c r="E39" s="28" t="s">
        <v>34</v>
      </c>
      <c r="F39" s="28" t="s">
        <v>35</v>
      </c>
      <c r="G39" s="36">
        <v>900</v>
      </c>
      <c r="H39" s="33"/>
      <c r="I39" s="32">
        <f t="shared" si="2"/>
        <v>0</v>
      </c>
      <c r="J39" s="34" t="str">
        <f t="shared" si="3"/>
        <v>OK</v>
      </c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</row>
    <row r="40" spans="1:22" ht="30" x14ac:dyDescent="0.25">
      <c r="A40" s="71"/>
      <c r="B40" s="68"/>
      <c r="C40" s="28">
        <v>37</v>
      </c>
      <c r="D40" s="29" t="s">
        <v>38</v>
      </c>
      <c r="E40" s="28" t="s">
        <v>39</v>
      </c>
      <c r="F40" s="28" t="s">
        <v>35</v>
      </c>
      <c r="G40" s="36">
        <v>50</v>
      </c>
      <c r="H40" s="33"/>
      <c r="I40" s="32">
        <f t="shared" si="2"/>
        <v>0</v>
      </c>
      <c r="J40" s="34" t="str">
        <f t="shared" si="3"/>
        <v>OK</v>
      </c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</row>
    <row r="41" spans="1:22" ht="30" x14ac:dyDescent="0.25">
      <c r="A41" s="71"/>
      <c r="B41" s="68"/>
      <c r="C41" s="28">
        <v>38</v>
      </c>
      <c r="D41" s="29" t="s">
        <v>40</v>
      </c>
      <c r="E41" s="28" t="s">
        <v>39</v>
      </c>
      <c r="F41" s="28" t="s">
        <v>35</v>
      </c>
      <c r="G41" s="36">
        <v>70</v>
      </c>
      <c r="H41" s="33"/>
      <c r="I41" s="32">
        <f t="shared" si="2"/>
        <v>0</v>
      </c>
      <c r="J41" s="34" t="str">
        <f t="shared" si="3"/>
        <v>OK</v>
      </c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</row>
    <row r="42" spans="1:22" x14ac:dyDescent="0.25">
      <c r="A42" s="72"/>
      <c r="B42" s="69"/>
      <c r="C42" s="28">
        <v>39</v>
      </c>
      <c r="D42" s="29" t="s">
        <v>69</v>
      </c>
      <c r="E42" s="28" t="s">
        <v>34</v>
      </c>
      <c r="F42" s="28" t="s">
        <v>35</v>
      </c>
      <c r="G42" s="36">
        <v>300</v>
      </c>
      <c r="H42" s="33"/>
      <c r="I42" s="32">
        <f t="shared" si="2"/>
        <v>0</v>
      </c>
      <c r="J42" s="34" t="str">
        <f t="shared" si="3"/>
        <v>OK</v>
      </c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</row>
  </sheetData>
  <mergeCells count="20">
    <mergeCell ref="V1:V2"/>
    <mergeCell ref="A2:J2"/>
    <mergeCell ref="A4:A31"/>
    <mergeCell ref="B4:B31"/>
    <mergeCell ref="N1:N2"/>
    <mergeCell ref="O1:O2"/>
    <mergeCell ref="P1:P2"/>
    <mergeCell ref="Q1:Q2"/>
    <mergeCell ref="R1:R2"/>
    <mergeCell ref="S1:S2"/>
    <mergeCell ref="A1:C1"/>
    <mergeCell ref="D1:G1"/>
    <mergeCell ref="H1:J1"/>
    <mergeCell ref="K1:K2"/>
    <mergeCell ref="L1:L2"/>
    <mergeCell ref="M1:M2"/>
    <mergeCell ref="A32:A42"/>
    <mergeCell ref="B32:B42"/>
    <mergeCell ref="T1:T2"/>
    <mergeCell ref="U1:U2"/>
  </mergeCells>
  <conditionalFormatting sqref="J1:J1048576">
    <cfRule type="cellIs" dxfId="5" priority="2" operator="equal">
      <formula>"ATENÇÃO"</formula>
    </cfRule>
  </conditionalFormatting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2"/>
  <sheetViews>
    <sheetView zoomScale="80" zoomScaleNormal="80" workbookViewId="0">
      <selection activeCell="D1" sqref="D1:G1"/>
    </sheetView>
  </sheetViews>
  <sheetFormatPr defaultColWidth="9.7109375" defaultRowHeight="15" x14ac:dyDescent="0.25"/>
  <cols>
    <col min="1" max="1" width="17.28515625" style="1" customWidth="1"/>
    <col min="2" max="2" width="7.5703125" style="1" customWidth="1"/>
    <col min="3" max="3" width="6.28515625" style="1" customWidth="1"/>
    <col min="4" max="4" width="60.28515625" style="1" customWidth="1"/>
    <col min="5" max="5" width="14.28515625" style="1" customWidth="1"/>
    <col min="6" max="6" width="16.7109375" style="1" customWidth="1"/>
    <col min="7" max="7" width="16.140625" style="16" customWidth="1"/>
    <col min="8" max="8" width="12.5703125" style="17" customWidth="1"/>
    <col min="9" max="9" width="13.28515625" style="27" customWidth="1"/>
    <col min="10" max="10" width="12.5703125" style="18" customWidth="1"/>
    <col min="11" max="22" width="12" style="19" customWidth="1"/>
    <col min="23" max="16384" width="9.7109375" style="15"/>
  </cols>
  <sheetData>
    <row r="1" spans="1:22" ht="33" customHeight="1" x14ac:dyDescent="0.25">
      <c r="A1" s="66" t="s">
        <v>50</v>
      </c>
      <c r="B1" s="66"/>
      <c r="C1" s="66"/>
      <c r="D1" s="66" t="s">
        <v>42</v>
      </c>
      <c r="E1" s="66"/>
      <c r="F1" s="66"/>
      <c r="G1" s="66"/>
      <c r="H1" s="66" t="s">
        <v>43</v>
      </c>
      <c r="I1" s="66"/>
      <c r="J1" s="66"/>
      <c r="K1" s="65" t="s">
        <v>105</v>
      </c>
      <c r="L1" s="65" t="s">
        <v>44</v>
      </c>
      <c r="M1" s="65" t="s">
        <v>44</v>
      </c>
      <c r="N1" s="65" t="s">
        <v>44</v>
      </c>
      <c r="O1" s="65" t="s">
        <v>44</v>
      </c>
      <c r="P1" s="65" t="s">
        <v>44</v>
      </c>
      <c r="Q1" s="65" t="s">
        <v>44</v>
      </c>
      <c r="R1" s="65" t="s">
        <v>44</v>
      </c>
      <c r="S1" s="65" t="s">
        <v>44</v>
      </c>
      <c r="T1" s="65" t="s">
        <v>44</v>
      </c>
      <c r="U1" s="65" t="s">
        <v>44</v>
      </c>
      <c r="V1" s="65" t="s">
        <v>44</v>
      </c>
    </row>
    <row r="2" spans="1:22" ht="24.75" customHeight="1" x14ac:dyDescent="0.25">
      <c r="A2" s="66" t="s">
        <v>80</v>
      </c>
      <c r="B2" s="66"/>
      <c r="C2" s="66"/>
      <c r="D2" s="66"/>
      <c r="E2" s="66"/>
      <c r="F2" s="66"/>
      <c r="G2" s="66"/>
      <c r="H2" s="66"/>
      <c r="I2" s="66"/>
      <c r="J2" s="66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</row>
    <row r="3" spans="1:22" s="16" customFormat="1" ht="34.5" customHeight="1" x14ac:dyDescent="0.2">
      <c r="A3" s="21" t="s">
        <v>3</v>
      </c>
      <c r="B3" s="21" t="s">
        <v>1</v>
      </c>
      <c r="C3" s="21" t="s">
        <v>51</v>
      </c>
      <c r="D3" s="22" t="s">
        <v>5</v>
      </c>
      <c r="E3" s="22" t="s">
        <v>28</v>
      </c>
      <c r="F3" s="22" t="s">
        <v>30</v>
      </c>
      <c r="G3" s="23" t="s">
        <v>4</v>
      </c>
      <c r="H3" s="24" t="s">
        <v>27</v>
      </c>
      <c r="I3" s="25" t="s">
        <v>0</v>
      </c>
      <c r="J3" s="21" t="s">
        <v>6</v>
      </c>
      <c r="K3" s="57">
        <v>42459</v>
      </c>
      <c r="L3" s="26" t="s">
        <v>2</v>
      </c>
      <c r="M3" s="26" t="s">
        <v>2</v>
      </c>
      <c r="N3" s="26" t="s">
        <v>2</v>
      </c>
      <c r="O3" s="26" t="s">
        <v>2</v>
      </c>
      <c r="P3" s="26" t="s">
        <v>2</v>
      </c>
      <c r="Q3" s="26" t="s">
        <v>2</v>
      </c>
      <c r="R3" s="26" t="s">
        <v>2</v>
      </c>
      <c r="S3" s="26" t="s">
        <v>2</v>
      </c>
      <c r="T3" s="26" t="s">
        <v>2</v>
      </c>
      <c r="U3" s="26" t="s">
        <v>2</v>
      </c>
      <c r="V3" s="26" t="s">
        <v>2</v>
      </c>
    </row>
    <row r="4" spans="1:22" ht="60" x14ac:dyDescent="0.25">
      <c r="A4" s="70" t="s">
        <v>72</v>
      </c>
      <c r="B4" s="67">
        <v>1</v>
      </c>
      <c r="C4" s="28">
        <v>1</v>
      </c>
      <c r="D4" s="29" t="s">
        <v>52</v>
      </c>
      <c r="E4" s="30" t="s">
        <v>31</v>
      </c>
      <c r="F4" s="30" t="s">
        <v>32</v>
      </c>
      <c r="G4" s="35">
        <v>1480</v>
      </c>
      <c r="H4" s="33"/>
      <c r="I4" s="32">
        <f>H4-SUM(K4:V4)</f>
        <v>0</v>
      </c>
      <c r="J4" s="34" t="str">
        <f>IF(I4&lt;0,"ATENÇÃO","OK")</f>
        <v>OK</v>
      </c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</row>
    <row r="5" spans="1:22" ht="75" x14ac:dyDescent="0.25">
      <c r="A5" s="71"/>
      <c r="B5" s="68"/>
      <c r="C5" s="28">
        <v>2</v>
      </c>
      <c r="D5" s="29" t="s">
        <v>48</v>
      </c>
      <c r="E5" s="30" t="s">
        <v>31</v>
      </c>
      <c r="F5" s="30" t="s">
        <v>32</v>
      </c>
      <c r="G5" s="35">
        <v>1585</v>
      </c>
      <c r="H5" s="33">
        <v>5</v>
      </c>
      <c r="I5" s="32">
        <f t="shared" ref="I5:I23" si="0">H5-SUM(K5:V5)</f>
        <v>4</v>
      </c>
      <c r="J5" s="34" t="str">
        <f t="shared" ref="J5:J23" si="1">IF(I5&lt;0,"ATENÇÃO","OK")</f>
        <v>OK</v>
      </c>
      <c r="K5" s="20">
        <v>1</v>
      </c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</row>
    <row r="6" spans="1:22" ht="60" x14ac:dyDescent="0.25">
      <c r="A6" s="71"/>
      <c r="B6" s="68"/>
      <c r="C6" s="28">
        <v>3</v>
      </c>
      <c r="D6" s="29" t="s">
        <v>53</v>
      </c>
      <c r="E6" s="30" t="s">
        <v>31</v>
      </c>
      <c r="F6" s="30" t="s">
        <v>32</v>
      </c>
      <c r="G6" s="35">
        <v>1595</v>
      </c>
      <c r="H6" s="33"/>
      <c r="I6" s="32">
        <f t="shared" si="0"/>
        <v>0</v>
      </c>
      <c r="J6" s="34" t="str">
        <f t="shared" si="1"/>
        <v>OK</v>
      </c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</row>
    <row r="7" spans="1:22" ht="60" x14ac:dyDescent="0.25">
      <c r="A7" s="71"/>
      <c r="B7" s="68"/>
      <c r="C7" s="28">
        <v>4</v>
      </c>
      <c r="D7" s="29" t="s">
        <v>45</v>
      </c>
      <c r="E7" s="28" t="s">
        <v>31</v>
      </c>
      <c r="F7" s="30" t="s">
        <v>32</v>
      </c>
      <c r="G7" s="35">
        <v>1685</v>
      </c>
      <c r="H7" s="33">
        <v>5</v>
      </c>
      <c r="I7" s="32">
        <f t="shared" si="0"/>
        <v>4</v>
      </c>
      <c r="J7" s="34" t="str">
        <f t="shared" si="1"/>
        <v>OK</v>
      </c>
      <c r="K7" s="20">
        <v>1</v>
      </c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</row>
    <row r="8" spans="1:22" ht="60" x14ac:dyDescent="0.25">
      <c r="A8" s="71"/>
      <c r="B8" s="68"/>
      <c r="C8" s="28">
        <v>5</v>
      </c>
      <c r="D8" s="29" t="s">
        <v>54</v>
      </c>
      <c r="E8" s="28" t="s">
        <v>31</v>
      </c>
      <c r="F8" s="28" t="s">
        <v>32</v>
      </c>
      <c r="G8" s="35">
        <v>2200</v>
      </c>
      <c r="H8" s="33"/>
      <c r="I8" s="32">
        <f t="shared" si="0"/>
        <v>0</v>
      </c>
      <c r="J8" s="34" t="str">
        <f t="shared" si="1"/>
        <v>OK</v>
      </c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</row>
    <row r="9" spans="1:22" ht="60" x14ac:dyDescent="0.25">
      <c r="A9" s="71"/>
      <c r="B9" s="68"/>
      <c r="C9" s="28">
        <v>6</v>
      </c>
      <c r="D9" s="29" t="s">
        <v>55</v>
      </c>
      <c r="E9" s="28" t="s">
        <v>31</v>
      </c>
      <c r="F9" s="28" t="s">
        <v>32</v>
      </c>
      <c r="G9" s="35">
        <v>2455</v>
      </c>
      <c r="H9" s="33">
        <v>5</v>
      </c>
      <c r="I9" s="32">
        <f t="shared" si="0"/>
        <v>4</v>
      </c>
      <c r="J9" s="34" t="str">
        <f t="shared" si="1"/>
        <v>OK</v>
      </c>
      <c r="K9" s="20">
        <v>1</v>
      </c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</row>
    <row r="10" spans="1:22" ht="45" x14ac:dyDescent="0.25">
      <c r="A10" s="71"/>
      <c r="B10" s="68"/>
      <c r="C10" s="28">
        <v>7</v>
      </c>
      <c r="D10" s="29" t="s">
        <v>56</v>
      </c>
      <c r="E10" s="28" t="s">
        <v>31</v>
      </c>
      <c r="F10" s="28" t="s">
        <v>32</v>
      </c>
      <c r="G10" s="35">
        <v>4265</v>
      </c>
      <c r="H10" s="33"/>
      <c r="I10" s="32">
        <f t="shared" si="0"/>
        <v>0</v>
      </c>
      <c r="J10" s="34" t="str">
        <f t="shared" si="1"/>
        <v>OK</v>
      </c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</row>
    <row r="11" spans="1:22" ht="45" x14ac:dyDescent="0.25">
      <c r="A11" s="71"/>
      <c r="B11" s="68"/>
      <c r="C11" s="28">
        <v>8</v>
      </c>
      <c r="D11" s="31" t="s">
        <v>57</v>
      </c>
      <c r="E11" s="28" t="s">
        <v>31</v>
      </c>
      <c r="F11" s="28" t="s">
        <v>32</v>
      </c>
      <c r="G11" s="35">
        <v>4100</v>
      </c>
      <c r="H11" s="33"/>
      <c r="I11" s="32">
        <f t="shared" si="0"/>
        <v>0</v>
      </c>
      <c r="J11" s="34" t="str">
        <f t="shared" si="1"/>
        <v>OK</v>
      </c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</row>
    <row r="12" spans="1:22" ht="60" x14ac:dyDescent="0.25">
      <c r="A12" s="71"/>
      <c r="B12" s="68"/>
      <c r="C12" s="28">
        <v>9</v>
      </c>
      <c r="D12" s="29" t="s">
        <v>46</v>
      </c>
      <c r="E12" s="30" t="s">
        <v>31</v>
      </c>
      <c r="F12" s="30" t="s">
        <v>32</v>
      </c>
      <c r="G12" s="36">
        <v>2960</v>
      </c>
      <c r="H12" s="33">
        <v>5</v>
      </c>
      <c r="I12" s="32">
        <f t="shared" si="0"/>
        <v>5</v>
      </c>
      <c r="J12" s="34" t="str">
        <f t="shared" si="1"/>
        <v>OK</v>
      </c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</row>
    <row r="13" spans="1:22" ht="45" x14ac:dyDescent="0.25">
      <c r="A13" s="71"/>
      <c r="B13" s="68"/>
      <c r="C13" s="28">
        <v>10</v>
      </c>
      <c r="D13" s="29" t="s">
        <v>58</v>
      </c>
      <c r="E13" s="30" t="s">
        <v>31</v>
      </c>
      <c r="F13" s="30" t="s">
        <v>32</v>
      </c>
      <c r="G13" s="36">
        <v>4985</v>
      </c>
      <c r="H13" s="33"/>
      <c r="I13" s="32">
        <f t="shared" si="0"/>
        <v>0</v>
      </c>
      <c r="J13" s="34" t="str">
        <f t="shared" si="1"/>
        <v>OK</v>
      </c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</row>
    <row r="14" spans="1:22" ht="60" x14ac:dyDescent="0.25">
      <c r="A14" s="71"/>
      <c r="B14" s="68"/>
      <c r="C14" s="28">
        <v>11</v>
      </c>
      <c r="D14" s="29" t="s">
        <v>59</v>
      </c>
      <c r="E14" s="30" t="s">
        <v>31</v>
      </c>
      <c r="F14" s="30" t="s">
        <v>32</v>
      </c>
      <c r="G14" s="36">
        <v>4870</v>
      </c>
      <c r="H14" s="33"/>
      <c r="I14" s="32">
        <f t="shared" si="0"/>
        <v>0</v>
      </c>
      <c r="J14" s="34" t="str">
        <f t="shared" si="1"/>
        <v>OK</v>
      </c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</row>
    <row r="15" spans="1:22" ht="60" x14ac:dyDescent="0.25">
      <c r="A15" s="71"/>
      <c r="B15" s="68"/>
      <c r="C15" s="28">
        <v>12</v>
      </c>
      <c r="D15" s="29" t="s">
        <v>47</v>
      </c>
      <c r="E15" s="28" t="s">
        <v>31</v>
      </c>
      <c r="F15" s="30" t="s">
        <v>32</v>
      </c>
      <c r="G15" s="36">
        <v>4605</v>
      </c>
      <c r="H15" s="33">
        <v>5</v>
      </c>
      <c r="I15" s="32">
        <f t="shared" si="0"/>
        <v>5</v>
      </c>
      <c r="J15" s="34" t="str">
        <f t="shared" si="1"/>
        <v>OK</v>
      </c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</row>
    <row r="16" spans="1:22" ht="30" x14ac:dyDescent="0.25">
      <c r="A16" s="71"/>
      <c r="B16" s="68"/>
      <c r="C16" s="28">
        <v>13</v>
      </c>
      <c r="D16" s="29" t="s">
        <v>60</v>
      </c>
      <c r="E16" s="30" t="s">
        <v>31</v>
      </c>
      <c r="F16" s="30" t="s">
        <v>32</v>
      </c>
      <c r="G16" s="36">
        <v>5575</v>
      </c>
      <c r="H16" s="33"/>
      <c r="I16" s="32">
        <f t="shared" si="0"/>
        <v>0</v>
      </c>
      <c r="J16" s="34" t="str">
        <f t="shared" si="1"/>
        <v>OK</v>
      </c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</row>
    <row r="17" spans="1:22" ht="45" x14ac:dyDescent="0.25">
      <c r="A17" s="71"/>
      <c r="B17" s="68"/>
      <c r="C17" s="28">
        <v>14</v>
      </c>
      <c r="D17" s="29" t="s">
        <v>49</v>
      </c>
      <c r="E17" s="28" t="s">
        <v>31</v>
      </c>
      <c r="F17" s="28" t="s">
        <v>32</v>
      </c>
      <c r="G17" s="36">
        <v>6005</v>
      </c>
      <c r="H17" s="33">
        <v>5</v>
      </c>
      <c r="I17" s="32">
        <f t="shared" si="0"/>
        <v>5</v>
      </c>
      <c r="J17" s="34" t="str">
        <f t="shared" si="1"/>
        <v>OK</v>
      </c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</row>
    <row r="18" spans="1:22" ht="45" x14ac:dyDescent="0.25">
      <c r="A18" s="71"/>
      <c r="B18" s="68"/>
      <c r="C18" s="28">
        <v>15</v>
      </c>
      <c r="D18" s="29" t="s">
        <v>61</v>
      </c>
      <c r="E18" s="28" t="s">
        <v>31</v>
      </c>
      <c r="F18" s="28" t="s">
        <v>32</v>
      </c>
      <c r="G18" s="36">
        <v>7485</v>
      </c>
      <c r="H18" s="33"/>
      <c r="I18" s="32">
        <f t="shared" si="0"/>
        <v>0</v>
      </c>
      <c r="J18" s="34" t="str">
        <f t="shared" si="1"/>
        <v>OK</v>
      </c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</row>
    <row r="19" spans="1:22" ht="45" x14ac:dyDescent="0.25">
      <c r="A19" s="71"/>
      <c r="B19" s="68"/>
      <c r="C19" s="28">
        <v>16</v>
      </c>
      <c r="D19" s="29" t="s">
        <v>62</v>
      </c>
      <c r="E19" s="28" t="s">
        <v>31</v>
      </c>
      <c r="F19" s="28" t="s">
        <v>32</v>
      </c>
      <c r="G19" s="36">
        <v>6820</v>
      </c>
      <c r="H19" s="33"/>
      <c r="I19" s="32">
        <f t="shared" si="0"/>
        <v>0</v>
      </c>
      <c r="J19" s="34" t="str">
        <f t="shared" si="1"/>
        <v>OK</v>
      </c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</row>
    <row r="20" spans="1:22" ht="60" x14ac:dyDescent="0.25">
      <c r="A20" s="71"/>
      <c r="B20" s="68"/>
      <c r="C20" s="28">
        <v>17</v>
      </c>
      <c r="D20" s="29" t="s">
        <v>63</v>
      </c>
      <c r="E20" s="28" t="s">
        <v>31</v>
      </c>
      <c r="F20" s="28" t="s">
        <v>32</v>
      </c>
      <c r="G20" s="36">
        <v>7625</v>
      </c>
      <c r="H20" s="33"/>
      <c r="I20" s="32">
        <f t="shared" si="0"/>
        <v>0</v>
      </c>
      <c r="J20" s="34" t="str">
        <f t="shared" si="1"/>
        <v>OK</v>
      </c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</row>
    <row r="21" spans="1:22" ht="60" x14ac:dyDescent="0.25">
      <c r="A21" s="71"/>
      <c r="B21" s="68"/>
      <c r="C21" s="28">
        <v>18</v>
      </c>
      <c r="D21" s="29" t="s">
        <v>64</v>
      </c>
      <c r="E21" s="28" t="s">
        <v>31</v>
      </c>
      <c r="F21" s="28" t="s">
        <v>32</v>
      </c>
      <c r="G21" s="36">
        <v>8225</v>
      </c>
      <c r="H21" s="33">
        <v>5</v>
      </c>
      <c r="I21" s="32">
        <f t="shared" si="0"/>
        <v>5</v>
      </c>
      <c r="J21" s="34" t="str">
        <f t="shared" si="1"/>
        <v>OK</v>
      </c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</row>
    <row r="22" spans="1:22" ht="60" x14ac:dyDescent="0.25">
      <c r="A22" s="71"/>
      <c r="B22" s="68"/>
      <c r="C22" s="28">
        <v>19</v>
      </c>
      <c r="D22" s="29" t="s">
        <v>65</v>
      </c>
      <c r="E22" s="28" t="s">
        <v>31</v>
      </c>
      <c r="F22" s="28" t="s">
        <v>32</v>
      </c>
      <c r="G22" s="36">
        <v>8700</v>
      </c>
      <c r="H22" s="33"/>
      <c r="I22" s="32">
        <f t="shared" si="0"/>
        <v>0</v>
      </c>
      <c r="J22" s="34" t="str">
        <f t="shared" si="1"/>
        <v>OK</v>
      </c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</row>
    <row r="23" spans="1:22" ht="150" x14ac:dyDescent="0.25">
      <c r="A23" s="71"/>
      <c r="B23" s="68"/>
      <c r="C23" s="28">
        <v>20</v>
      </c>
      <c r="D23" s="29" t="s">
        <v>66</v>
      </c>
      <c r="E23" s="28" t="s">
        <v>31</v>
      </c>
      <c r="F23" s="28" t="s">
        <v>32</v>
      </c>
      <c r="G23" s="36">
        <v>830</v>
      </c>
      <c r="H23" s="33">
        <v>5</v>
      </c>
      <c r="I23" s="32">
        <f t="shared" si="0"/>
        <v>5</v>
      </c>
      <c r="J23" s="34" t="str">
        <f t="shared" si="1"/>
        <v>OK</v>
      </c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</row>
    <row r="24" spans="1:22" x14ac:dyDescent="0.25">
      <c r="A24" s="71"/>
      <c r="B24" s="68"/>
      <c r="C24" s="28">
        <v>21</v>
      </c>
      <c r="D24" s="29" t="s">
        <v>67</v>
      </c>
      <c r="E24" s="28" t="s">
        <v>34</v>
      </c>
      <c r="F24" s="28" t="s">
        <v>35</v>
      </c>
      <c r="G24" s="36">
        <v>220</v>
      </c>
      <c r="H24" s="33">
        <v>5</v>
      </c>
      <c r="I24" s="32">
        <f t="shared" ref="I24:I42" si="2">H24-SUM(K24:V24)</f>
        <v>5</v>
      </c>
      <c r="J24" s="34" t="str">
        <f t="shared" ref="J24:J42" si="3">IF(I24&lt;0,"ATENÇÃO","OK")</f>
        <v>OK</v>
      </c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</row>
    <row r="25" spans="1:22" ht="60" x14ac:dyDescent="0.25">
      <c r="A25" s="71"/>
      <c r="B25" s="68"/>
      <c r="C25" s="28">
        <v>22</v>
      </c>
      <c r="D25" s="29" t="s">
        <v>33</v>
      </c>
      <c r="E25" s="28" t="s">
        <v>34</v>
      </c>
      <c r="F25" s="28" t="s">
        <v>35</v>
      </c>
      <c r="G25" s="36">
        <v>600</v>
      </c>
      <c r="H25" s="33">
        <v>35</v>
      </c>
      <c r="I25" s="32">
        <f t="shared" si="2"/>
        <v>32</v>
      </c>
      <c r="J25" s="34" t="str">
        <f t="shared" si="3"/>
        <v>OK</v>
      </c>
      <c r="K25" s="20">
        <v>3</v>
      </c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</row>
    <row r="26" spans="1:22" ht="60" x14ac:dyDescent="0.25">
      <c r="A26" s="71"/>
      <c r="B26" s="68"/>
      <c r="C26" s="28">
        <v>23</v>
      </c>
      <c r="D26" s="29" t="s">
        <v>36</v>
      </c>
      <c r="E26" s="28" t="s">
        <v>34</v>
      </c>
      <c r="F26" s="28" t="s">
        <v>35</v>
      </c>
      <c r="G26" s="36">
        <v>815</v>
      </c>
      <c r="H26" s="33">
        <v>20</v>
      </c>
      <c r="I26" s="32">
        <f t="shared" si="2"/>
        <v>20</v>
      </c>
      <c r="J26" s="34" t="str">
        <f t="shared" si="3"/>
        <v>OK</v>
      </c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</row>
    <row r="27" spans="1:22" ht="60" x14ac:dyDescent="0.25">
      <c r="A27" s="71"/>
      <c r="B27" s="68"/>
      <c r="C27" s="28">
        <v>24</v>
      </c>
      <c r="D27" s="29" t="s">
        <v>37</v>
      </c>
      <c r="E27" s="28" t="s">
        <v>34</v>
      </c>
      <c r="F27" s="28" t="s">
        <v>35</v>
      </c>
      <c r="G27" s="36">
        <v>1010</v>
      </c>
      <c r="H27" s="33">
        <v>15</v>
      </c>
      <c r="I27" s="32">
        <f t="shared" si="2"/>
        <v>15</v>
      </c>
      <c r="J27" s="34" t="str">
        <f t="shared" si="3"/>
        <v>OK</v>
      </c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</row>
    <row r="28" spans="1:22" ht="30" x14ac:dyDescent="0.25">
      <c r="A28" s="71"/>
      <c r="B28" s="68"/>
      <c r="C28" s="28">
        <v>25</v>
      </c>
      <c r="D28" s="29" t="s">
        <v>38</v>
      </c>
      <c r="E28" s="28" t="s">
        <v>39</v>
      </c>
      <c r="F28" s="28" t="s">
        <v>35</v>
      </c>
      <c r="G28" s="36">
        <v>55</v>
      </c>
      <c r="H28" s="33">
        <v>20</v>
      </c>
      <c r="I28" s="32">
        <f t="shared" si="2"/>
        <v>20</v>
      </c>
      <c r="J28" s="34" t="str">
        <f t="shared" si="3"/>
        <v>OK</v>
      </c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</row>
    <row r="29" spans="1:22" ht="30" x14ac:dyDescent="0.25">
      <c r="A29" s="71"/>
      <c r="B29" s="68"/>
      <c r="C29" s="28">
        <v>26</v>
      </c>
      <c r="D29" s="29" t="s">
        <v>68</v>
      </c>
      <c r="E29" s="28" t="s">
        <v>39</v>
      </c>
      <c r="F29" s="28" t="s">
        <v>35</v>
      </c>
      <c r="G29" s="36">
        <v>63</v>
      </c>
      <c r="H29" s="33">
        <v>40</v>
      </c>
      <c r="I29" s="32">
        <f t="shared" si="2"/>
        <v>40</v>
      </c>
      <c r="J29" s="34" t="str">
        <f t="shared" si="3"/>
        <v>OK</v>
      </c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</row>
    <row r="30" spans="1:22" ht="30" x14ac:dyDescent="0.25">
      <c r="A30" s="71"/>
      <c r="B30" s="68"/>
      <c r="C30" s="28">
        <v>27</v>
      </c>
      <c r="D30" s="29" t="s">
        <v>40</v>
      </c>
      <c r="E30" s="28" t="s">
        <v>39</v>
      </c>
      <c r="F30" s="28" t="s">
        <v>35</v>
      </c>
      <c r="G30" s="36">
        <v>76</v>
      </c>
      <c r="H30" s="33">
        <v>30</v>
      </c>
      <c r="I30" s="32">
        <f t="shared" si="2"/>
        <v>30</v>
      </c>
      <c r="J30" s="34" t="str">
        <f t="shared" si="3"/>
        <v>OK</v>
      </c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</row>
    <row r="31" spans="1:22" x14ac:dyDescent="0.25">
      <c r="A31" s="72"/>
      <c r="B31" s="69"/>
      <c r="C31" s="28">
        <v>28</v>
      </c>
      <c r="D31" s="29" t="s">
        <v>69</v>
      </c>
      <c r="E31" s="28" t="s">
        <v>34</v>
      </c>
      <c r="F31" s="28" t="s">
        <v>35</v>
      </c>
      <c r="G31" s="36">
        <v>302</v>
      </c>
      <c r="H31" s="33">
        <v>20</v>
      </c>
      <c r="I31" s="32">
        <f t="shared" si="2"/>
        <v>20</v>
      </c>
      <c r="J31" s="34" t="str">
        <f t="shared" si="3"/>
        <v>OK</v>
      </c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</row>
    <row r="32" spans="1:22" ht="60" x14ac:dyDescent="0.25">
      <c r="A32" s="70" t="s">
        <v>72</v>
      </c>
      <c r="B32" s="67">
        <v>2</v>
      </c>
      <c r="C32" s="28">
        <v>29</v>
      </c>
      <c r="D32" s="29" t="s">
        <v>53</v>
      </c>
      <c r="E32" s="28" t="s">
        <v>31</v>
      </c>
      <c r="F32" s="28" t="s">
        <v>32</v>
      </c>
      <c r="G32" s="36">
        <v>1500</v>
      </c>
      <c r="H32" s="33"/>
      <c r="I32" s="32">
        <f t="shared" si="2"/>
        <v>0</v>
      </c>
      <c r="J32" s="34" t="str">
        <f t="shared" si="3"/>
        <v>OK</v>
      </c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</row>
    <row r="33" spans="1:22" ht="60" x14ac:dyDescent="0.25">
      <c r="A33" s="71"/>
      <c r="B33" s="68"/>
      <c r="C33" s="28">
        <v>30</v>
      </c>
      <c r="D33" s="29" t="s">
        <v>54</v>
      </c>
      <c r="E33" s="28" t="s">
        <v>31</v>
      </c>
      <c r="F33" s="28" t="s">
        <v>32</v>
      </c>
      <c r="G33" s="36">
        <v>2200</v>
      </c>
      <c r="H33" s="33"/>
      <c r="I33" s="32">
        <f t="shared" si="2"/>
        <v>0</v>
      </c>
      <c r="J33" s="34" t="str">
        <f t="shared" si="3"/>
        <v>OK</v>
      </c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</row>
    <row r="34" spans="1:22" ht="45" x14ac:dyDescent="0.25">
      <c r="A34" s="71"/>
      <c r="B34" s="68"/>
      <c r="C34" s="28">
        <v>31</v>
      </c>
      <c r="D34" s="29" t="s">
        <v>57</v>
      </c>
      <c r="E34" s="28" t="s">
        <v>31</v>
      </c>
      <c r="F34" s="28" t="s">
        <v>32</v>
      </c>
      <c r="G34" s="36">
        <v>4150</v>
      </c>
      <c r="H34" s="33"/>
      <c r="I34" s="32">
        <f t="shared" si="2"/>
        <v>0</v>
      </c>
      <c r="J34" s="34" t="str">
        <f t="shared" si="3"/>
        <v>OK</v>
      </c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</row>
    <row r="35" spans="1:22" ht="60" x14ac:dyDescent="0.25">
      <c r="A35" s="71"/>
      <c r="B35" s="68"/>
      <c r="C35" s="28">
        <v>32</v>
      </c>
      <c r="D35" s="29" t="s">
        <v>70</v>
      </c>
      <c r="E35" s="28" t="s">
        <v>31</v>
      </c>
      <c r="F35" s="28" t="s">
        <v>32</v>
      </c>
      <c r="G35" s="36">
        <v>7525</v>
      </c>
      <c r="H35" s="33"/>
      <c r="I35" s="32">
        <f t="shared" si="2"/>
        <v>0</v>
      </c>
      <c r="J35" s="34" t="str">
        <f t="shared" si="3"/>
        <v>OK</v>
      </c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</row>
    <row r="36" spans="1:22" ht="150" x14ac:dyDescent="0.25">
      <c r="A36" s="71"/>
      <c r="B36" s="68"/>
      <c r="C36" s="28">
        <v>33</v>
      </c>
      <c r="D36" s="29" t="s">
        <v>66</v>
      </c>
      <c r="E36" s="28" t="s">
        <v>31</v>
      </c>
      <c r="F36" s="28" t="s">
        <v>32</v>
      </c>
      <c r="G36" s="36">
        <v>800</v>
      </c>
      <c r="H36" s="33"/>
      <c r="I36" s="32">
        <f t="shared" si="2"/>
        <v>0</v>
      </c>
      <c r="J36" s="34" t="str">
        <f t="shared" si="3"/>
        <v>OK</v>
      </c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</row>
    <row r="37" spans="1:22" x14ac:dyDescent="0.25">
      <c r="A37" s="71"/>
      <c r="B37" s="68"/>
      <c r="C37" s="28">
        <v>34</v>
      </c>
      <c r="D37" s="29" t="s">
        <v>71</v>
      </c>
      <c r="E37" s="28" t="s">
        <v>34</v>
      </c>
      <c r="F37" s="28" t="s">
        <v>35</v>
      </c>
      <c r="G37" s="36">
        <v>200</v>
      </c>
      <c r="H37" s="33"/>
      <c r="I37" s="32">
        <f t="shared" si="2"/>
        <v>0</v>
      </c>
      <c r="J37" s="34" t="str">
        <f t="shared" si="3"/>
        <v>OK</v>
      </c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</row>
    <row r="38" spans="1:22" ht="60" x14ac:dyDescent="0.25">
      <c r="A38" s="71"/>
      <c r="B38" s="68"/>
      <c r="C38" s="28">
        <v>35</v>
      </c>
      <c r="D38" s="29" t="s">
        <v>33</v>
      </c>
      <c r="E38" s="28" t="s">
        <v>34</v>
      </c>
      <c r="F38" s="28" t="s">
        <v>35</v>
      </c>
      <c r="G38" s="36">
        <v>550</v>
      </c>
      <c r="H38" s="33"/>
      <c r="I38" s="32">
        <f t="shared" si="2"/>
        <v>0</v>
      </c>
      <c r="J38" s="34" t="str">
        <f t="shared" si="3"/>
        <v>OK</v>
      </c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</row>
    <row r="39" spans="1:22" ht="60" x14ac:dyDescent="0.25">
      <c r="A39" s="71"/>
      <c r="B39" s="68"/>
      <c r="C39" s="28">
        <v>36</v>
      </c>
      <c r="D39" s="29" t="s">
        <v>37</v>
      </c>
      <c r="E39" s="28" t="s">
        <v>34</v>
      </c>
      <c r="F39" s="28" t="s">
        <v>35</v>
      </c>
      <c r="G39" s="36">
        <v>900</v>
      </c>
      <c r="H39" s="33"/>
      <c r="I39" s="32">
        <f t="shared" si="2"/>
        <v>0</v>
      </c>
      <c r="J39" s="34" t="str">
        <f t="shared" si="3"/>
        <v>OK</v>
      </c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</row>
    <row r="40" spans="1:22" ht="30" x14ac:dyDescent="0.25">
      <c r="A40" s="71"/>
      <c r="B40" s="68"/>
      <c r="C40" s="28">
        <v>37</v>
      </c>
      <c r="D40" s="29" t="s">
        <v>38</v>
      </c>
      <c r="E40" s="28" t="s">
        <v>39</v>
      </c>
      <c r="F40" s="28" t="s">
        <v>35</v>
      </c>
      <c r="G40" s="36">
        <v>50</v>
      </c>
      <c r="H40" s="33"/>
      <c r="I40" s="32">
        <f t="shared" si="2"/>
        <v>0</v>
      </c>
      <c r="J40" s="34" t="str">
        <f t="shared" si="3"/>
        <v>OK</v>
      </c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</row>
    <row r="41" spans="1:22" ht="30" x14ac:dyDescent="0.25">
      <c r="A41" s="71"/>
      <c r="B41" s="68"/>
      <c r="C41" s="28">
        <v>38</v>
      </c>
      <c r="D41" s="29" t="s">
        <v>40</v>
      </c>
      <c r="E41" s="28" t="s">
        <v>39</v>
      </c>
      <c r="F41" s="28" t="s">
        <v>35</v>
      </c>
      <c r="G41" s="36">
        <v>70</v>
      </c>
      <c r="H41" s="33"/>
      <c r="I41" s="32">
        <f t="shared" si="2"/>
        <v>0</v>
      </c>
      <c r="J41" s="34" t="str">
        <f t="shared" si="3"/>
        <v>OK</v>
      </c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</row>
    <row r="42" spans="1:22" x14ac:dyDescent="0.25">
      <c r="A42" s="72"/>
      <c r="B42" s="69"/>
      <c r="C42" s="28">
        <v>39</v>
      </c>
      <c r="D42" s="29" t="s">
        <v>69</v>
      </c>
      <c r="E42" s="28" t="s">
        <v>34</v>
      </c>
      <c r="F42" s="28" t="s">
        <v>35</v>
      </c>
      <c r="G42" s="36">
        <v>300</v>
      </c>
      <c r="H42" s="33"/>
      <c r="I42" s="32">
        <f t="shared" si="2"/>
        <v>0</v>
      </c>
      <c r="J42" s="34" t="str">
        <f t="shared" si="3"/>
        <v>OK</v>
      </c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</row>
  </sheetData>
  <mergeCells count="20">
    <mergeCell ref="V1:V2"/>
    <mergeCell ref="A2:J2"/>
    <mergeCell ref="A4:A31"/>
    <mergeCell ref="B4:B31"/>
    <mergeCell ref="N1:N2"/>
    <mergeCell ref="O1:O2"/>
    <mergeCell ref="P1:P2"/>
    <mergeCell ref="Q1:Q2"/>
    <mergeCell ref="R1:R2"/>
    <mergeCell ref="S1:S2"/>
    <mergeCell ref="A1:C1"/>
    <mergeCell ref="D1:G1"/>
    <mergeCell ref="H1:J1"/>
    <mergeCell ref="K1:K2"/>
    <mergeCell ref="L1:L2"/>
    <mergeCell ref="M1:M2"/>
    <mergeCell ref="A32:A42"/>
    <mergeCell ref="B32:B42"/>
    <mergeCell ref="T1:T2"/>
    <mergeCell ref="U1:U2"/>
  </mergeCells>
  <conditionalFormatting sqref="J1:J1048576">
    <cfRule type="cellIs" dxfId="4" priority="2" operator="equal">
      <formula>"ATENÇÃO"</formula>
    </cfRule>
  </conditionalFormatting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2"/>
  <sheetViews>
    <sheetView zoomScale="80" zoomScaleNormal="80" workbookViewId="0">
      <selection activeCell="K6" sqref="K6"/>
    </sheetView>
  </sheetViews>
  <sheetFormatPr defaultColWidth="9.7109375" defaultRowHeight="15" x14ac:dyDescent="0.25"/>
  <cols>
    <col min="1" max="1" width="17.28515625" style="1" customWidth="1"/>
    <col min="2" max="2" width="7.5703125" style="1" customWidth="1"/>
    <col min="3" max="3" width="6.28515625" style="1" customWidth="1"/>
    <col min="4" max="4" width="60.28515625" style="1" customWidth="1"/>
    <col min="5" max="5" width="14.28515625" style="1" customWidth="1"/>
    <col min="6" max="6" width="16.7109375" style="1" customWidth="1"/>
    <col min="7" max="7" width="16.140625" style="16" customWidth="1"/>
    <col min="8" max="8" width="12.5703125" style="17" customWidth="1"/>
    <col min="9" max="9" width="13.28515625" style="27" customWidth="1"/>
    <col min="10" max="10" width="12.5703125" style="18" customWidth="1"/>
    <col min="11" max="22" width="12" style="19" customWidth="1"/>
    <col min="23" max="16384" width="9.7109375" style="15"/>
  </cols>
  <sheetData>
    <row r="1" spans="1:22" ht="33" customHeight="1" x14ac:dyDescent="0.25">
      <c r="A1" s="66" t="s">
        <v>50</v>
      </c>
      <c r="B1" s="66"/>
      <c r="C1" s="66"/>
      <c r="D1" s="66" t="s">
        <v>42</v>
      </c>
      <c r="E1" s="66"/>
      <c r="F1" s="66"/>
      <c r="G1" s="66"/>
      <c r="H1" s="66" t="s">
        <v>43</v>
      </c>
      <c r="I1" s="66"/>
      <c r="J1" s="66"/>
      <c r="K1" s="65" t="s">
        <v>106</v>
      </c>
      <c r="L1" s="65" t="s">
        <v>44</v>
      </c>
      <c r="M1" s="65" t="s">
        <v>44</v>
      </c>
      <c r="N1" s="65" t="s">
        <v>44</v>
      </c>
      <c r="O1" s="65" t="s">
        <v>44</v>
      </c>
      <c r="P1" s="65" t="s">
        <v>44</v>
      </c>
      <c r="Q1" s="65" t="s">
        <v>44</v>
      </c>
      <c r="R1" s="65" t="s">
        <v>44</v>
      </c>
      <c r="S1" s="65" t="s">
        <v>44</v>
      </c>
      <c r="T1" s="65" t="s">
        <v>44</v>
      </c>
      <c r="U1" s="65" t="s">
        <v>44</v>
      </c>
      <c r="V1" s="65" t="s">
        <v>44</v>
      </c>
    </row>
    <row r="2" spans="1:22" ht="24.75" customHeight="1" x14ac:dyDescent="0.25">
      <c r="A2" s="66" t="s">
        <v>81</v>
      </c>
      <c r="B2" s="66"/>
      <c r="C2" s="66"/>
      <c r="D2" s="66"/>
      <c r="E2" s="66"/>
      <c r="F2" s="66"/>
      <c r="G2" s="66"/>
      <c r="H2" s="66"/>
      <c r="I2" s="66"/>
      <c r="J2" s="66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</row>
    <row r="3" spans="1:22" s="16" customFormat="1" ht="34.5" customHeight="1" x14ac:dyDescent="0.2">
      <c r="A3" s="21" t="s">
        <v>3</v>
      </c>
      <c r="B3" s="21" t="s">
        <v>1</v>
      </c>
      <c r="C3" s="21" t="s">
        <v>51</v>
      </c>
      <c r="D3" s="22" t="s">
        <v>5</v>
      </c>
      <c r="E3" s="22" t="s">
        <v>28</v>
      </c>
      <c r="F3" s="22" t="s">
        <v>30</v>
      </c>
      <c r="G3" s="23" t="s">
        <v>4</v>
      </c>
      <c r="H3" s="24" t="s">
        <v>27</v>
      </c>
      <c r="I3" s="25" t="s">
        <v>0</v>
      </c>
      <c r="J3" s="21" t="s">
        <v>6</v>
      </c>
      <c r="K3" s="57">
        <v>42611</v>
      </c>
      <c r="L3" s="26" t="s">
        <v>2</v>
      </c>
      <c r="M3" s="26" t="s">
        <v>2</v>
      </c>
      <c r="N3" s="26" t="s">
        <v>2</v>
      </c>
      <c r="O3" s="26" t="s">
        <v>2</v>
      </c>
      <c r="P3" s="26" t="s">
        <v>2</v>
      </c>
      <c r="Q3" s="26" t="s">
        <v>2</v>
      </c>
      <c r="R3" s="26" t="s">
        <v>2</v>
      </c>
      <c r="S3" s="26" t="s">
        <v>2</v>
      </c>
      <c r="T3" s="26" t="s">
        <v>2</v>
      </c>
      <c r="U3" s="26" t="s">
        <v>2</v>
      </c>
      <c r="V3" s="26" t="s">
        <v>2</v>
      </c>
    </row>
    <row r="4" spans="1:22" ht="60" x14ac:dyDescent="0.25">
      <c r="A4" s="70" t="s">
        <v>72</v>
      </c>
      <c r="B4" s="67">
        <v>1</v>
      </c>
      <c r="C4" s="28">
        <v>1</v>
      </c>
      <c r="D4" s="29" t="s">
        <v>52</v>
      </c>
      <c r="E4" s="30" t="s">
        <v>31</v>
      </c>
      <c r="F4" s="30" t="s">
        <v>32</v>
      </c>
      <c r="G4" s="35">
        <v>1480</v>
      </c>
      <c r="H4" s="33"/>
      <c r="I4" s="32">
        <f>H4-SUM(K4:V4)</f>
        <v>0</v>
      </c>
      <c r="J4" s="34" t="str">
        <f>IF(I4&lt;0,"ATENÇÃO","OK")</f>
        <v>OK</v>
      </c>
      <c r="K4" s="64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</row>
    <row r="5" spans="1:22" ht="75" x14ac:dyDescent="0.25">
      <c r="A5" s="71"/>
      <c r="B5" s="68"/>
      <c r="C5" s="28">
        <v>2</v>
      </c>
      <c r="D5" s="29" t="s">
        <v>48</v>
      </c>
      <c r="E5" s="30" t="s">
        <v>31</v>
      </c>
      <c r="F5" s="30" t="s">
        <v>32</v>
      </c>
      <c r="G5" s="35">
        <v>1585</v>
      </c>
      <c r="H5" s="33"/>
      <c r="I5" s="32">
        <f t="shared" ref="I5:I23" si="0">H5-SUM(K5:V5)</f>
        <v>0</v>
      </c>
      <c r="J5" s="34" t="str">
        <f t="shared" ref="J5:J23" si="1">IF(I5&lt;0,"ATENÇÃO","OK")</f>
        <v>OK</v>
      </c>
      <c r="K5" s="64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</row>
    <row r="6" spans="1:22" ht="60" x14ac:dyDescent="0.25">
      <c r="A6" s="71"/>
      <c r="B6" s="68"/>
      <c r="C6" s="28">
        <v>3</v>
      </c>
      <c r="D6" s="29" t="s">
        <v>53</v>
      </c>
      <c r="E6" s="30" t="s">
        <v>31</v>
      </c>
      <c r="F6" s="30" t="s">
        <v>32</v>
      </c>
      <c r="G6" s="35">
        <v>1595</v>
      </c>
      <c r="H6" s="33"/>
      <c r="I6" s="32">
        <f t="shared" si="0"/>
        <v>0</v>
      </c>
      <c r="J6" s="34" t="str">
        <f t="shared" si="1"/>
        <v>OK</v>
      </c>
      <c r="K6" s="64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</row>
    <row r="7" spans="1:22" ht="60" x14ac:dyDescent="0.25">
      <c r="A7" s="71"/>
      <c r="B7" s="68"/>
      <c r="C7" s="28">
        <v>4</v>
      </c>
      <c r="D7" s="29" t="s">
        <v>45</v>
      </c>
      <c r="E7" s="28" t="s">
        <v>31</v>
      </c>
      <c r="F7" s="30" t="s">
        <v>32</v>
      </c>
      <c r="G7" s="35">
        <v>1685</v>
      </c>
      <c r="H7" s="33"/>
      <c r="I7" s="32">
        <f t="shared" si="0"/>
        <v>0</v>
      </c>
      <c r="J7" s="34" t="str">
        <f t="shared" si="1"/>
        <v>OK</v>
      </c>
      <c r="K7" s="64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</row>
    <row r="8" spans="1:22" ht="60" x14ac:dyDescent="0.25">
      <c r="A8" s="71"/>
      <c r="B8" s="68"/>
      <c r="C8" s="28">
        <v>5</v>
      </c>
      <c r="D8" s="29" t="s">
        <v>54</v>
      </c>
      <c r="E8" s="28" t="s">
        <v>31</v>
      </c>
      <c r="F8" s="28" t="s">
        <v>32</v>
      </c>
      <c r="G8" s="35">
        <v>2200</v>
      </c>
      <c r="H8" s="33"/>
      <c r="I8" s="32">
        <f t="shared" si="0"/>
        <v>0</v>
      </c>
      <c r="J8" s="34" t="str">
        <f t="shared" si="1"/>
        <v>OK</v>
      </c>
      <c r="K8" s="64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</row>
    <row r="9" spans="1:22" ht="60" x14ac:dyDescent="0.25">
      <c r="A9" s="71"/>
      <c r="B9" s="68"/>
      <c r="C9" s="28">
        <v>6</v>
      </c>
      <c r="D9" s="29" t="s">
        <v>55</v>
      </c>
      <c r="E9" s="28" t="s">
        <v>31</v>
      </c>
      <c r="F9" s="28" t="s">
        <v>32</v>
      </c>
      <c r="G9" s="35">
        <v>2455</v>
      </c>
      <c r="H9" s="33"/>
      <c r="I9" s="32">
        <f t="shared" si="0"/>
        <v>0</v>
      </c>
      <c r="J9" s="34" t="str">
        <f t="shared" si="1"/>
        <v>OK</v>
      </c>
      <c r="K9" s="64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</row>
    <row r="10" spans="1:22" ht="45" x14ac:dyDescent="0.25">
      <c r="A10" s="71"/>
      <c r="B10" s="68"/>
      <c r="C10" s="28">
        <v>7</v>
      </c>
      <c r="D10" s="29" t="s">
        <v>56</v>
      </c>
      <c r="E10" s="28" t="s">
        <v>31</v>
      </c>
      <c r="F10" s="28" t="s">
        <v>32</v>
      </c>
      <c r="G10" s="35">
        <v>4265</v>
      </c>
      <c r="H10" s="33"/>
      <c r="I10" s="32">
        <f t="shared" si="0"/>
        <v>0</v>
      </c>
      <c r="J10" s="34" t="str">
        <f t="shared" si="1"/>
        <v>OK</v>
      </c>
      <c r="K10" s="64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</row>
    <row r="11" spans="1:22" ht="45" x14ac:dyDescent="0.25">
      <c r="A11" s="71"/>
      <c r="B11" s="68"/>
      <c r="C11" s="28">
        <v>8</v>
      </c>
      <c r="D11" s="31" t="s">
        <v>57</v>
      </c>
      <c r="E11" s="28" t="s">
        <v>31</v>
      </c>
      <c r="F11" s="28" t="s">
        <v>32</v>
      </c>
      <c r="G11" s="35">
        <v>4100</v>
      </c>
      <c r="H11" s="33"/>
      <c r="I11" s="32">
        <f t="shared" si="0"/>
        <v>0</v>
      </c>
      <c r="J11" s="34" t="str">
        <f t="shared" si="1"/>
        <v>OK</v>
      </c>
      <c r="K11" s="64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</row>
    <row r="12" spans="1:22" ht="60" x14ac:dyDescent="0.25">
      <c r="A12" s="71"/>
      <c r="B12" s="68"/>
      <c r="C12" s="28">
        <v>9</v>
      </c>
      <c r="D12" s="29" t="s">
        <v>46</v>
      </c>
      <c r="E12" s="30" t="s">
        <v>31</v>
      </c>
      <c r="F12" s="30" t="s">
        <v>32</v>
      </c>
      <c r="G12" s="36">
        <v>2960</v>
      </c>
      <c r="H12" s="33"/>
      <c r="I12" s="32">
        <f t="shared" si="0"/>
        <v>0</v>
      </c>
      <c r="J12" s="34" t="str">
        <f t="shared" si="1"/>
        <v>OK</v>
      </c>
      <c r="K12" s="64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</row>
    <row r="13" spans="1:22" ht="45" x14ac:dyDescent="0.25">
      <c r="A13" s="71"/>
      <c r="B13" s="68"/>
      <c r="C13" s="28">
        <v>10</v>
      </c>
      <c r="D13" s="29" t="s">
        <v>58</v>
      </c>
      <c r="E13" s="30" t="s">
        <v>31</v>
      </c>
      <c r="F13" s="30" t="s">
        <v>32</v>
      </c>
      <c r="G13" s="36">
        <v>4985</v>
      </c>
      <c r="H13" s="33"/>
      <c r="I13" s="32">
        <f t="shared" si="0"/>
        <v>0</v>
      </c>
      <c r="J13" s="34" t="str">
        <f t="shared" si="1"/>
        <v>OK</v>
      </c>
      <c r="K13" s="64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</row>
    <row r="14" spans="1:22" ht="60" x14ac:dyDescent="0.25">
      <c r="A14" s="71"/>
      <c r="B14" s="68"/>
      <c r="C14" s="28">
        <v>11</v>
      </c>
      <c r="D14" s="29" t="s">
        <v>59</v>
      </c>
      <c r="E14" s="30" t="s">
        <v>31</v>
      </c>
      <c r="F14" s="30" t="s">
        <v>32</v>
      </c>
      <c r="G14" s="36">
        <v>4870</v>
      </c>
      <c r="H14" s="33"/>
      <c r="I14" s="32">
        <f t="shared" si="0"/>
        <v>0</v>
      </c>
      <c r="J14" s="34" t="str">
        <f t="shared" si="1"/>
        <v>OK</v>
      </c>
      <c r="K14" s="64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</row>
    <row r="15" spans="1:22" ht="60" x14ac:dyDescent="0.25">
      <c r="A15" s="71"/>
      <c r="B15" s="68"/>
      <c r="C15" s="28">
        <v>12</v>
      </c>
      <c r="D15" s="29" t="s">
        <v>47</v>
      </c>
      <c r="E15" s="28" t="s">
        <v>31</v>
      </c>
      <c r="F15" s="30" t="s">
        <v>32</v>
      </c>
      <c r="G15" s="36">
        <v>4605</v>
      </c>
      <c r="H15" s="33"/>
      <c r="I15" s="32">
        <f t="shared" si="0"/>
        <v>0</v>
      </c>
      <c r="J15" s="34" t="str">
        <f t="shared" si="1"/>
        <v>OK</v>
      </c>
      <c r="K15" s="64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</row>
    <row r="16" spans="1:22" ht="30" x14ac:dyDescent="0.25">
      <c r="A16" s="71"/>
      <c r="B16" s="68"/>
      <c r="C16" s="28">
        <v>13</v>
      </c>
      <c r="D16" s="29" t="s">
        <v>60</v>
      </c>
      <c r="E16" s="30" t="s">
        <v>31</v>
      </c>
      <c r="F16" s="30" t="s">
        <v>32</v>
      </c>
      <c r="G16" s="36">
        <v>5575</v>
      </c>
      <c r="H16" s="33"/>
      <c r="I16" s="32">
        <f t="shared" si="0"/>
        <v>0</v>
      </c>
      <c r="J16" s="34" t="str">
        <f t="shared" si="1"/>
        <v>OK</v>
      </c>
      <c r="K16" s="64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</row>
    <row r="17" spans="1:22" ht="45" x14ac:dyDescent="0.25">
      <c r="A17" s="71"/>
      <c r="B17" s="68"/>
      <c r="C17" s="28">
        <v>14</v>
      </c>
      <c r="D17" s="29" t="s">
        <v>49</v>
      </c>
      <c r="E17" s="28" t="s">
        <v>31</v>
      </c>
      <c r="F17" s="28" t="s">
        <v>32</v>
      </c>
      <c r="G17" s="36">
        <v>6005</v>
      </c>
      <c r="H17" s="33"/>
      <c r="I17" s="32">
        <f t="shared" si="0"/>
        <v>0</v>
      </c>
      <c r="J17" s="34" t="str">
        <f t="shared" si="1"/>
        <v>OK</v>
      </c>
      <c r="K17" s="64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</row>
    <row r="18" spans="1:22" ht="45" x14ac:dyDescent="0.25">
      <c r="A18" s="71"/>
      <c r="B18" s="68"/>
      <c r="C18" s="28">
        <v>15</v>
      </c>
      <c r="D18" s="29" t="s">
        <v>61</v>
      </c>
      <c r="E18" s="28" t="s">
        <v>31</v>
      </c>
      <c r="F18" s="28" t="s">
        <v>32</v>
      </c>
      <c r="G18" s="36">
        <v>7485</v>
      </c>
      <c r="H18" s="33"/>
      <c r="I18" s="32">
        <f t="shared" si="0"/>
        <v>0</v>
      </c>
      <c r="J18" s="34" t="str">
        <f t="shared" si="1"/>
        <v>OK</v>
      </c>
      <c r="K18" s="64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</row>
    <row r="19" spans="1:22" ht="45" x14ac:dyDescent="0.25">
      <c r="A19" s="71"/>
      <c r="B19" s="68"/>
      <c r="C19" s="28">
        <v>16</v>
      </c>
      <c r="D19" s="29" t="s">
        <v>62</v>
      </c>
      <c r="E19" s="28" t="s">
        <v>31</v>
      </c>
      <c r="F19" s="28" t="s">
        <v>32</v>
      </c>
      <c r="G19" s="36">
        <v>6820</v>
      </c>
      <c r="H19" s="33"/>
      <c r="I19" s="32">
        <f t="shared" si="0"/>
        <v>0</v>
      </c>
      <c r="J19" s="34" t="str">
        <f t="shared" si="1"/>
        <v>OK</v>
      </c>
      <c r="K19" s="64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</row>
    <row r="20" spans="1:22" ht="60" x14ac:dyDescent="0.25">
      <c r="A20" s="71"/>
      <c r="B20" s="68"/>
      <c r="C20" s="28">
        <v>17</v>
      </c>
      <c r="D20" s="29" t="s">
        <v>63</v>
      </c>
      <c r="E20" s="28" t="s">
        <v>31</v>
      </c>
      <c r="F20" s="28" t="s">
        <v>32</v>
      </c>
      <c r="G20" s="36">
        <v>7625</v>
      </c>
      <c r="H20" s="33"/>
      <c r="I20" s="32">
        <f t="shared" si="0"/>
        <v>0</v>
      </c>
      <c r="J20" s="34" t="str">
        <f t="shared" si="1"/>
        <v>OK</v>
      </c>
      <c r="K20" s="64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</row>
    <row r="21" spans="1:22" ht="60" x14ac:dyDescent="0.25">
      <c r="A21" s="71"/>
      <c r="B21" s="68"/>
      <c r="C21" s="28">
        <v>18</v>
      </c>
      <c r="D21" s="29" t="s">
        <v>64</v>
      </c>
      <c r="E21" s="28" t="s">
        <v>31</v>
      </c>
      <c r="F21" s="28" t="s">
        <v>32</v>
      </c>
      <c r="G21" s="36">
        <v>8225</v>
      </c>
      <c r="H21" s="33"/>
      <c r="I21" s="32">
        <f t="shared" si="0"/>
        <v>0</v>
      </c>
      <c r="J21" s="34" t="str">
        <f t="shared" si="1"/>
        <v>OK</v>
      </c>
      <c r="K21" s="64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</row>
    <row r="22" spans="1:22" ht="60" x14ac:dyDescent="0.25">
      <c r="A22" s="71"/>
      <c r="B22" s="68"/>
      <c r="C22" s="28">
        <v>19</v>
      </c>
      <c r="D22" s="29" t="s">
        <v>65</v>
      </c>
      <c r="E22" s="28" t="s">
        <v>31</v>
      </c>
      <c r="F22" s="28" t="s">
        <v>32</v>
      </c>
      <c r="G22" s="36">
        <v>8700</v>
      </c>
      <c r="H22" s="33"/>
      <c r="I22" s="32">
        <f t="shared" si="0"/>
        <v>0</v>
      </c>
      <c r="J22" s="34" t="str">
        <f t="shared" si="1"/>
        <v>OK</v>
      </c>
      <c r="K22" s="64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</row>
    <row r="23" spans="1:22" ht="150" x14ac:dyDescent="0.25">
      <c r="A23" s="71"/>
      <c r="B23" s="68"/>
      <c r="C23" s="28">
        <v>20</v>
      </c>
      <c r="D23" s="29" t="s">
        <v>66</v>
      </c>
      <c r="E23" s="28" t="s">
        <v>31</v>
      </c>
      <c r="F23" s="28" t="s">
        <v>32</v>
      </c>
      <c r="G23" s="36">
        <v>830</v>
      </c>
      <c r="H23" s="33"/>
      <c r="I23" s="32">
        <f t="shared" si="0"/>
        <v>0</v>
      </c>
      <c r="J23" s="34" t="str">
        <f t="shared" si="1"/>
        <v>OK</v>
      </c>
      <c r="K23" s="64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</row>
    <row r="24" spans="1:22" x14ac:dyDescent="0.25">
      <c r="A24" s="71"/>
      <c r="B24" s="68"/>
      <c r="C24" s="28">
        <v>21</v>
      </c>
      <c r="D24" s="29" t="s">
        <v>67</v>
      </c>
      <c r="E24" s="28" t="s">
        <v>34</v>
      </c>
      <c r="F24" s="28" t="s">
        <v>35</v>
      </c>
      <c r="G24" s="36">
        <v>220</v>
      </c>
      <c r="H24" s="33"/>
      <c r="I24" s="32">
        <f t="shared" ref="I24:I42" si="2">H24-SUM(K24:V24)</f>
        <v>0</v>
      </c>
      <c r="J24" s="34" t="str">
        <f t="shared" ref="J24:J42" si="3">IF(I24&lt;0,"ATENÇÃO","OK")</f>
        <v>OK</v>
      </c>
      <c r="K24" s="64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</row>
    <row r="25" spans="1:22" ht="60" x14ac:dyDescent="0.25">
      <c r="A25" s="71"/>
      <c r="B25" s="68"/>
      <c r="C25" s="28">
        <v>22</v>
      </c>
      <c r="D25" s="29" t="s">
        <v>33</v>
      </c>
      <c r="E25" s="28" t="s">
        <v>34</v>
      </c>
      <c r="F25" s="28" t="s">
        <v>35</v>
      </c>
      <c r="G25" s="36">
        <v>600</v>
      </c>
      <c r="H25" s="33"/>
      <c r="I25" s="32">
        <f t="shared" si="2"/>
        <v>0</v>
      </c>
      <c r="J25" s="34" t="str">
        <f t="shared" si="3"/>
        <v>OK</v>
      </c>
      <c r="K25" s="64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</row>
    <row r="26" spans="1:22" ht="60" x14ac:dyDescent="0.25">
      <c r="A26" s="71"/>
      <c r="B26" s="68"/>
      <c r="C26" s="28">
        <v>23</v>
      </c>
      <c r="D26" s="29" t="s">
        <v>36</v>
      </c>
      <c r="E26" s="28" t="s">
        <v>34</v>
      </c>
      <c r="F26" s="28" t="s">
        <v>35</v>
      </c>
      <c r="G26" s="36">
        <v>815</v>
      </c>
      <c r="H26" s="33"/>
      <c r="I26" s="32">
        <f t="shared" si="2"/>
        <v>0</v>
      </c>
      <c r="J26" s="34" t="str">
        <f t="shared" si="3"/>
        <v>OK</v>
      </c>
      <c r="K26" s="64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</row>
    <row r="27" spans="1:22" ht="60" x14ac:dyDescent="0.25">
      <c r="A27" s="71"/>
      <c r="B27" s="68"/>
      <c r="C27" s="28">
        <v>24</v>
      </c>
      <c r="D27" s="29" t="s">
        <v>37</v>
      </c>
      <c r="E27" s="28" t="s">
        <v>34</v>
      </c>
      <c r="F27" s="28" t="s">
        <v>35</v>
      </c>
      <c r="G27" s="36">
        <v>1010</v>
      </c>
      <c r="H27" s="33"/>
      <c r="I27" s="32">
        <f t="shared" si="2"/>
        <v>0</v>
      </c>
      <c r="J27" s="34" t="str">
        <f t="shared" si="3"/>
        <v>OK</v>
      </c>
      <c r="K27" s="64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</row>
    <row r="28" spans="1:22" ht="30" x14ac:dyDescent="0.25">
      <c r="A28" s="71"/>
      <c r="B28" s="68"/>
      <c r="C28" s="28">
        <v>25</v>
      </c>
      <c r="D28" s="29" t="s">
        <v>38</v>
      </c>
      <c r="E28" s="28" t="s">
        <v>39</v>
      </c>
      <c r="F28" s="28" t="s">
        <v>35</v>
      </c>
      <c r="G28" s="36">
        <v>55</v>
      </c>
      <c r="H28" s="33"/>
      <c r="I28" s="32">
        <f t="shared" si="2"/>
        <v>0</v>
      </c>
      <c r="J28" s="34" t="str">
        <f t="shared" si="3"/>
        <v>OK</v>
      </c>
      <c r="K28" s="64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</row>
    <row r="29" spans="1:22" ht="30" x14ac:dyDescent="0.25">
      <c r="A29" s="71"/>
      <c r="B29" s="68"/>
      <c r="C29" s="28">
        <v>26</v>
      </c>
      <c r="D29" s="29" t="s">
        <v>68</v>
      </c>
      <c r="E29" s="28" t="s">
        <v>39</v>
      </c>
      <c r="F29" s="28" t="s">
        <v>35</v>
      </c>
      <c r="G29" s="36">
        <v>63</v>
      </c>
      <c r="H29" s="33"/>
      <c r="I29" s="32">
        <f t="shared" si="2"/>
        <v>0</v>
      </c>
      <c r="J29" s="34" t="str">
        <f t="shared" si="3"/>
        <v>OK</v>
      </c>
      <c r="K29" s="64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</row>
    <row r="30" spans="1:22" ht="30" x14ac:dyDescent="0.25">
      <c r="A30" s="71"/>
      <c r="B30" s="68"/>
      <c r="C30" s="28">
        <v>27</v>
      </c>
      <c r="D30" s="29" t="s">
        <v>40</v>
      </c>
      <c r="E30" s="28" t="s">
        <v>39</v>
      </c>
      <c r="F30" s="28" t="s">
        <v>35</v>
      </c>
      <c r="G30" s="36">
        <v>76</v>
      </c>
      <c r="H30" s="33"/>
      <c r="I30" s="32">
        <f t="shared" si="2"/>
        <v>0</v>
      </c>
      <c r="J30" s="34" t="str">
        <f t="shared" si="3"/>
        <v>OK</v>
      </c>
      <c r="K30" s="64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</row>
    <row r="31" spans="1:22" x14ac:dyDescent="0.25">
      <c r="A31" s="72"/>
      <c r="B31" s="69"/>
      <c r="C31" s="28">
        <v>28</v>
      </c>
      <c r="D31" s="29" t="s">
        <v>69</v>
      </c>
      <c r="E31" s="28" t="s">
        <v>34</v>
      </c>
      <c r="F31" s="28" t="s">
        <v>35</v>
      </c>
      <c r="G31" s="36">
        <v>302</v>
      </c>
      <c r="H31" s="33"/>
      <c r="I31" s="32">
        <f t="shared" si="2"/>
        <v>0</v>
      </c>
      <c r="J31" s="34" t="str">
        <f t="shared" si="3"/>
        <v>OK</v>
      </c>
      <c r="K31" s="64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</row>
    <row r="32" spans="1:22" ht="60" x14ac:dyDescent="0.25">
      <c r="A32" s="70" t="s">
        <v>72</v>
      </c>
      <c r="B32" s="67">
        <v>2</v>
      </c>
      <c r="C32" s="28">
        <v>29</v>
      </c>
      <c r="D32" s="29" t="s">
        <v>53</v>
      </c>
      <c r="E32" s="28" t="s">
        <v>31</v>
      </c>
      <c r="F32" s="28" t="s">
        <v>32</v>
      </c>
      <c r="G32" s="36">
        <v>1500</v>
      </c>
      <c r="H32" s="33">
        <v>15</v>
      </c>
      <c r="I32" s="32">
        <f t="shared" si="2"/>
        <v>15</v>
      </c>
      <c r="J32" s="34" t="str">
        <f t="shared" si="3"/>
        <v>OK</v>
      </c>
      <c r="K32" s="64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</row>
    <row r="33" spans="1:22" ht="60" x14ac:dyDescent="0.25">
      <c r="A33" s="71"/>
      <c r="B33" s="68"/>
      <c r="C33" s="28">
        <v>30</v>
      </c>
      <c r="D33" s="29" t="s">
        <v>54</v>
      </c>
      <c r="E33" s="28" t="s">
        <v>31</v>
      </c>
      <c r="F33" s="28" t="s">
        <v>32</v>
      </c>
      <c r="G33" s="36">
        <v>2200</v>
      </c>
      <c r="H33" s="33">
        <v>20</v>
      </c>
      <c r="I33" s="32">
        <f t="shared" si="2"/>
        <v>20</v>
      </c>
      <c r="J33" s="34" t="str">
        <f t="shared" si="3"/>
        <v>OK</v>
      </c>
      <c r="K33" s="64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</row>
    <row r="34" spans="1:22" ht="45" x14ac:dyDescent="0.25">
      <c r="A34" s="71"/>
      <c r="B34" s="68"/>
      <c r="C34" s="28">
        <v>31</v>
      </c>
      <c r="D34" s="29" t="s">
        <v>57</v>
      </c>
      <c r="E34" s="28" t="s">
        <v>31</v>
      </c>
      <c r="F34" s="28" t="s">
        <v>32</v>
      </c>
      <c r="G34" s="36">
        <v>4150</v>
      </c>
      <c r="H34" s="33">
        <v>10</v>
      </c>
      <c r="I34" s="32">
        <f t="shared" si="2"/>
        <v>9</v>
      </c>
      <c r="J34" s="34" t="str">
        <f t="shared" si="3"/>
        <v>OK</v>
      </c>
      <c r="K34" s="59">
        <v>1</v>
      </c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</row>
    <row r="35" spans="1:22" ht="60" x14ac:dyDescent="0.25">
      <c r="A35" s="71"/>
      <c r="B35" s="68"/>
      <c r="C35" s="28">
        <v>32</v>
      </c>
      <c r="D35" s="29" t="s">
        <v>70</v>
      </c>
      <c r="E35" s="28" t="s">
        <v>31</v>
      </c>
      <c r="F35" s="28" t="s">
        <v>32</v>
      </c>
      <c r="G35" s="36">
        <v>7525</v>
      </c>
      <c r="H35" s="33">
        <v>2</v>
      </c>
      <c r="I35" s="32">
        <f t="shared" si="2"/>
        <v>1</v>
      </c>
      <c r="J35" s="34" t="str">
        <f t="shared" si="3"/>
        <v>OK</v>
      </c>
      <c r="K35" s="59">
        <v>1</v>
      </c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</row>
    <row r="36" spans="1:22" ht="150" x14ac:dyDescent="0.25">
      <c r="A36" s="71"/>
      <c r="B36" s="68"/>
      <c r="C36" s="28">
        <v>33</v>
      </c>
      <c r="D36" s="29" t="s">
        <v>66</v>
      </c>
      <c r="E36" s="28" t="s">
        <v>31</v>
      </c>
      <c r="F36" s="28" t="s">
        <v>32</v>
      </c>
      <c r="G36" s="36">
        <v>800</v>
      </c>
      <c r="H36" s="33">
        <v>4</v>
      </c>
      <c r="I36" s="32">
        <f t="shared" si="2"/>
        <v>4</v>
      </c>
      <c r="J36" s="34" t="str">
        <f t="shared" si="3"/>
        <v>OK</v>
      </c>
      <c r="K36" s="64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</row>
    <row r="37" spans="1:22" x14ac:dyDescent="0.25">
      <c r="A37" s="71"/>
      <c r="B37" s="68"/>
      <c r="C37" s="28">
        <v>34</v>
      </c>
      <c r="D37" s="29" t="s">
        <v>71</v>
      </c>
      <c r="E37" s="28" t="s">
        <v>34</v>
      </c>
      <c r="F37" s="28" t="s">
        <v>35</v>
      </c>
      <c r="G37" s="36">
        <v>200</v>
      </c>
      <c r="H37" s="33">
        <v>4</v>
      </c>
      <c r="I37" s="32">
        <f t="shared" si="2"/>
        <v>4</v>
      </c>
      <c r="J37" s="34" t="str">
        <f t="shared" si="3"/>
        <v>OK</v>
      </c>
      <c r="K37" s="64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</row>
    <row r="38" spans="1:22" ht="60" x14ac:dyDescent="0.25">
      <c r="A38" s="71"/>
      <c r="B38" s="68"/>
      <c r="C38" s="28">
        <v>35</v>
      </c>
      <c r="D38" s="29" t="s">
        <v>33</v>
      </c>
      <c r="E38" s="28" t="s">
        <v>34</v>
      </c>
      <c r="F38" s="28" t="s">
        <v>35</v>
      </c>
      <c r="G38" s="36">
        <v>550</v>
      </c>
      <c r="H38" s="33">
        <v>45</v>
      </c>
      <c r="I38" s="32">
        <f t="shared" si="2"/>
        <v>45</v>
      </c>
      <c r="J38" s="34" t="str">
        <f t="shared" si="3"/>
        <v>OK</v>
      </c>
      <c r="K38" s="64" t="s">
        <v>107</v>
      </c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</row>
    <row r="39" spans="1:22" ht="60" x14ac:dyDescent="0.25">
      <c r="A39" s="71"/>
      <c r="B39" s="68"/>
      <c r="C39" s="28">
        <v>36</v>
      </c>
      <c r="D39" s="29" t="s">
        <v>37</v>
      </c>
      <c r="E39" s="28" t="s">
        <v>34</v>
      </c>
      <c r="F39" s="28" t="s">
        <v>35</v>
      </c>
      <c r="G39" s="36">
        <v>900</v>
      </c>
      <c r="H39" s="33">
        <v>2</v>
      </c>
      <c r="I39" s="32">
        <f t="shared" si="2"/>
        <v>2</v>
      </c>
      <c r="J39" s="34" t="str">
        <f t="shared" si="3"/>
        <v>OK</v>
      </c>
      <c r="K39" s="64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</row>
    <row r="40" spans="1:22" ht="30" x14ac:dyDescent="0.25">
      <c r="A40" s="71"/>
      <c r="B40" s="68"/>
      <c r="C40" s="28">
        <v>37</v>
      </c>
      <c r="D40" s="29" t="s">
        <v>38</v>
      </c>
      <c r="E40" s="28" t="s">
        <v>39</v>
      </c>
      <c r="F40" s="28" t="s">
        <v>35</v>
      </c>
      <c r="G40" s="36">
        <v>50</v>
      </c>
      <c r="H40" s="33"/>
      <c r="I40" s="32">
        <f t="shared" si="2"/>
        <v>0</v>
      </c>
      <c r="J40" s="34" t="str">
        <f t="shared" si="3"/>
        <v>OK</v>
      </c>
      <c r="K40" s="64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</row>
    <row r="41" spans="1:22" ht="30" x14ac:dyDescent="0.25">
      <c r="A41" s="71"/>
      <c r="B41" s="68"/>
      <c r="C41" s="28">
        <v>38</v>
      </c>
      <c r="D41" s="29" t="s">
        <v>40</v>
      </c>
      <c r="E41" s="28" t="s">
        <v>39</v>
      </c>
      <c r="F41" s="28" t="s">
        <v>35</v>
      </c>
      <c r="G41" s="36">
        <v>70</v>
      </c>
      <c r="H41" s="33"/>
      <c r="I41" s="32">
        <f t="shared" si="2"/>
        <v>0</v>
      </c>
      <c r="J41" s="34" t="str">
        <f t="shared" si="3"/>
        <v>OK</v>
      </c>
      <c r="K41" s="64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</row>
    <row r="42" spans="1:22" x14ac:dyDescent="0.25">
      <c r="A42" s="72"/>
      <c r="B42" s="69"/>
      <c r="C42" s="28">
        <v>39</v>
      </c>
      <c r="D42" s="29" t="s">
        <v>69</v>
      </c>
      <c r="E42" s="28" t="s">
        <v>34</v>
      </c>
      <c r="F42" s="28" t="s">
        <v>35</v>
      </c>
      <c r="G42" s="36">
        <v>300</v>
      </c>
      <c r="H42" s="33"/>
      <c r="I42" s="32">
        <f t="shared" si="2"/>
        <v>0</v>
      </c>
      <c r="J42" s="34" t="str">
        <f t="shared" si="3"/>
        <v>OK</v>
      </c>
      <c r="K42" s="64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</row>
  </sheetData>
  <mergeCells count="20">
    <mergeCell ref="V1:V2"/>
    <mergeCell ref="A2:J2"/>
    <mergeCell ref="A4:A31"/>
    <mergeCell ref="B4:B31"/>
    <mergeCell ref="N1:N2"/>
    <mergeCell ref="O1:O2"/>
    <mergeCell ref="P1:P2"/>
    <mergeCell ref="Q1:Q2"/>
    <mergeCell ref="R1:R2"/>
    <mergeCell ref="S1:S2"/>
    <mergeCell ref="A1:C1"/>
    <mergeCell ref="D1:G1"/>
    <mergeCell ref="H1:J1"/>
    <mergeCell ref="K1:K2"/>
    <mergeCell ref="L1:L2"/>
    <mergeCell ref="M1:M2"/>
    <mergeCell ref="A32:A42"/>
    <mergeCell ref="B32:B42"/>
    <mergeCell ref="T1:T2"/>
    <mergeCell ref="U1:U2"/>
  </mergeCells>
  <conditionalFormatting sqref="J1:J1048576">
    <cfRule type="cellIs" dxfId="3" priority="2" operator="equal">
      <formula>"ATENÇÃO"</formula>
    </cfRule>
  </conditionalFormatting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2"/>
  <sheetViews>
    <sheetView zoomScale="80" zoomScaleNormal="80" workbookViewId="0">
      <selection activeCell="H4" sqref="H4"/>
    </sheetView>
  </sheetViews>
  <sheetFormatPr defaultColWidth="9.7109375" defaultRowHeight="15" x14ac:dyDescent="0.25"/>
  <cols>
    <col min="1" max="1" width="17.28515625" style="1" customWidth="1"/>
    <col min="2" max="2" width="7.5703125" style="1" customWidth="1"/>
    <col min="3" max="3" width="6.28515625" style="1" customWidth="1"/>
    <col min="4" max="4" width="60.28515625" style="1" customWidth="1"/>
    <col min="5" max="5" width="14.28515625" style="1" customWidth="1"/>
    <col min="6" max="6" width="16.7109375" style="1" customWidth="1"/>
    <col min="7" max="7" width="16.140625" style="16" customWidth="1"/>
    <col min="8" max="8" width="12.5703125" style="17" customWidth="1"/>
    <col min="9" max="9" width="13.28515625" style="27" customWidth="1"/>
    <col min="10" max="10" width="12.5703125" style="18" customWidth="1"/>
    <col min="11" max="22" width="12" style="19" customWidth="1"/>
    <col min="23" max="16384" width="9.7109375" style="15"/>
  </cols>
  <sheetData>
    <row r="1" spans="1:22" ht="33" customHeight="1" x14ac:dyDescent="0.25">
      <c r="A1" s="66" t="s">
        <v>50</v>
      </c>
      <c r="B1" s="66"/>
      <c r="C1" s="66"/>
      <c r="D1" s="66" t="s">
        <v>42</v>
      </c>
      <c r="E1" s="66"/>
      <c r="F1" s="66"/>
      <c r="G1" s="66"/>
      <c r="H1" s="66" t="s">
        <v>43</v>
      </c>
      <c r="I1" s="66"/>
      <c r="J1" s="66"/>
      <c r="K1" s="65" t="s">
        <v>44</v>
      </c>
      <c r="L1" s="65" t="s">
        <v>44</v>
      </c>
      <c r="M1" s="65" t="s">
        <v>44</v>
      </c>
      <c r="N1" s="65" t="s">
        <v>44</v>
      </c>
      <c r="O1" s="65" t="s">
        <v>44</v>
      </c>
      <c r="P1" s="65" t="s">
        <v>44</v>
      </c>
      <c r="Q1" s="65" t="s">
        <v>44</v>
      </c>
      <c r="R1" s="65" t="s">
        <v>44</v>
      </c>
      <c r="S1" s="65" t="s">
        <v>44</v>
      </c>
      <c r="T1" s="65" t="s">
        <v>44</v>
      </c>
      <c r="U1" s="65" t="s">
        <v>44</v>
      </c>
      <c r="V1" s="65" t="s">
        <v>44</v>
      </c>
    </row>
    <row r="2" spans="1:22" ht="24.75" customHeight="1" x14ac:dyDescent="0.25">
      <c r="A2" s="66" t="s">
        <v>82</v>
      </c>
      <c r="B2" s="66"/>
      <c r="C2" s="66"/>
      <c r="D2" s="66"/>
      <c r="E2" s="66"/>
      <c r="F2" s="66"/>
      <c r="G2" s="66"/>
      <c r="H2" s="66"/>
      <c r="I2" s="66"/>
      <c r="J2" s="66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</row>
    <row r="3" spans="1:22" s="16" customFormat="1" ht="34.5" customHeight="1" x14ac:dyDescent="0.2">
      <c r="A3" s="21" t="s">
        <v>3</v>
      </c>
      <c r="B3" s="21" t="s">
        <v>1</v>
      </c>
      <c r="C3" s="21" t="s">
        <v>51</v>
      </c>
      <c r="D3" s="22" t="s">
        <v>5</v>
      </c>
      <c r="E3" s="22" t="s">
        <v>28</v>
      </c>
      <c r="F3" s="22" t="s">
        <v>30</v>
      </c>
      <c r="G3" s="23" t="s">
        <v>4</v>
      </c>
      <c r="H3" s="24" t="s">
        <v>27</v>
      </c>
      <c r="I3" s="25" t="s">
        <v>0</v>
      </c>
      <c r="J3" s="21" t="s">
        <v>6</v>
      </c>
      <c r="K3" s="26" t="s">
        <v>2</v>
      </c>
      <c r="L3" s="26" t="s">
        <v>2</v>
      </c>
      <c r="M3" s="26" t="s">
        <v>2</v>
      </c>
      <c r="N3" s="26" t="s">
        <v>2</v>
      </c>
      <c r="O3" s="26" t="s">
        <v>2</v>
      </c>
      <c r="P3" s="26" t="s">
        <v>2</v>
      </c>
      <c r="Q3" s="26" t="s">
        <v>2</v>
      </c>
      <c r="R3" s="26" t="s">
        <v>2</v>
      </c>
      <c r="S3" s="26" t="s">
        <v>2</v>
      </c>
      <c r="T3" s="26" t="s">
        <v>2</v>
      </c>
      <c r="U3" s="26" t="s">
        <v>2</v>
      </c>
      <c r="V3" s="26" t="s">
        <v>2</v>
      </c>
    </row>
    <row r="4" spans="1:22" ht="60" x14ac:dyDescent="0.25">
      <c r="A4" s="70" t="s">
        <v>72</v>
      </c>
      <c r="B4" s="67">
        <v>1</v>
      </c>
      <c r="C4" s="28">
        <v>1</v>
      </c>
      <c r="D4" s="29" t="s">
        <v>52</v>
      </c>
      <c r="E4" s="30" t="s">
        <v>31</v>
      </c>
      <c r="F4" s="30" t="s">
        <v>32</v>
      </c>
      <c r="G4" s="35">
        <v>1480</v>
      </c>
      <c r="H4" s="33"/>
      <c r="I4" s="32">
        <f>H4-SUM(K4:V4)</f>
        <v>0</v>
      </c>
      <c r="J4" s="34" t="str">
        <f>IF(I4&lt;0,"ATENÇÃO","OK")</f>
        <v>OK</v>
      </c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</row>
    <row r="5" spans="1:22" ht="75" x14ac:dyDescent="0.25">
      <c r="A5" s="71"/>
      <c r="B5" s="68"/>
      <c r="C5" s="28">
        <v>2</v>
      </c>
      <c r="D5" s="29" t="s">
        <v>48</v>
      </c>
      <c r="E5" s="30" t="s">
        <v>31</v>
      </c>
      <c r="F5" s="30" t="s">
        <v>32</v>
      </c>
      <c r="G5" s="35">
        <v>1585</v>
      </c>
      <c r="H5" s="33"/>
      <c r="I5" s="32">
        <f t="shared" ref="I5:I23" si="0">H5-SUM(K5:V5)</f>
        <v>0</v>
      </c>
      <c r="J5" s="34" t="str">
        <f t="shared" ref="J5:J23" si="1">IF(I5&lt;0,"ATENÇÃO","OK")</f>
        <v>OK</v>
      </c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</row>
    <row r="6" spans="1:22" ht="60" x14ac:dyDescent="0.25">
      <c r="A6" s="71"/>
      <c r="B6" s="68"/>
      <c r="C6" s="28">
        <v>3</v>
      </c>
      <c r="D6" s="29" t="s">
        <v>53</v>
      </c>
      <c r="E6" s="30" t="s">
        <v>31</v>
      </c>
      <c r="F6" s="30" t="s">
        <v>32</v>
      </c>
      <c r="G6" s="35">
        <v>1595</v>
      </c>
      <c r="H6" s="33"/>
      <c r="I6" s="32">
        <f t="shared" si="0"/>
        <v>0</v>
      </c>
      <c r="J6" s="34" t="str">
        <f t="shared" si="1"/>
        <v>OK</v>
      </c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</row>
    <row r="7" spans="1:22" ht="60" x14ac:dyDescent="0.25">
      <c r="A7" s="71"/>
      <c r="B7" s="68"/>
      <c r="C7" s="28">
        <v>4</v>
      </c>
      <c r="D7" s="29" t="s">
        <v>45</v>
      </c>
      <c r="E7" s="28" t="s">
        <v>31</v>
      </c>
      <c r="F7" s="30" t="s">
        <v>32</v>
      </c>
      <c r="G7" s="35">
        <v>1685</v>
      </c>
      <c r="H7" s="33"/>
      <c r="I7" s="32">
        <f t="shared" si="0"/>
        <v>0</v>
      </c>
      <c r="J7" s="34" t="str">
        <f t="shared" si="1"/>
        <v>OK</v>
      </c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</row>
    <row r="8" spans="1:22" ht="60" x14ac:dyDescent="0.25">
      <c r="A8" s="71"/>
      <c r="B8" s="68"/>
      <c r="C8" s="28">
        <v>5</v>
      </c>
      <c r="D8" s="29" t="s">
        <v>54</v>
      </c>
      <c r="E8" s="28" t="s">
        <v>31</v>
      </c>
      <c r="F8" s="28" t="s">
        <v>32</v>
      </c>
      <c r="G8" s="35">
        <v>2200</v>
      </c>
      <c r="H8" s="33"/>
      <c r="I8" s="32">
        <f t="shared" si="0"/>
        <v>0</v>
      </c>
      <c r="J8" s="34" t="str">
        <f t="shared" si="1"/>
        <v>OK</v>
      </c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</row>
    <row r="9" spans="1:22" ht="60" x14ac:dyDescent="0.25">
      <c r="A9" s="71"/>
      <c r="B9" s="68"/>
      <c r="C9" s="28">
        <v>6</v>
      </c>
      <c r="D9" s="29" t="s">
        <v>55</v>
      </c>
      <c r="E9" s="28" t="s">
        <v>31</v>
      </c>
      <c r="F9" s="28" t="s">
        <v>32</v>
      </c>
      <c r="G9" s="35">
        <v>2455</v>
      </c>
      <c r="H9" s="33"/>
      <c r="I9" s="32">
        <f t="shared" si="0"/>
        <v>0</v>
      </c>
      <c r="J9" s="34" t="str">
        <f t="shared" si="1"/>
        <v>OK</v>
      </c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</row>
    <row r="10" spans="1:22" ht="45" x14ac:dyDescent="0.25">
      <c r="A10" s="71"/>
      <c r="B10" s="68"/>
      <c r="C10" s="28">
        <v>7</v>
      </c>
      <c r="D10" s="29" t="s">
        <v>56</v>
      </c>
      <c r="E10" s="28" t="s">
        <v>31</v>
      </c>
      <c r="F10" s="28" t="s">
        <v>32</v>
      </c>
      <c r="G10" s="35">
        <v>4265</v>
      </c>
      <c r="H10" s="33"/>
      <c r="I10" s="32">
        <f t="shared" si="0"/>
        <v>0</v>
      </c>
      <c r="J10" s="34" t="str">
        <f t="shared" si="1"/>
        <v>OK</v>
      </c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</row>
    <row r="11" spans="1:22" ht="45" x14ac:dyDescent="0.25">
      <c r="A11" s="71"/>
      <c r="B11" s="68"/>
      <c r="C11" s="28">
        <v>8</v>
      </c>
      <c r="D11" s="31" t="s">
        <v>57</v>
      </c>
      <c r="E11" s="28" t="s">
        <v>31</v>
      </c>
      <c r="F11" s="28" t="s">
        <v>32</v>
      </c>
      <c r="G11" s="35">
        <v>4100</v>
      </c>
      <c r="H11" s="33"/>
      <c r="I11" s="32">
        <f t="shared" si="0"/>
        <v>0</v>
      </c>
      <c r="J11" s="34" t="str">
        <f t="shared" si="1"/>
        <v>OK</v>
      </c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</row>
    <row r="12" spans="1:22" ht="60" x14ac:dyDescent="0.25">
      <c r="A12" s="71"/>
      <c r="B12" s="68"/>
      <c r="C12" s="28">
        <v>9</v>
      </c>
      <c r="D12" s="29" t="s">
        <v>46</v>
      </c>
      <c r="E12" s="30" t="s">
        <v>31</v>
      </c>
      <c r="F12" s="30" t="s">
        <v>32</v>
      </c>
      <c r="G12" s="36">
        <v>2960</v>
      </c>
      <c r="H12" s="33"/>
      <c r="I12" s="32">
        <f t="shared" si="0"/>
        <v>0</v>
      </c>
      <c r="J12" s="34" t="str">
        <f t="shared" si="1"/>
        <v>OK</v>
      </c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</row>
    <row r="13" spans="1:22" ht="45" x14ac:dyDescent="0.25">
      <c r="A13" s="71"/>
      <c r="B13" s="68"/>
      <c r="C13" s="28">
        <v>10</v>
      </c>
      <c r="D13" s="29" t="s">
        <v>58</v>
      </c>
      <c r="E13" s="30" t="s">
        <v>31</v>
      </c>
      <c r="F13" s="30" t="s">
        <v>32</v>
      </c>
      <c r="G13" s="36">
        <v>4985</v>
      </c>
      <c r="H13" s="33"/>
      <c r="I13" s="32">
        <f t="shared" si="0"/>
        <v>0</v>
      </c>
      <c r="J13" s="34" t="str">
        <f t="shared" si="1"/>
        <v>OK</v>
      </c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</row>
    <row r="14" spans="1:22" ht="60" x14ac:dyDescent="0.25">
      <c r="A14" s="71"/>
      <c r="B14" s="68"/>
      <c r="C14" s="28">
        <v>11</v>
      </c>
      <c r="D14" s="29" t="s">
        <v>59</v>
      </c>
      <c r="E14" s="30" t="s">
        <v>31</v>
      </c>
      <c r="F14" s="30" t="s">
        <v>32</v>
      </c>
      <c r="G14" s="36">
        <v>4870</v>
      </c>
      <c r="H14" s="33"/>
      <c r="I14" s="32">
        <f t="shared" si="0"/>
        <v>0</v>
      </c>
      <c r="J14" s="34" t="str">
        <f t="shared" si="1"/>
        <v>OK</v>
      </c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</row>
    <row r="15" spans="1:22" ht="60" x14ac:dyDescent="0.25">
      <c r="A15" s="71"/>
      <c r="B15" s="68"/>
      <c r="C15" s="28">
        <v>12</v>
      </c>
      <c r="D15" s="29" t="s">
        <v>47</v>
      </c>
      <c r="E15" s="28" t="s">
        <v>31</v>
      </c>
      <c r="F15" s="30" t="s">
        <v>32</v>
      </c>
      <c r="G15" s="36">
        <v>4605</v>
      </c>
      <c r="H15" s="33"/>
      <c r="I15" s="32">
        <f t="shared" si="0"/>
        <v>0</v>
      </c>
      <c r="J15" s="34" t="str">
        <f t="shared" si="1"/>
        <v>OK</v>
      </c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</row>
    <row r="16" spans="1:22" ht="30" x14ac:dyDescent="0.25">
      <c r="A16" s="71"/>
      <c r="B16" s="68"/>
      <c r="C16" s="28">
        <v>13</v>
      </c>
      <c r="D16" s="29" t="s">
        <v>60</v>
      </c>
      <c r="E16" s="30" t="s">
        <v>31</v>
      </c>
      <c r="F16" s="30" t="s">
        <v>32</v>
      </c>
      <c r="G16" s="36">
        <v>5575</v>
      </c>
      <c r="H16" s="33"/>
      <c r="I16" s="32">
        <f t="shared" si="0"/>
        <v>0</v>
      </c>
      <c r="J16" s="34" t="str">
        <f t="shared" si="1"/>
        <v>OK</v>
      </c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</row>
    <row r="17" spans="1:22" ht="45" x14ac:dyDescent="0.25">
      <c r="A17" s="71"/>
      <c r="B17" s="68"/>
      <c r="C17" s="28">
        <v>14</v>
      </c>
      <c r="D17" s="29" t="s">
        <v>49</v>
      </c>
      <c r="E17" s="28" t="s">
        <v>31</v>
      </c>
      <c r="F17" s="28" t="s">
        <v>32</v>
      </c>
      <c r="G17" s="36">
        <v>6005</v>
      </c>
      <c r="H17" s="33"/>
      <c r="I17" s="32">
        <f t="shared" si="0"/>
        <v>0</v>
      </c>
      <c r="J17" s="34" t="str">
        <f t="shared" si="1"/>
        <v>OK</v>
      </c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</row>
    <row r="18" spans="1:22" ht="45" x14ac:dyDescent="0.25">
      <c r="A18" s="71"/>
      <c r="B18" s="68"/>
      <c r="C18" s="28">
        <v>15</v>
      </c>
      <c r="D18" s="29" t="s">
        <v>61</v>
      </c>
      <c r="E18" s="28" t="s">
        <v>31</v>
      </c>
      <c r="F18" s="28" t="s">
        <v>32</v>
      </c>
      <c r="G18" s="36">
        <v>7485</v>
      </c>
      <c r="H18" s="33"/>
      <c r="I18" s="32">
        <f t="shared" si="0"/>
        <v>0</v>
      </c>
      <c r="J18" s="34" t="str">
        <f t="shared" si="1"/>
        <v>OK</v>
      </c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</row>
    <row r="19" spans="1:22" ht="45" x14ac:dyDescent="0.25">
      <c r="A19" s="71"/>
      <c r="B19" s="68"/>
      <c r="C19" s="28">
        <v>16</v>
      </c>
      <c r="D19" s="29" t="s">
        <v>62</v>
      </c>
      <c r="E19" s="28" t="s">
        <v>31</v>
      </c>
      <c r="F19" s="28" t="s">
        <v>32</v>
      </c>
      <c r="G19" s="36">
        <v>6820</v>
      </c>
      <c r="H19" s="33"/>
      <c r="I19" s="32">
        <f t="shared" si="0"/>
        <v>0</v>
      </c>
      <c r="J19" s="34" t="str">
        <f t="shared" si="1"/>
        <v>OK</v>
      </c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</row>
    <row r="20" spans="1:22" ht="60" x14ac:dyDescent="0.25">
      <c r="A20" s="71"/>
      <c r="B20" s="68"/>
      <c r="C20" s="28">
        <v>17</v>
      </c>
      <c r="D20" s="29" t="s">
        <v>63</v>
      </c>
      <c r="E20" s="28" t="s">
        <v>31</v>
      </c>
      <c r="F20" s="28" t="s">
        <v>32</v>
      </c>
      <c r="G20" s="36">
        <v>7625</v>
      </c>
      <c r="H20" s="33"/>
      <c r="I20" s="32">
        <f t="shared" si="0"/>
        <v>0</v>
      </c>
      <c r="J20" s="34" t="str">
        <f t="shared" si="1"/>
        <v>OK</v>
      </c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</row>
    <row r="21" spans="1:22" ht="60" x14ac:dyDescent="0.25">
      <c r="A21" s="71"/>
      <c r="B21" s="68"/>
      <c r="C21" s="28">
        <v>18</v>
      </c>
      <c r="D21" s="29" t="s">
        <v>64</v>
      </c>
      <c r="E21" s="28" t="s">
        <v>31</v>
      </c>
      <c r="F21" s="28" t="s">
        <v>32</v>
      </c>
      <c r="G21" s="36">
        <v>8225</v>
      </c>
      <c r="H21" s="33"/>
      <c r="I21" s="32">
        <f t="shared" si="0"/>
        <v>0</v>
      </c>
      <c r="J21" s="34" t="str">
        <f t="shared" si="1"/>
        <v>OK</v>
      </c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</row>
    <row r="22" spans="1:22" ht="60" x14ac:dyDescent="0.25">
      <c r="A22" s="71"/>
      <c r="B22" s="68"/>
      <c r="C22" s="28">
        <v>19</v>
      </c>
      <c r="D22" s="29" t="s">
        <v>65</v>
      </c>
      <c r="E22" s="28" t="s">
        <v>31</v>
      </c>
      <c r="F22" s="28" t="s">
        <v>32</v>
      </c>
      <c r="G22" s="36">
        <v>8700</v>
      </c>
      <c r="H22" s="33"/>
      <c r="I22" s="32">
        <f t="shared" si="0"/>
        <v>0</v>
      </c>
      <c r="J22" s="34" t="str">
        <f t="shared" si="1"/>
        <v>OK</v>
      </c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</row>
    <row r="23" spans="1:22" ht="150" x14ac:dyDescent="0.25">
      <c r="A23" s="71"/>
      <c r="B23" s="68"/>
      <c r="C23" s="28">
        <v>20</v>
      </c>
      <c r="D23" s="29" t="s">
        <v>66</v>
      </c>
      <c r="E23" s="28" t="s">
        <v>31</v>
      </c>
      <c r="F23" s="28" t="s">
        <v>32</v>
      </c>
      <c r="G23" s="36">
        <v>830</v>
      </c>
      <c r="H23" s="33"/>
      <c r="I23" s="32">
        <f t="shared" si="0"/>
        <v>0</v>
      </c>
      <c r="J23" s="34" t="str">
        <f t="shared" si="1"/>
        <v>OK</v>
      </c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</row>
    <row r="24" spans="1:22" x14ac:dyDescent="0.25">
      <c r="A24" s="71"/>
      <c r="B24" s="68"/>
      <c r="C24" s="28">
        <v>21</v>
      </c>
      <c r="D24" s="29" t="s">
        <v>67</v>
      </c>
      <c r="E24" s="28" t="s">
        <v>34</v>
      </c>
      <c r="F24" s="28" t="s">
        <v>35</v>
      </c>
      <c r="G24" s="36">
        <v>220</v>
      </c>
      <c r="H24" s="33"/>
      <c r="I24" s="32">
        <f t="shared" ref="I24:I42" si="2">H24-SUM(K24:V24)</f>
        <v>0</v>
      </c>
      <c r="J24" s="34" t="str">
        <f t="shared" ref="J24:J42" si="3">IF(I24&lt;0,"ATENÇÃO","OK")</f>
        <v>OK</v>
      </c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</row>
    <row r="25" spans="1:22" ht="60" x14ac:dyDescent="0.25">
      <c r="A25" s="71"/>
      <c r="B25" s="68"/>
      <c r="C25" s="28">
        <v>22</v>
      </c>
      <c r="D25" s="29" t="s">
        <v>33</v>
      </c>
      <c r="E25" s="28" t="s">
        <v>34</v>
      </c>
      <c r="F25" s="28" t="s">
        <v>35</v>
      </c>
      <c r="G25" s="36">
        <v>600</v>
      </c>
      <c r="H25" s="33"/>
      <c r="I25" s="32">
        <f t="shared" si="2"/>
        <v>0</v>
      </c>
      <c r="J25" s="34" t="str">
        <f t="shared" si="3"/>
        <v>OK</v>
      </c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</row>
    <row r="26" spans="1:22" ht="60" x14ac:dyDescent="0.25">
      <c r="A26" s="71"/>
      <c r="B26" s="68"/>
      <c r="C26" s="28">
        <v>23</v>
      </c>
      <c r="D26" s="29" t="s">
        <v>36</v>
      </c>
      <c r="E26" s="28" t="s">
        <v>34</v>
      </c>
      <c r="F26" s="28" t="s">
        <v>35</v>
      </c>
      <c r="G26" s="36">
        <v>815</v>
      </c>
      <c r="H26" s="33"/>
      <c r="I26" s="32">
        <f t="shared" si="2"/>
        <v>0</v>
      </c>
      <c r="J26" s="34" t="str">
        <f t="shared" si="3"/>
        <v>OK</v>
      </c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</row>
    <row r="27" spans="1:22" ht="60" x14ac:dyDescent="0.25">
      <c r="A27" s="71"/>
      <c r="B27" s="68"/>
      <c r="C27" s="28">
        <v>24</v>
      </c>
      <c r="D27" s="29" t="s">
        <v>37</v>
      </c>
      <c r="E27" s="28" t="s">
        <v>34</v>
      </c>
      <c r="F27" s="28" t="s">
        <v>35</v>
      </c>
      <c r="G27" s="36">
        <v>1010</v>
      </c>
      <c r="H27" s="33"/>
      <c r="I27" s="32">
        <f t="shared" si="2"/>
        <v>0</v>
      </c>
      <c r="J27" s="34" t="str">
        <f t="shared" si="3"/>
        <v>OK</v>
      </c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</row>
    <row r="28" spans="1:22" ht="30" x14ac:dyDescent="0.25">
      <c r="A28" s="71"/>
      <c r="B28" s="68"/>
      <c r="C28" s="28">
        <v>25</v>
      </c>
      <c r="D28" s="29" t="s">
        <v>38</v>
      </c>
      <c r="E28" s="28" t="s">
        <v>39</v>
      </c>
      <c r="F28" s="28" t="s">
        <v>35</v>
      </c>
      <c r="G28" s="36">
        <v>55</v>
      </c>
      <c r="H28" s="33"/>
      <c r="I28" s="32">
        <f t="shared" si="2"/>
        <v>0</v>
      </c>
      <c r="J28" s="34" t="str">
        <f t="shared" si="3"/>
        <v>OK</v>
      </c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</row>
    <row r="29" spans="1:22" ht="30" x14ac:dyDescent="0.25">
      <c r="A29" s="71"/>
      <c r="B29" s="68"/>
      <c r="C29" s="28">
        <v>26</v>
      </c>
      <c r="D29" s="29" t="s">
        <v>68</v>
      </c>
      <c r="E29" s="28" t="s">
        <v>39</v>
      </c>
      <c r="F29" s="28" t="s">
        <v>35</v>
      </c>
      <c r="G29" s="36">
        <v>63</v>
      </c>
      <c r="H29" s="33"/>
      <c r="I29" s="32">
        <f t="shared" si="2"/>
        <v>0</v>
      </c>
      <c r="J29" s="34" t="str">
        <f t="shared" si="3"/>
        <v>OK</v>
      </c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</row>
    <row r="30" spans="1:22" ht="30" x14ac:dyDescent="0.25">
      <c r="A30" s="71"/>
      <c r="B30" s="68"/>
      <c r="C30" s="28">
        <v>27</v>
      </c>
      <c r="D30" s="29" t="s">
        <v>40</v>
      </c>
      <c r="E30" s="28" t="s">
        <v>39</v>
      </c>
      <c r="F30" s="28" t="s">
        <v>35</v>
      </c>
      <c r="G30" s="36">
        <v>76</v>
      </c>
      <c r="H30" s="33"/>
      <c r="I30" s="32">
        <f t="shared" si="2"/>
        <v>0</v>
      </c>
      <c r="J30" s="34" t="str">
        <f t="shared" si="3"/>
        <v>OK</v>
      </c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</row>
    <row r="31" spans="1:22" x14ac:dyDescent="0.25">
      <c r="A31" s="72"/>
      <c r="B31" s="69"/>
      <c r="C31" s="28">
        <v>28</v>
      </c>
      <c r="D31" s="29" t="s">
        <v>69</v>
      </c>
      <c r="E31" s="28" t="s">
        <v>34</v>
      </c>
      <c r="F31" s="28" t="s">
        <v>35</v>
      </c>
      <c r="G31" s="36">
        <v>302</v>
      </c>
      <c r="H31" s="33"/>
      <c r="I31" s="32">
        <f t="shared" si="2"/>
        <v>0</v>
      </c>
      <c r="J31" s="34" t="str">
        <f t="shared" si="3"/>
        <v>OK</v>
      </c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</row>
    <row r="32" spans="1:22" ht="60" x14ac:dyDescent="0.25">
      <c r="A32" s="70" t="s">
        <v>72</v>
      </c>
      <c r="B32" s="67">
        <v>2</v>
      </c>
      <c r="C32" s="28">
        <v>29</v>
      </c>
      <c r="D32" s="29" t="s">
        <v>53</v>
      </c>
      <c r="E32" s="28" t="s">
        <v>31</v>
      </c>
      <c r="F32" s="28" t="s">
        <v>32</v>
      </c>
      <c r="G32" s="36">
        <v>1500</v>
      </c>
      <c r="H32" s="33">
        <v>20</v>
      </c>
      <c r="I32" s="32">
        <f t="shared" si="2"/>
        <v>20</v>
      </c>
      <c r="J32" s="34" t="str">
        <f t="shared" si="3"/>
        <v>OK</v>
      </c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</row>
    <row r="33" spans="1:22" ht="60" x14ac:dyDescent="0.25">
      <c r="A33" s="71"/>
      <c r="B33" s="68"/>
      <c r="C33" s="28">
        <v>30</v>
      </c>
      <c r="D33" s="29" t="s">
        <v>54</v>
      </c>
      <c r="E33" s="28" t="s">
        <v>31</v>
      </c>
      <c r="F33" s="28" t="s">
        <v>32</v>
      </c>
      <c r="G33" s="36">
        <v>2200</v>
      </c>
      <c r="H33" s="33"/>
      <c r="I33" s="32">
        <f t="shared" si="2"/>
        <v>0</v>
      </c>
      <c r="J33" s="34" t="str">
        <f t="shared" si="3"/>
        <v>OK</v>
      </c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</row>
    <row r="34" spans="1:22" ht="45" x14ac:dyDescent="0.25">
      <c r="A34" s="71"/>
      <c r="B34" s="68"/>
      <c r="C34" s="28">
        <v>31</v>
      </c>
      <c r="D34" s="29" t="s">
        <v>57</v>
      </c>
      <c r="E34" s="28" t="s">
        <v>31</v>
      </c>
      <c r="F34" s="28" t="s">
        <v>32</v>
      </c>
      <c r="G34" s="36">
        <v>4150</v>
      </c>
      <c r="H34" s="33">
        <v>20</v>
      </c>
      <c r="I34" s="32">
        <f t="shared" si="2"/>
        <v>20</v>
      </c>
      <c r="J34" s="34" t="str">
        <f t="shared" si="3"/>
        <v>OK</v>
      </c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</row>
    <row r="35" spans="1:22" ht="60" x14ac:dyDescent="0.25">
      <c r="A35" s="71"/>
      <c r="B35" s="68"/>
      <c r="C35" s="28">
        <v>32</v>
      </c>
      <c r="D35" s="29" t="s">
        <v>70</v>
      </c>
      <c r="E35" s="28" t="s">
        <v>31</v>
      </c>
      <c r="F35" s="28" t="s">
        <v>32</v>
      </c>
      <c r="G35" s="36">
        <v>7525</v>
      </c>
      <c r="H35" s="33"/>
      <c r="I35" s="32">
        <f t="shared" si="2"/>
        <v>0</v>
      </c>
      <c r="J35" s="34" t="str">
        <f t="shared" si="3"/>
        <v>OK</v>
      </c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</row>
    <row r="36" spans="1:22" ht="150" x14ac:dyDescent="0.25">
      <c r="A36" s="71"/>
      <c r="B36" s="68"/>
      <c r="C36" s="28">
        <v>33</v>
      </c>
      <c r="D36" s="29" t="s">
        <v>66</v>
      </c>
      <c r="E36" s="28" t="s">
        <v>31</v>
      </c>
      <c r="F36" s="28" t="s">
        <v>32</v>
      </c>
      <c r="G36" s="36">
        <v>800</v>
      </c>
      <c r="H36" s="33"/>
      <c r="I36" s="32">
        <f t="shared" si="2"/>
        <v>0</v>
      </c>
      <c r="J36" s="34" t="str">
        <f t="shared" si="3"/>
        <v>OK</v>
      </c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</row>
    <row r="37" spans="1:22" x14ac:dyDescent="0.25">
      <c r="A37" s="71"/>
      <c r="B37" s="68"/>
      <c r="C37" s="28">
        <v>34</v>
      </c>
      <c r="D37" s="29" t="s">
        <v>71</v>
      </c>
      <c r="E37" s="28" t="s">
        <v>34</v>
      </c>
      <c r="F37" s="28" t="s">
        <v>35</v>
      </c>
      <c r="G37" s="36">
        <v>200</v>
      </c>
      <c r="H37" s="33"/>
      <c r="I37" s="32">
        <f t="shared" si="2"/>
        <v>0</v>
      </c>
      <c r="J37" s="34" t="str">
        <f t="shared" si="3"/>
        <v>OK</v>
      </c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</row>
    <row r="38" spans="1:22" ht="60" x14ac:dyDescent="0.25">
      <c r="A38" s="71"/>
      <c r="B38" s="68"/>
      <c r="C38" s="28">
        <v>35</v>
      </c>
      <c r="D38" s="29" t="s">
        <v>33</v>
      </c>
      <c r="E38" s="28" t="s">
        <v>34</v>
      </c>
      <c r="F38" s="28" t="s">
        <v>35</v>
      </c>
      <c r="G38" s="36">
        <v>550</v>
      </c>
      <c r="H38" s="33">
        <v>40</v>
      </c>
      <c r="I38" s="32">
        <f t="shared" si="2"/>
        <v>40</v>
      </c>
      <c r="J38" s="34" t="str">
        <f t="shared" si="3"/>
        <v>OK</v>
      </c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</row>
    <row r="39" spans="1:22" ht="60" x14ac:dyDescent="0.25">
      <c r="A39" s="71"/>
      <c r="B39" s="68"/>
      <c r="C39" s="28">
        <v>36</v>
      </c>
      <c r="D39" s="29" t="s">
        <v>37</v>
      </c>
      <c r="E39" s="28" t="s">
        <v>34</v>
      </c>
      <c r="F39" s="28" t="s">
        <v>35</v>
      </c>
      <c r="G39" s="36">
        <v>900</v>
      </c>
      <c r="H39" s="33">
        <v>16</v>
      </c>
      <c r="I39" s="32">
        <f t="shared" si="2"/>
        <v>16</v>
      </c>
      <c r="J39" s="34" t="str">
        <f t="shared" si="3"/>
        <v>OK</v>
      </c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</row>
    <row r="40" spans="1:22" ht="30" x14ac:dyDescent="0.25">
      <c r="A40" s="71"/>
      <c r="B40" s="68"/>
      <c r="C40" s="28">
        <v>37</v>
      </c>
      <c r="D40" s="29" t="s">
        <v>38</v>
      </c>
      <c r="E40" s="28" t="s">
        <v>39</v>
      </c>
      <c r="F40" s="28" t="s">
        <v>35</v>
      </c>
      <c r="G40" s="36">
        <v>50</v>
      </c>
      <c r="H40" s="33">
        <v>80</v>
      </c>
      <c r="I40" s="32">
        <f t="shared" si="2"/>
        <v>80</v>
      </c>
      <c r="J40" s="34" t="str">
        <f t="shared" si="3"/>
        <v>OK</v>
      </c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</row>
    <row r="41" spans="1:22" ht="30" x14ac:dyDescent="0.25">
      <c r="A41" s="71"/>
      <c r="B41" s="68"/>
      <c r="C41" s="28">
        <v>38</v>
      </c>
      <c r="D41" s="29" t="s">
        <v>40</v>
      </c>
      <c r="E41" s="28" t="s">
        <v>39</v>
      </c>
      <c r="F41" s="28" t="s">
        <v>35</v>
      </c>
      <c r="G41" s="36">
        <v>70</v>
      </c>
      <c r="H41" s="33">
        <v>200</v>
      </c>
      <c r="I41" s="32">
        <f t="shared" si="2"/>
        <v>200</v>
      </c>
      <c r="J41" s="34" t="str">
        <f t="shared" si="3"/>
        <v>OK</v>
      </c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</row>
    <row r="42" spans="1:22" x14ac:dyDescent="0.25">
      <c r="A42" s="72"/>
      <c r="B42" s="69"/>
      <c r="C42" s="28">
        <v>39</v>
      </c>
      <c r="D42" s="29" t="s">
        <v>69</v>
      </c>
      <c r="E42" s="28" t="s">
        <v>34</v>
      </c>
      <c r="F42" s="28" t="s">
        <v>35</v>
      </c>
      <c r="G42" s="36">
        <v>300</v>
      </c>
      <c r="H42" s="33">
        <v>30</v>
      </c>
      <c r="I42" s="32">
        <f t="shared" si="2"/>
        <v>30</v>
      </c>
      <c r="J42" s="34" t="str">
        <f t="shared" si="3"/>
        <v>OK</v>
      </c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</row>
  </sheetData>
  <mergeCells count="20">
    <mergeCell ref="V1:V2"/>
    <mergeCell ref="A2:J2"/>
    <mergeCell ref="A4:A31"/>
    <mergeCell ref="B4:B31"/>
    <mergeCell ref="N1:N2"/>
    <mergeCell ref="O1:O2"/>
    <mergeCell ref="P1:P2"/>
    <mergeCell ref="Q1:Q2"/>
    <mergeCell ref="R1:R2"/>
    <mergeCell ref="S1:S2"/>
    <mergeCell ref="A1:C1"/>
    <mergeCell ref="D1:G1"/>
    <mergeCell ref="H1:J1"/>
    <mergeCell ref="K1:K2"/>
    <mergeCell ref="L1:L2"/>
    <mergeCell ref="M1:M2"/>
    <mergeCell ref="A32:A42"/>
    <mergeCell ref="B32:B42"/>
    <mergeCell ref="T1:T2"/>
    <mergeCell ref="U1:U2"/>
  </mergeCells>
  <conditionalFormatting sqref="J1:J1048576">
    <cfRule type="cellIs" dxfId="2" priority="2" operator="equal">
      <formula>"ATENÇÃO"</formula>
    </cfRule>
  </conditionalFormatting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3"/>
  <sheetViews>
    <sheetView tabSelected="1" zoomScale="80" zoomScaleNormal="80" workbookViewId="0">
      <selection activeCell="H48" sqref="H48:L48"/>
    </sheetView>
  </sheetViews>
  <sheetFormatPr defaultColWidth="9.7109375" defaultRowHeight="15" x14ac:dyDescent="0.25"/>
  <cols>
    <col min="1" max="1" width="17.28515625" style="1" customWidth="1"/>
    <col min="2" max="2" width="7.5703125" style="1" customWidth="1"/>
    <col min="3" max="3" width="6.28515625" style="1" customWidth="1"/>
    <col min="4" max="4" width="60.28515625" style="1" customWidth="1"/>
    <col min="5" max="5" width="14.28515625" style="1" customWidth="1"/>
    <col min="6" max="6" width="16.7109375" style="1" customWidth="1"/>
    <col min="7" max="7" width="16.140625" style="16" customWidth="1"/>
    <col min="8" max="8" width="12.5703125" style="17" customWidth="1"/>
    <col min="9" max="9" width="13.28515625" style="27" customWidth="1"/>
    <col min="10" max="10" width="12.5703125" style="18" customWidth="1"/>
    <col min="11" max="11" width="20" style="15" customWidth="1"/>
    <col min="12" max="12" width="19.140625" style="15" customWidth="1"/>
    <col min="13" max="16384" width="9.7109375" style="15"/>
  </cols>
  <sheetData>
    <row r="1" spans="1:12" ht="33" customHeight="1" x14ac:dyDescent="0.25">
      <c r="A1" s="66" t="s">
        <v>50</v>
      </c>
      <c r="B1" s="66"/>
      <c r="C1" s="66"/>
      <c r="D1" s="66" t="s">
        <v>42</v>
      </c>
      <c r="E1" s="66"/>
      <c r="F1" s="66"/>
      <c r="G1" s="66"/>
      <c r="H1" s="73" t="s">
        <v>43</v>
      </c>
      <c r="I1" s="73"/>
      <c r="J1" s="73"/>
      <c r="K1" s="73"/>
      <c r="L1" s="73"/>
    </row>
    <row r="2" spans="1:12" ht="24.75" customHeight="1" x14ac:dyDescent="0.25">
      <c r="A2" s="66" t="s">
        <v>86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</row>
    <row r="3" spans="1:12" s="16" customFormat="1" ht="34.5" customHeight="1" x14ac:dyDescent="0.2">
      <c r="A3" s="21" t="s">
        <v>3</v>
      </c>
      <c r="B3" s="21" t="s">
        <v>1</v>
      </c>
      <c r="C3" s="21" t="s">
        <v>51</v>
      </c>
      <c r="D3" s="22" t="s">
        <v>5</v>
      </c>
      <c r="E3" s="22" t="s">
        <v>28</v>
      </c>
      <c r="F3" s="22" t="s">
        <v>30</v>
      </c>
      <c r="G3" s="23" t="s">
        <v>4</v>
      </c>
      <c r="H3" s="24" t="s">
        <v>27</v>
      </c>
      <c r="I3" s="25" t="s">
        <v>29</v>
      </c>
      <c r="J3" s="21" t="s">
        <v>83</v>
      </c>
      <c r="K3" s="21" t="s">
        <v>84</v>
      </c>
      <c r="L3" s="21" t="s">
        <v>85</v>
      </c>
    </row>
    <row r="4" spans="1:12" ht="60" x14ac:dyDescent="0.25">
      <c r="A4" s="70" t="s">
        <v>72</v>
      </c>
      <c r="B4" s="67">
        <v>1</v>
      </c>
      <c r="C4" s="28">
        <v>1</v>
      </c>
      <c r="D4" s="29" t="s">
        <v>52</v>
      </c>
      <c r="E4" s="30" t="s">
        <v>31</v>
      </c>
      <c r="F4" s="30" t="s">
        <v>32</v>
      </c>
      <c r="G4" s="35">
        <v>1480</v>
      </c>
      <c r="H4" s="33">
        <f>REITORIA!H4+MUSEU!H4+ESAG!H4+CEART!H4+FAED!H4+CEAD!H4+CEFID!H4+CERES!H4+CESFI!H4+CCT!H4+CEAVI!H4</f>
        <v>6</v>
      </c>
      <c r="I4" s="32">
        <f>(REITORIA!H4-REITORIA!I4)+(MUSEU!H4-MUSEU!I4)+(ESAG!H4-ESAG!I4)+(CEART!H4-CEART!I4)+(FAED!H4-FAED!I4)+(CEAD!H4-CEAD!I4)+(CEFID!H4-CEFID!I4)+(CERES!H4-CERES!I4)+(CESFI!H4-CESFI!I4)+(CCT!H4-CCT!I4)+(CEAVI!H4-CEAVI!I4)</f>
        <v>0</v>
      </c>
      <c r="J4" s="37">
        <f>H4-I4</f>
        <v>6</v>
      </c>
      <c r="K4" s="39">
        <f>G4*H4</f>
        <v>8880</v>
      </c>
      <c r="L4" s="39">
        <f>G4*I4</f>
        <v>0</v>
      </c>
    </row>
    <row r="5" spans="1:12" ht="75" x14ac:dyDescent="0.25">
      <c r="A5" s="71"/>
      <c r="B5" s="68"/>
      <c r="C5" s="28">
        <v>2</v>
      </c>
      <c r="D5" s="29" t="s">
        <v>48</v>
      </c>
      <c r="E5" s="30" t="s">
        <v>31</v>
      </c>
      <c r="F5" s="30" t="s">
        <v>32</v>
      </c>
      <c r="G5" s="35">
        <v>1585</v>
      </c>
      <c r="H5" s="33">
        <f>REITORIA!H5+MUSEU!H5+ESAG!H5+CEART!H5+FAED!H5+CEAD!H5+CEFID!H5+CERES!H5+CESFI!H5+CCT!H5+CEAVI!H5</f>
        <v>7</v>
      </c>
      <c r="I5" s="32">
        <f>(REITORIA!H5-REITORIA!I5)+(MUSEU!H5-MUSEU!I5)+(ESAG!H5-ESAG!I5)+(CEART!H5-CEART!I5)+(FAED!H5-FAED!I5)+(CEAD!H5-CEAD!I5)+(CEFID!H5-CEFID!I5)+(CERES!H5-CERES!I5)+(CESFI!H5-CESFI!I5)+(CCT!H5-CCT!I5)+(CEAVI!H5-CEAVI!I5)</f>
        <v>2</v>
      </c>
      <c r="J5" s="37">
        <f t="shared" ref="J5:J42" si="0">H5-I5</f>
        <v>5</v>
      </c>
      <c r="K5" s="39">
        <f t="shared" ref="K5:K42" si="1">G5*H5</f>
        <v>11095</v>
      </c>
      <c r="L5" s="39">
        <f t="shared" ref="L5:L42" si="2">G5*I5</f>
        <v>3170</v>
      </c>
    </row>
    <row r="6" spans="1:12" ht="60" x14ac:dyDescent="0.25">
      <c r="A6" s="71"/>
      <c r="B6" s="68"/>
      <c r="C6" s="28">
        <v>3</v>
      </c>
      <c r="D6" s="29" t="s">
        <v>53</v>
      </c>
      <c r="E6" s="30" t="s">
        <v>31</v>
      </c>
      <c r="F6" s="30" t="s">
        <v>32</v>
      </c>
      <c r="G6" s="35">
        <v>1595</v>
      </c>
      <c r="H6" s="33">
        <f>REITORIA!H6+MUSEU!H6+ESAG!H6+CEART!H6+FAED!H6+CEAD!H6+CEFID!H6+CERES!H6+CESFI!H6+CCT!H6+CEAVI!H6</f>
        <v>42</v>
      </c>
      <c r="I6" s="32">
        <f>(REITORIA!H6-REITORIA!I6)+(MUSEU!H6-MUSEU!I6)+(ESAG!H6-ESAG!I6)+(CEART!H6-CEART!I6)+(FAED!H6-FAED!I6)+(CEAD!H6-CEAD!I6)+(CEFID!H6-CEFID!I6)+(CERES!H6-CERES!I6)+(CESFI!H6-CESFI!I6)+(CCT!H6-CCT!I6)+(CEAVI!H6-CEAVI!I6)</f>
        <v>1</v>
      </c>
      <c r="J6" s="37">
        <f t="shared" si="0"/>
        <v>41</v>
      </c>
      <c r="K6" s="39">
        <f t="shared" si="1"/>
        <v>66990</v>
      </c>
      <c r="L6" s="39">
        <f t="shared" si="2"/>
        <v>1595</v>
      </c>
    </row>
    <row r="7" spans="1:12" ht="60" x14ac:dyDescent="0.25">
      <c r="A7" s="71"/>
      <c r="B7" s="68"/>
      <c r="C7" s="28">
        <v>4</v>
      </c>
      <c r="D7" s="29" t="s">
        <v>45</v>
      </c>
      <c r="E7" s="28" t="s">
        <v>31</v>
      </c>
      <c r="F7" s="30" t="s">
        <v>32</v>
      </c>
      <c r="G7" s="35">
        <v>1685</v>
      </c>
      <c r="H7" s="33">
        <f>REITORIA!H7+MUSEU!H7+ESAG!H7+CEART!H7+FAED!H7+CEAD!H7+CEFID!H7+CERES!H7+CESFI!H7+CCT!H7+CEAVI!H7</f>
        <v>11</v>
      </c>
      <c r="I7" s="32">
        <f>(REITORIA!H7-REITORIA!I7)+(MUSEU!H7-MUSEU!I7)+(ESAG!H7-ESAG!I7)+(CEART!H7-CEART!I7)+(FAED!H7-FAED!I7)+(CEAD!H7-CEAD!I7)+(CEFID!H7-CEFID!I7)+(CERES!H7-CERES!I7)+(CESFI!H7-CESFI!I7)+(CCT!H7-CCT!I7)+(CEAVI!H7-CEAVI!I7)</f>
        <v>2</v>
      </c>
      <c r="J7" s="37">
        <f t="shared" si="0"/>
        <v>9</v>
      </c>
      <c r="K7" s="39">
        <f t="shared" si="1"/>
        <v>18535</v>
      </c>
      <c r="L7" s="39">
        <f t="shared" si="2"/>
        <v>3370</v>
      </c>
    </row>
    <row r="8" spans="1:12" ht="60" x14ac:dyDescent="0.25">
      <c r="A8" s="71"/>
      <c r="B8" s="68"/>
      <c r="C8" s="28">
        <v>5</v>
      </c>
      <c r="D8" s="29" t="s">
        <v>54</v>
      </c>
      <c r="E8" s="28" t="s">
        <v>31</v>
      </c>
      <c r="F8" s="28" t="s">
        <v>32</v>
      </c>
      <c r="G8" s="35">
        <v>2200</v>
      </c>
      <c r="H8" s="33">
        <f>REITORIA!H8+MUSEU!H8+ESAG!H8+CEART!H8+FAED!H8+CEAD!H8+CEFID!H8+CERES!H8+CESFI!H8+CCT!H8+CEAVI!H8</f>
        <v>25</v>
      </c>
      <c r="I8" s="32">
        <f>(REITORIA!H8-REITORIA!I8)+(MUSEU!H8-MUSEU!I8)+(ESAG!H8-ESAG!I8)+(CEART!H8-CEART!I8)+(FAED!H8-FAED!I8)+(CEAD!H8-CEAD!I8)+(CEFID!H8-CEFID!I8)+(CERES!H8-CERES!I8)+(CESFI!H8-CESFI!I8)+(CCT!H8-CCT!I8)+(CEAVI!H8-CEAVI!I8)</f>
        <v>2</v>
      </c>
      <c r="J8" s="37">
        <f t="shared" si="0"/>
        <v>23</v>
      </c>
      <c r="K8" s="39">
        <f t="shared" si="1"/>
        <v>55000</v>
      </c>
      <c r="L8" s="39">
        <f t="shared" si="2"/>
        <v>4400</v>
      </c>
    </row>
    <row r="9" spans="1:12" ht="60" x14ac:dyDescent="0.25">
      <c r="A9" s="71"/>
      <c r="B9" s="68"/>
      <c r="C9" s="28">
        <v>6</v>
      </c>
      <c r="D9" s="29" t="s">
        <v>55</v>
      </c>
      <c r="E9" s="28" t="s">
        <v>31</v>
      </c>
      <c r="F9" s="28" t="s">
        <v>32</v>
      </c>
      <c r="G9" s="35">
        <v>2455</v>
      </c>
      <c r="H9" s="33">
        <f>REITORIA!H9+MUSEU!H9+ESAG!H9+CEART!H9+FAED!H9+CEAD!H9+CEFID!H9+CERES!H9+CESFI!H9+CCT!H9+CEAVI!H9</f>
        <v>6</v>
      </c>
      <c r="I9" s="32">
        <f>(REITORIA!H9-REITORIA!I9)+(MUSEU!H9-MUSEU!I9)+(ESAG!H9-ESAG!I9)+(CEART!H9-CEART!I9)+(FAED!H9-FAED!I9)+(CEAD!H9-CEAD!I9)+(CEFID!H9-CEFID!I9)+(CERES!H9-CERES!I9)+(CESFI!H9-CESFI!I9)+(CCT!H9-CCT!I9)+(CEAVI!H9-CEAVI!I9)</f>
        <v>1</v>
      </c>
      <c r="J9" s="37">
        <f t="shared" si="0"/>
        <v>5</v>
      </c>
      <c r="K9" s="39">
        <f t="shared" si="1"/>
        <v>14730</v>
      </c>
      <c r="L9" s="39">
        <f t="shared" si="2"/>
        <v>2455</v>
      </c>
    </row>
    <row r="10" spans="1:12" ht="45" x14ac:dyDescent="0.25">
      <c r="A10" s="71"/>
      <c r="B10" s="68"/>
      <c r="C10" s="28">
        <v>7</v>
      </c>
      <c r="D10" s="29" t="s">
        <v>56</v>
      </c>
      <c r="E10" s="28" t="s">
        <v>31</v>
      </c>
      <c r="F10" s="28" t="s">
        <v>32</v>
      </c>
      <c r="G10" s="35">
        <v>4265</v>
      </c>
      <c r="H10" s="33">
        <f>REITORIA!H10+MUSEU!H10+ESAG!H10+CEART!H10+FAED!H10+CEAD!H10+CEFID!H10+CERES!H10+CESFI!H10+CCT!H10+CEAVI!H10</f>
        <v>2</v>
      </c>
      <c r="I10" s="32">
        <f>(REITORIA!H10-REITORIA!I10)+(MUSEU!H10-MUSEU!I10)+(ESAG!H10-ESAG!I10)+(CEART!H10-CEART!I10)+(FAED!H10-FAED!I10)+(CEAD!H10-CEAD!I10)+(CEFID!H10-CEFID!I10)+(CERES!H10-CERES!I10)+(CESFI!H10-CESFI!I10)+(CCT!H10-CCT!I10)+(CEAVI!H10-CEAVI!I10)</f>
        <v>0</v>
      </c>
      <c r="J10" s="37">
        <f t="shared" si="0"/>
        <v>2</v>
      </c>
      <c r="K10" s="39">
        <f t="shared" si="1"/>
        <v>8530</v>
      </c>
      <c r="L10" s="39">
        <f t="shared" si="2"/>
        <v>0</v>
      </c>
    </row>
    <row r="11" spans="1:12" ht="45" x14ac:dyDescent="0.25">
      <c r="A11" s="71"/>
      <c r="B11" s="68"/>
      <c r="C11" s="28">
        <v>8</v>
      </c>
      <c r="D11" s="31" t="s">
        <v>57</v>
      </c>
      <c r="E11" s="28" t="s">
        <v>31</v>
      </c>
      <c r="F11" s="28" t="s">
        <v>32</v>
      </c>
      <c r="G11" s="35">
        <v>4100</v>
      </c>
      <c r="H11" s="33">
        <f>REITORIA!H11+MUSEU!H11+ESAG!H11+CEART!H11+FAED!H11+CEAD!H11+CEFID!H11+CERES!H11+CESFI!H11+CCT!H11+CEAVI!H11</f>
        <v>13</v>
      </c>
      <c r="I11" s="32">
        <f>(REITORIA!H11-REITORIA!I11)+(MUSEU!H11-MUSEU!I11)+(ESAG!H11-ESAG!I11)+(CEART!H11-CEART!I11)+(FAED!H11-FAED!I11)+(CEAD!H11-CEAD!I11)+(CEFID!H11-CEFID!I11)+(CERES!H11-CERES!I11)+(CESFI!H11-CESFI!I11)+(CCT!H11-CCT!I11)+(CEAVI!H11-CEAVI!I11)</f>
        <v>0</v>
      </c>
      <c r="J11" s="37">
        <f t="shared" si="0"/>
        <v>13</v>
      </c>
      <c r="K11" s="39">
        <f t="shared" si="1"/>
        <v>53300</v>
      </c>
      <c r="L11" s="39">
        <f t="shared" si="2"/>
        <v>0</v>
      </c>
    </row>
    <row r="12" spans="1:12" ht="60" x14ac:dyDescent="0.25">
      <c r="A12" s="71"/>
      <c r="B12" s="68"/>
      <c r="C12" s="28">
        <v>9</v>
      </c>
      <c r="D12" s="29" t="s">
        <v>46</v>
      </c>
      <c r="E12" s="30" t="s">
        <v>31</v>
      </c>
      <c r="F12" s="30" t="s">
        <v>32</v>
      </c>
      <c r="G12" s="36">
        <v>2960</v>
      </c>
      <c r="H12" s="33">
        <f>REITORIA!H12+MUSEU!H12+ESAG!H12+CEART!H12+FAED!H12+CEAD!H12+CEFID!H12+CERES!H12+CESFI!H12+CCT!H12+CEAVI!H12</f>
        <v>5</v>
      </c>
      <c r="I12" s="32">
        <f>(REITORIA!H12-REITORIA!I12)+(MUSEU!H12-MUSEU!I12)+(ESAG!H12-ESAG!I12)+(CEART!H12-CEART!I12)+(FAED!H12-FAED!I12)+(CEAD!H12-CEAD!I12)+(CEFID!H12-CEFID!I12)+(CERES!H12-CERES!I12)+(CESFI!H12-CESFI!I12)+(CCT!H12-CCT!I12)+(CEAVI!H12-CEAVI!I12)</f>
        <v>0</v>
      </c>
      <c r="J12" s="37">
        <f t="shared" si="0"/>
        <v>5</v>
      </c>
      <c r="K12" s="39">
        <f t="shared" si="1"/>
        <v>14800</v>
      </c>
      <c r="L12" s="39">
        <f t="shared" si="2"/>
        <v>0</v>
      </c>
    </row>
    <row r="13" spans="1:12" ht="45" x14ac:dyDescent="0.25">
      <c r="A13" s="71"/>
      <c r="B13" s="68"/>
      <c r="C13" s="28">
        <v>10</v>
      </c>
      <c r="D13" s="29" t="s">
        <v>58</v>
      </c>
      <c r="E13" s="30" t="s">
        <v>31</v>
      </c>
      <c r="F13" s="30" t="s">
        <v>32</v>
      </c>
      <c r="G13" s="36">
        <v>4985</v>
      </c>
      <c r="H13" s="33">
        <f>REITORIA!H13+MUSEU!H13+ESAG!H13+CEART!H13+FAED!H13+CEAD!H13+CEFID!H13+CERES!H13+CESFI!H13+CCT!H13+CEAVI!H13</f>
        <v>7</v>
      </c>
      <c r="I13" s="32">
        <f>(REITORIA!H13-REITORIA!I13)+(MUSEU!H13-MUSEU!I13)+(ESAG!H13-ESAG!I13)+(CEART!H13-CEART!I13)+(FAED!H13-FAED!I13)+(CEAD!H13-CEAD!I13)+(CEFID!H13-CEFID!I13)+(CERES!H13-CERES!I13)+(CESFI!H13-CESFI!I13)+(CCT!H13-CCT!I13)+(CEAVI!H13-CEAVI!I13)</f>
        <v>0</v>
      </c>
      <c r="J13" s="37">
        <f t="shared" si="0"/>
        <v>7</v>
      </c>
      <c r="K13" s="39">
        <f t="shared" si="1"/>
        <v>34895</v>
      </c>
      <c r="L13" s="39">
        <f t="shared" si="2"/>
        <v>0</v>
      </c>
    </row>
    <row r="14" spans="1:12" ht="60" x14ac:dyDescent="0.25">
      <c r="A14" s="71"/>
      <c r="B14" s="68"/>
      <c r="C14" s="28">
        <v>11</v>
      </c>
      <c r="D14" s="29" t="s">
        <v>59</v>
      </c>
      <c r="E14" s="30" t="s">
        <v>31</v>
      </c>
      <c r="F14" s="30" t="s">
        <v>32</v>
      </c>
      <c r="G14" s="36">
        <v>4870</v>
      </c>
      <c r="H14" s="33">
        <f>REITORIA!H14+MUSEU!H14+ESAG!H14+CEART!H14+FAED!H14+CEAD!H14+CEFID!H14+CERES!H14+CESFI!H14+CCT!H14+CEAVI!H14</f>
        <v>6</v>
      </c>
      <c r="I14" s="32">
        <f>(REITORIA!H14-REITORIA!I14)+(MUSEU!H14-MUSEU!I14)+(ESAG!H14-ESAG!I14)+(CEART!H14-CEART!I14)+(FAED!H14-FAED!I14)+(CEAD!H14-CEAD!I14)+(CEFID!H14-CEFID!I14)+(CERES!H14-CERES!I14)+(CESFI!H14-CESFI!I14)+(CCT!H14-CCT!I14)+(CEAVI!H14-CEAVI!I14)</f>
        <v>0</v>
      </c>
      <c r="J14" s="37">
        <f t="shared" si="0"/>
        <v>6</v>
      </c>
      <c r="K14" s="39">
        <f t="shared" si="1"/>
        <v>29220</v>
      </c>
      <c r="L14" s="39">
        <f t="shared" si="2"/>
        <v>0</v>
      </c>
    </row>
    <row r="15" spans="1:12" ht="60" x14ac:dyDescent="0.25">
      <c r="A15" s="71"/>
      <c r="B15" s="68"/>
      <c r="C15" s="28">
        <v>12</v>
      </c>
      <c r="D15" s="29" t="s">
        <v>47</v>
      </c>
      <c r="E15" s="28" t="s">
        <v>31</v>
      </c>
      <c r="F15" s="30" t="s">
        <v>32</v>
      </c>
      <c r="G15" s="36">
        <v>4605</v>
      </c>
      <c r="H15" s="33">
        <f>REITORIA!H15+MUSEU!H15+ESAG!H15+CEART!H15+FAED!H15+CEAD!H15+CEFID!H15+CERES!H15+CESFI!H15+CCT!H15+CEAVI!H15</f>
        <v>13</v>
      </c>
      <c r="I15" s="32">
        <f>(REITORIA!H15-REITORIA!I15)+(MUSEU!H15-MUSEU!I15)+(ESAG!H15-ESAG!I15)+(CEART!H15-CEART!I15)+(FAED!H15-FAED!I15)+(CEAD!H15-CEAD!I15)+(CEFID!H15-CEFID!I15)+(CERES!H15-CERES!I15)+(CESFI!H15-CESFI!I15)+(CCT!H15-CCT!I15)+(CEAVI!H15-CEAVI!I15)</f>
        <v>5</v>
      </c>
      <c r="J15" s="37">
        <f t="shared" si="0"/>
        <v>8</v>
      </c>
      <c r="K15" s="39">
        <f t="shared" si="1"/>
        <v>59865</v>
      </c>
      <c r="L15" s="39">
        <f t="shared" si="2"/>
        <v>23025</v>
      </c>
    </row>
    <row r="16" spans="1:12" ht="30" x14ac:dyDescent="0.25">
      <c r="A16" s="71"/>
      <c r="B16" s="68"/>
      <c r="C16" s="28">
        <v>13</v>
      </c>
      <c r="D16" s="29" t="s">
        <v>60</v>
      </c>
      <c r="E16" s="30" t="s">
        <v>31</v>
      </c>
      <c r="F16" s="30" t="s">
        <v>32</v>
      </c>
      <c r="G16" s="36">
        <v>5575</v>
      </c>
      <c r="H16" s="33">
        <f>REITORIA!H16+MUSEU!H16+ESAG!H16+CEART!H16+FAED!H16+CEAD!H16+CEFID!H16+CERES!H16+CESFI!H16+CCT!H16+CEAVI!H16</f>
        <v>1</v>
      </c>
      <c r="I16" s="32">
        <f>(REITORIA!H16-REITORIA!I16)+(MUSEU!H16-MUSEU!I16)+(ESAG!H16-ESAG!I16)+(CEART!H16-CEART!I16)+(FAED!H16-FAED!I16)+(CEAD!H16-CEAD!I16)+(CEFID!H16-CEFID!I16)+(CERES!H16-CERES!I16)+(CESFI!H16-CESFI!I16)+(CCT!H16-CCT!I16)+(CEAVI!H16-CEAVI!I16)</f>
        <v>0</v>
      </c>
      <c r="J16" s="37">
        <f t="shared" si="0"/>
        <v>1</v>
      </c>
      <c r="K16" s="39">
        <f t="shared" si="1"/>
        <v>5575</v>
      </c>
      <c r="L16" s="39">
        <f t="shared" si="2"/>
        <v>0</v>
      </c>
    </row>
    <row r="17" spans="1:12" ht="45" x14ac:dyDescent="0.25">
      <c r="A17" s="71"/>
      <c r="B17" s="68"/>
      <c r="C17" s="28">
        <v>14</v>
      </c>
      <c r="D17" s="29" t="s">
        <v>49</v>
      </c>
      <c r="E17" s="28" t="s">
        <v>31</v>
      </c>
      <c r="F17" s="28" t="s">
        <v>32</v>
      </c>
      <c r="G17" s="36">
        <v>6005</v>
      </c>
      <c r="H17" s="33">
        <f>REITORIA!H17+MUSEU!H17+ESAG!H17+CEART!H17+FAED!H17+CEAD!H17+CEFID!H17+CERES!H17+CESFI!H17+CCT!H17+CEAVI!H17</f>
        <v>5</v>
      </c>
      <c r="I17" s="32">
        <f>(REITORIA!H17-REITORIA!I17)+(MUSEU!H17-MUSEU!I17)+(ESAG!H17-ESAG!I17)+(CEART!H17-CEART!I17)+(FAED!H17-FAED!I17)+(CEAD!H17-CEAD!I17)+(CEFID!H17-CEFID!I17)+(CERES!H17-CERES!I17)+(CESFI!H17-CESFI!I17)+(CCT!H17-CCT!I17)+(CEAVI!H17-CEAVI!I17)</f>
        <v>0</v>
      </c>
      <c r="J17" s="37">
        <f t="shared" si="0"/>
        <v>5</v>
      </c>
      <c r="K17" s="39">
        <f t="shared" si="1"/>
        <v>30025</v>
      </c>
      <c r="L17" s="39">
        <f t="shared" si="2"/>
        <v>0</v>
      </c>
    </row>
    <row r="18" spans="1:12" ht="45" x14ac:dyDescent="0.25">
      <c r="A18" s="71"/>
      <c r="B18" s="68"/>
      <c r="C18" s="28">
        <v>15</v>
      </c>
      <c r="D18" s="29" t="s">
        <v>61</v>
      </c>
      <c r="E18" s="28" t="s">
        <v>31</v>
      </c>
      <c r="F18" s="28" t="s">
        <v>32</v>
      </c>
      <c r="G18" s="36">
        <v>7485</v>
      </c>
      <c r="H18" s="33">
        <f>REITORIA!H18+MUSEU!H18+ESAG!H18+CEART!H18+FAED!H18+CEAD!H18+CEFID!H18+CERES!H18+CESFI!H18+CCT!H18+CEAVI!H18</f>
        <v>2</v>
      </c>
      <c r="I18" s="32">
        <f>(REITORIA!H18-REITORIA!I18)+(MUSEU!H18-MUSEU!I18)+(ESAG!H18-ESAG!I18)+(CEART!H18-CEART!I18)+(FAED!H18-FAED!I18)+(CEAD!H18-CEAD!I18)+(CEFID!H18-CEFID!I18)+(CERES!H18-CERES!I18)+(CESFI!H18-CESFI!I18)+(CCT!H18-CCT!I18)+(CEAVI!H18-CEAVI!I18)</f>
        <v>0</v>
      </c>
      <c r="J18" s="37">
        <f t="shared" si="0"/>
        <v>2</v>
      </c>
      <c r="K18" s="39">
        <f t="shared" si="1"/>
        <v>14970</v>
      </c>
      <c r="L18" s="39">
        <f t="shared" si="2"/>
        <v>0</v>
      </c>
    </row>
    <row r="19" spans="1:12" ht="45" x14ac:dyDescent="0.25">
      <c r="A19" s="71"/>
      <c r="B19" s="68"/>
      <c r="C19" s="28">
        <v>16</v>
      </c>
      <c r="D19" s="29" t="s">
        <v>62</v>
      </c>
      <c r="E19" s="28" t="s">
        <v>31</v>
      </c>
      <c r="F19" s="28" t="s">
        <v>32</v>
      </c>
      <c r="G19" s="36">
        <v>6820</v>
      </c>
      <c r="H19" s="33">
        <f>REITORIA!H19+MUSEU!H19+ESAG!H19+CEART!H19+FAED!H19+CEAD!H19+CEFID!H19+CERES!H19+CESFI!H19+CCT!H19+CEAVI!H19</f>
        <v>7</v>
      </c>
      <c r="I19" s="32">
        <f>(REITORIA!H19-REITORIA!I19)+(MUSEU!H19-MUSEU!I19)+(ESAG!H19-ESAG!I19)+(CEART!H19-CEART!I19)+(FAED!H19-FAED!I19)+(CEAD!H19-CEAD!I19)+(CEFID!H19-CEFID!I19)+(CERES!H19-CERES!I19)+(CESFI!H19-CESFI!I19)+(CCT!H19-CCT!I19)+(CEAVI!H19-CEAVI!I19)</f>
        <v>0</v>
      </c>
      <c r="J19" s="37">
        <f t="shared" si="0"/>
        <v>7</v>
      </c>
      <c r="K19" s="39">
        <f t="shared" si="1"/>
        <v>47740</v>
      </c>
      <c r="L19" s="39">
        <f t="shared" si="2"/>
        <v>0</v>
      </c>
    </row>
    <row r="20" spans="1:12" ht="60" x14ac:dyDescent="0.25">
      <c r="A20" s="71"/>
      <c r="B20" s="68"/>
      <c r="C20" s="28">
        <v>17</v>
      </c>
      <c r="D20" s="29" t="s">
        <v>63</v>
      </c>
      <c r="E20" s="28" t="s">
        <v>31</v>
      </c>
      <c r="F20" s="28" t="s">
        <v>32</v>
      </c>
      <c r="G20" s="36">
        <v>7625</v>
      </c>
      <c r="H20" s="33">
        <f>REITORIA!H20+MUSEU!H20+ESAG!H20+CEART!H20+FAED!H20+CEAD!H20+CEFID!H20+CERES!H20+CESFI!H20+CCT!H20+CEAVI!H20</f>
        <v>4</v>
      </c>
      <c r="I20" s="32">
        <f>(REITORIA!H20-REITORIA!I20)+(MUSEU!H20-MUSEU!I20)+(ESAG!H20-ESAG!I20)+(CEART!H20-CEART!I20)+(FAED!H20-FAED!I20)+(CEAD!H20-CEAD!I20)+(CEFID!H20-CEFID!I20)+(CERES!H20-CERES!I20)+(CESFI!H20-CESFI!I20)+(CCT!H20-CCT!I20)+(CEAVI!H20-CEAVI!I20)</f>
        <v>0</v>
      </c>
      <c r="J20" s="37">
        <f t="shared" si="0"/>
        <v>4</v>
      </c>
      <c r="K20" s="39">
        <f t="shared" si="1"/>
        <v>30500</v>
      </c>
      <c r="L20" s="39">
        <f t="shared" si="2"/>
        <v>0</v>
      </c>
    </row>
    <row r="21" spans="1:12" ht="60" x14ac:dyDescent="0.25">
      <c r="A21" s="71"/>
      <c r="B21" s="68"/>
      <c r="C21" s="28">
        <v>18</v>
      </c>
      <c r="D21" s="29" t="s">
        <v>64</v>
      </c>
      <c r="E21" s="28" t="s">
        <v>31</v>
      </c>
      <c r="F21" s="28" t="s">
        <v>32</v>
      </c>
      <c r="G21" s="36">
        <v>8225</v>
      </c>
      <c r="H21" s="33">
        <f>REITORIA!H21+MUSEU!H21+ESAG!H21+CEART!H21+FAED!H21+CEAD!H21+CEFID!H21+CERES!H21+CESFI!H21+CCT!H21+CEAVI!H21</f>
        <v>5</v>
      </c>
      <c r="I21" s="32">
        <f>(REITORIA!H21-REITORIA!I21)+(MUSEU!H21-MUSEU!I21)+(ESAG!H21-ESAG!I21)+(CEART!H21-CEART!I21)+(FAED!H21-FAED!I21)+(CEAD!H21-CEAD!I21)+(CEFID!H21-CEFID!I21)+(CERES!H21-CERES!I21)+(CESFI!H21-CESFI!I21)+(CCT!H21-CCT!I21)+(CEAVI!H21-CEAVI!I21)</f>
        <v>0</v>
      </c>
      <c r="J21" s="37">
        <f t="shared" si="0"/>
        <v>5</v>
      </c>
      <c r="K21" s="39">
        <f t="shared" si="1"/>
        <v>41125</v>
      </c>
      <c r="L21" s="39">
        <f t="shared" si="2"/>
        <v>0</v>
      </c>
    </row>
    <row r="22" spans="1:12" ht="60" x14ac:dyDescent="0.25">
      <c r="A22" s="71"/>
      <c r="B22" s="68"/>
      <c r="C22" s="28">
        <v>19</v>
      </c>
      <c r="D22" s="29" t="s">
        <v>65</v>
      </c>
      <c r="E22" s="28" t="s">
        <v>31</v>
      </c>
      <c r="F22" s="28" t="s">
        <v>32</v>
      </c>
      <c r="G22" s="36">
        <v>8700</v>
      </c>
      <c r="H22" s="33">
        <f>REITORIA!H22+MUSEU!H22+ESAG!H22+CEART!H22+FAED!H22+CEAD!H22+CEFID!H22+CERES!H22+CESFI!H22+CCT!H22+CEAVI!H22</f>
        <v>9</v>
      </c>
      <c r="I22" s="32">
        <f>(REITORIA!H22-REITORIA!I22)+(MUSEU!H22-MUSEU!I22)+(ESAG!H22-ESAG!I22)+(CEART!H22-CEART!I22)+(FAED!H22-FAED!I22)+(CEAD!H22-CEAD!I22)+(CEFID!H22-CEFID!I22)+(CERES!H22-CERES!I22)+(CESFI!H22-CESFI!I22)+(CCT!H22-CCT!I22)+(CEAVI!H22-CEAVI!I22)</f>
        <v>0</v>
      </c>
      <c r="J22" s="37">
        <f t="shared" si="0"/>
        <v>9</v>
      </c>
      <c r="K22" s="39">
        <f t="shared" si="1"/>
        <v>78300</v>
      </c>
      <c r="L22" s="39">
        <f t="shared" si="2"/>
        <v>0</v>
      </c>
    </row>
    <row r="23" spans="1:12" ht="150" x14ac:dyDescent="0.25">
      <c r="A23" s="71"/>
      <c r="B23" s="68"/>
      <c r="C23" s="28">
        <v>20</v>
      </c>
      <c r="D23" s="29" t="s">
        <v>66</v>
      </c>
      <c r="E23" s="28" t="s">
        <v>31</v>
      </c>
      <c r="F23" s="28" t="s">
        <v>32</v>
      </c>
      <c r="G23" s="36">
        <v>830</v>
      </c>
      <c r="H23" s="33">
        <f>REITORIA!H23+MUSEU!H23+ESAG!H23+CEART!H23+FAED!H23+CEAD!H23+CEFID!H23+CERES!H23+CESFI!H23+CCT!H23+CEAVI!H23</f>
        <v>14</v>
      </c>
      <c r="I23" s="32">
        <f>(REITORIA!H23-REITORIA!I23)+(MUSEU!H23-MUSEU!I23)+(ESAG!H23-ESAG!I23)+(CEART!H23-CEART!I23)+(FAED!H23-FAED!I23)+(CEAD!H23-CEAD!I23)+(CEFID!H23-CEFID!I23)+(CERES!H23-CERES!I23)+(CESFI!H23-CESFI!I23)+(CCT!H23-CCT!I23)+(CEAVI!H23-CEAVI!I23)</f>
        <v>0</v>
      </c>
      <c r="J23" s="37">
        <f t="shared" si="0"/>
        <v>14</v>
      </c>
      <c r="K23" s="39">
        <f t="shared" si="1"/>
        <v>11620</v>
      </c>
      <c r="L23" s="39">
        <f t="shared" si="2"/>
        <v>0</v>
      </c>
    </row>
    <row r="24" spans="1:12" x14ac:dyDescent="0.25">
      <c r="A24" s="71"/>
      <c r="B24" s="68"/>
      <c r="C24" s="28">
        <v>21</v>
      </c>
      <c r="D24" s="29" t="s">
        <v>67</v>
      </c>
      <c r="E24" s="28" t="s">
        <v>34</v>
      </c>
      <c r="F24" s="28" t="s">
        <v>35</v>
      </c>
      <c r="G24" s="36">
        <v>220</v>
      </c>
      <c r="H24" s="33">
        <f>REITORIA!H24+MUSEU!H24+ESAG!H24+CEART!H24+FAED!H24+CEAD!H24+CEFID!H24+CERES!H24+CESFI!H24+CCT!H24+CEAVI!H24</f>
        <v>17</v>
      </c>
      <c r="I24" s="32">
        <f>(REITORIA!H24-REITORIA!I24)+(MUSEU!H24-MUSEU!I24)+(ESAG!H24-ESAG!I24)+(CEART!H24-CEART!I24)+(FAED!H24-FAED!I24)+(CEAD!H24-CEAD!I24)+(CEFID!H24-CEFID!I24)+(CERES!H24-CERES!I24)+(CESFI!H24-CESFI!I24)+(CCT!H24-CCT!I24)+(CEAVI!H24-CEAVI!I24)</f>
        <v>0</v>
      </c>
      <c r="J24" s="37">
        <f t="shared" si="0"/>
        <v>17</v>
      </c>
      <c r="K24" s="39">
        <f t="shared" si="1"/>
        <v>3740</v>
      </c>
      <c r="L24" s="39">
        <f t="shared" si="2"/>
        <v>0</v>
      </c>
    </row>
    <row r="25" spans="1:12" ht="60" x14ac:dyDescent="0.25">
      <c r="A25" s="71"/>
      <c r="B25" s="68"/>
      <c r="C25" s="28">
        <v>22</v>
      </c>
      <c r="D25" s="29" t="s">
        <v>33</v>
      </c>
      <c r="E25" s="28" t="s">
        <v>34</v>
      </c>
      <c r="F25" s="28" t="s">
        <v>35</v>
      </c>
      <c r="G25" s="36">
        <v>600</v>
      </c>
      <c r="H25" s="33">
        <f>REITORIA!H25+MUSEU!H25+ESAG!H25+CEART!H25+FAED!H25+CEAD!H25+CEFID!H25+CERES!H25+CESFI!H25+CCT!H25+CEAVI!H25</f>
        <v>192</v>
      </c>
      <c r="I25" s="32">
        <f>(REITORIA!H25-REITORIA!I25)+(MUSEU!H25-MUSEU!I25)+(ESAG!H25-ESAG!I25)+(CEART!H25-CEART!I25)+(FAED!H25-FAED!I25)+(CEAD!H25-CEAD!I25)+(CEFID!H25-CEFID!I25)+(CERES!H25-CERES!I25)+(CESFI!H25-CESFI!I25)+(CCT!H25-CCT!I25)+(CEAVI!H25-CEAVI!I25)</f>
        <v>25</v>
      </c>
      <c r="J25" s="37">
        <f t="shared" si="0"/>
        <v>167</v>
      </c>
      <c r="K25" s="39">
        <f t="shared" si="1"/>
        <v>115200</v>
      </c>
      <c r="L25" s="39">
        <f t="shared" si="2"/>
        <v>15000</v>
      </c>
    </row>
    <row r="26" spans="1:12" ht="60" x14ac:dyDescent="0.25">
      <c r="A26" s="71"/>
      <c r="B26" s="68"/>
      <c r="C26" s="28">
        <v>23</v>
      </c>
      <c r="D26" s="29" t="s">
        <v>36</v>
      </c>
      <c r="E26" s="28" t="s">
        <v>34</v>
      </c>
      <c r="F26" s="28" t="s">
        <v>35</v>
      </c>
      <c r="G26" s="36">
        <v>815</v>
      </c>
      <c r="H26" s="33">
        <f>REITORIA!H26+MUSEU!H26+ESAG!H26+CEART!H26+FAED!H26+CEAD!H26+CEFID!H26+CERES!H26+CESFI!H26+CCT!H26+CEAVI!H26</f>
        <v>81</v>
      </c>
      <c r="I26" s="32">
        <f>(REITORIA!H26-REITORIA!I26)+(MUSEU!H26-MUSEU!I26)+(ESAG!H26-ESAG!I26)+(CEART!H26-CEART!I26)+(FAED!H26-FAED!I26)+(CEAD!H26-CEAD!I26)+(CEFID!H26-CEFID!I26)+(CERES!H26-CERES!I26)+(CESFI!H26-CESFI!I26)+(CCT!H26-CCT!I26)+(CEAVI!H26-CEAVI!I26)</f>
        <v>11</v>
      </c>
      <c r="J26" s="37">
        <f t="shared" si="0"/>
        <v>70</v>
      </c>
      <c r="K26" s="39">
        <f t="shared" si="1"/>
        <v>66015</v>
      </c>
      <c r="L26" s="39">
        <f t="shared" si="2"/>
        <v>8965</v>
      </c>
    </row>
    <row r="27" spans="1:12" ht="60" x14ac:dyDescent="0.25">
      <c r="A27" s="71"/>
      <c r="B27" s="68"/>
      <c r="C27" s="28">
        <v>24</v>
      </c>
      <c r="D27" s="29" t="s">
        <v>37</v>
      </c>
      <c r="E27" s="28" t="s">
        <v>34</v>
      </c>
      <c r="F27" s="28" t="s">
        <v>35</v>
      </c>
      <c r="G27" s="36">
        <v>1010</v>
      </c>
      <c r="H27" s="33">
        <f>REITORIA!H27+MUSEU!H27+ESAG!H27+CEART!H27+FAED!H27+CEAD!H27+CEFID!H27+CERES!H27+CESFI!H27+CCT!H27+CEAVI!H27</f>
        <v>85</v>
      </c>
      <c r="I27" s="32">
        <f>(REITORIA!H27-REITORIA!I27)+(MUSEU!H27-MUSEU!I27)+(ESAG!H27-ESAG!I27)+(CEART!H27-CEART!I27)+(FAED!H27-FAED!I27)+(CEAD!H27-CEAD!I27)+(CEFID!H27-CEFID!I27)+(CERES!H27-CERES!I27)+(CESFI!H27-CESFI!I27)+(CCT!H27-CCT!I27)+(CEAVI!H27-CEAVI!I27)</f>
        <v>7</v>
      </c>
      <c r="J27" s="37">
        <f t="shared" si="0"/>
        <v>78</v>
      </c>
      <c r="K27" s="39">
        <f t="shared" si="1"/>
        <v>85850</v>
      </c>
      <c r="L27" s="39">
        <f t="shared" si="2"/>
        <v>7070</v>
      </c>
    </row>
    <row r="28" spans="1:12" ht="30" x14ac:dyDescent="0.25">
      <c r="A28" s="71"/>
      <c r="B28" s="68"/>
      <c r="C28" s="28">
        <v>25</v>
      </c>
      <c r="D28" s="29" t="s">
        <v>38</v>
      </c>
      <c r="E28" s="28" t="s">
        <v>39</v>
      </c>
      <c r="F28" s="28" t="s">
        <v>35</v>
      </c>
      <c r="G28" s="36">
        <v>55</v>
      </c>
      <c r="H28" s="33">
        <f>REITORIA!H28+MUSEU!H28+ESAG!H28+CEART!H28+FAED!H28+CEAD!H28+CEFID!H28+CERES!H28+CESFI!H28+CCT!H28+CEAVI!H28</f>
        <v>2140</v>
      </c>
      <c r="I28" s="32">
        <f>(REITORIA!H28-REITORIA!I28)+(MUSEU!H28-MUSEU!I28)+(ESAG!H28-ESAG!I28)+(CEART!H28-CEART!I28)+(FAED!H28-FAED!I28)+(CEAD!H28-CEAD!I28)+(CEFID!H28-CEFID!I28)+(CERES!H28-CERES!I28)+(CESFI!H28-CESFI!I28)+(CCT!H28-CCT!I28)+(CEAVI!H28-CEAVI!I28)</f>
        <v>53</v>
      </c>
      <c r="J28" s="37">
        <f t="shared" si="0"/>
        <v>2087</v>
      </c>
      <c r="K28" s="39">
        <f t="shared" si="1"/>
        <v>117700</v>
      </c>
      <c r="L28" s="39">
        <f t="shared" si="2"/>
        <v>2915</v>
      </c>
    </row>
    <row r="29" spans="1:12" ht="30" x14ac:dyDescent="0.25">
      <c r="A29" s="71"/>
      <c r="B29" s="68"/>
      <c r="C29" s="28">
        <v>26</v>
      </c>
      <c r="D29" s="29" t="s">
        <v>68</v>
      </c>
      <c r="E29" s="28" t="s">
        <v>39</v>
      </c>
      <c r="F29" s="28" t="s">
        <v>35</v>
      </c>
      <c r="G29" s="36">
        <v>63</v>
      </c>
      <c r="H29" s="33">
        <f>REITORIA!H29+MUSEU!H29+ESAG!H29+CEART!H29+FAED!H29+CEAD!H29+CEFID!H29+CERES!H29+CESFI!H29+CCT!H29+CEAVI!H29</f>
        <v>832</v>
      </c>
      <c r="I29" s="32">
        <f>(REITORIA!H29-REITORIA!I29)+(MUSEU!H29-MUSEU!I29)+(ESAG!H29-ESAG!I29)+(CEART!H29-CEART!I29)+(FAED!H29-FAED!I29)+(CEAD!H29-CEAD!I29)+(CEFID!H29-CEFID!I29)+(CERES!H29-CERES!I29)+(CESFI!H29-CESFI!I29)+(CCT!H29-CCT!I29)+(CEAVI!H29-CEAVI!I29)</f>
        <v>71</v>
      </c>
      <c r="J29" s="37">
        <f t="shared" si="0"/>
        <v>761</v>
      </c>
      <c r="K29" s="39">
        <f t="shared" si="1"/>
        <v>52416</v>
      </c>
      <c r="L29" s="39">
        <f t="shared" si="2"/>
        <v>4473</v>
      </c>
    </row>
    <row r="30" spans="1:12" ht="30" x14ac:dyDescent="0.25">
      <c r="A30" s="71"/>
      <c r="B30" s="68"/>
      <c r="C30" s="28">
        <v>27</v>
      </c>
      <c r="D30" s="29" t="s">
        <v>40</v>
      </c>
      <c r="E30" s="28" t="s">
        <v>39</v>
      </c>
      <c r="F30" s="28" t="s">
        <v>35</v>
      </c>
      <c r="G30" s="36">
        <v>76</v>
      </c>
      <c r="H30" s="33">
        <f>REITORIA!H30+MUSEU!H30+ESAG!H30+CEART!H30+FAED!H30+CEAD!H30+CEFID!H30+CERES!H30+CESFI!H30+CCT!H30+CEAVI!H30</f>
        <v>673</v>
      </c>
      <c r="I30" s="32">
        <f>(REITORIA!H30-REITORIA!I30)+(MUSEU!H30-MUSEU!I30)+(ESAG!H30-ESAG!I30)+(CEART!H30-CEART!I30)+(FAED!H30-FAED!I30)+(CEAD!H30-CEAD!I30)+(CEFID!H30-CEFID!I30)+(CERES!H30-CERES!I30)+(CESFI!H30-CESFI!I30)+(CCT!H30-CCT!I30)+(CEAVI!H30-CEAVI!I30)</f>
        <v>34</v>
      </c>
      <c r="J30" s="37">
        <f t="shared" si="0"/>
        <v>639</v>
      </c>
      <c r="K30" s="39">
        <f t="shared" si="1"/>
        <v>51148</v>
      </c>
      <c r="L30" s="39">
        <f t="shared" si="2"/>
        <v>2584</v>
      </c>
    </row>
    <row r="31" spans="1:12" x14ac:dyDescent="0.25">
      <c r="A31" s="72"/>
      <c r="B31" s="69"/>
      <c r="C31" s="28">
        <v>28</v>
      </c>
      <c r="D31" s="29" t="s">
        <v>69</v>
      </c>
      <c r="E31" s="28" t="s">
        <v>34</v>
      </c>
      <c r="F31" s="28" t="s">
        <v>35</v>
      </c>
      <c r="G31" s="36">
        <v>302</v>
      </c>
      <c r="H31" s="33">
        <f>REITORIA!H31+MUSEU!H31+ESAG!H31+CEART!H31+FAED!H31+CEAD!H31+CEFID!H31+CERES!H31+CESFI!H31+CCT!H31+CEAVI!H31</f>
        <v>166</v>
      </c>
      <c r="I31" s="32">
        <f>(REITORIA!H31-REITORIA!I31)+(MUSEU!H31-MUSEU!I31)+(ESAG!H31-ESAG!I31)+(CEART!H31-CEART!I31)+(FAED!H31-FAED!I31)+(CEAD!H31-CEAD!I31)+(CEFID!H31-CEFID!I31)+(CERES!H31-CERES!I31)+(CESFI!H31-CESFI!I31)+(CCT!H31-CCT!I31)+(CEAVI!H31-CEAVI!I31)</f>
        <v>27</v>
      </c>
      <c r="J31" s="37">
        <f t="shared" si="0"/>
        <v>139</v>
      </c>
      <c r="K31" s="39">
        <f t="shared" si="1"/>
        <v>50132</v>
      </c>
      <c r="L31" s="39">
        <f t="shared" si="2"/>
        <v>8154</v>
      </c>
    </row>
    <row r="32" spans="1:12" ht="60" x14ac:dyDescent="0.25">
      <c r="A32" s="70" t="s">
        <v>72</v>
      </c>
      <c r="B32" s="67">
        <v>2</v>
      </c>
      <c r="C32" s="28">
        <v>29</v>
      </c>
      <c r="D32" s="29" t="s">
        <v>53</v>
      </c>
      <c r="E32" s="28" t="s">
        <v>31</v>
      </c>
      <c r="F32" s="28" t="s">
        <v>32</v>
      </c>
      <c r="G32" s="36">
        <v>1500</v>
      </c>
      <c r="H32" s="33">
        <f>REITORIA!H32+MUSEU!H32+ESAG!H32+CEART!H32+FAED!H32+CEAD!H32+CEFID!H32+CERES!H32+CESFI!H32+CCT!H32+CEAVI!H32</f>
        <v>35</v>
      </c>
      <c r="I32" s="32">
        <f>(REITORIA!H32-REITORIA!I32)+(MUSEU!H32-MUSEU!I32)+(ESAG!H32-ESAG!I32)+(CEART!H32-CEART!I32)+(FAED!H32-FAED!I32)+(CEAD!H32-CEAD!I32)+(CEFID!H32-CEFID!I32)+(CERES!H32-CERES!I32)+(CESFI!H32-CESFI!I32)+(CCT!H32-CCT!I32)+(CEAVI!H32-CEAVI!I32)</f>
        <v>0</v>
      </c>
      <c r="J32" s="37">
        <f t="shared" si="0"/>
        <v>35</v>
      </c>
      <c r="K32" s="39">
        <f t="shared" si="1"/>
        <v>52500</v>
      </c>
      <c r="L32" s="39">
        <f t="shared" si="2"/>
        <v>0</v>
      </c>
    </row>
    <row r="33" spans="1:12" ht="60" x14ac:dyDescent="0.25">
      <c r="A33" s="71"/>
      <c r="B33" s="68"/>
      <c r="C33" s="28">
        <v>30</v>
      </c>
      <c r="D33" s="29" t="s">
        <v>54</v>
      </c>
      <c r="E33" s="28" t="s">
        <v>31</v>
      </c>
      <c r="F33" s="28" t="s">
        <v>32</v>
      </c>
      <c r="G33" s="36">
        <v>2200</v>
      </c>
      <c r="H33" s="33">
        <f>REITORIA!H33+MUSEU!H33+ESAG!H33+CEART!H33+FAED!H33+CEAD!H33+CEFID!H33+CERES!H33+CESFI!H33+CCT!H33+CEAVI!H33</f>
        <v>20</v>
      </c>
      <c r="I33" s="32">
        <f>(REITORIA!H33-REITORIA!I33)+(MUSEU!H33-MUSEU!I33)+(ESAG!H33-ESAG!I33)+(CEART!H33-CEART!I33)+(FAED!H33-FAED!I33)+(CEAD!H33-CEAD!I33)+(CEFID!H33-CEFID!I33)+(CERES!H33-CERES!I33)+(CESFI!H33-CESFI!I33)+(CCT!H33-CCT!I33)+(CEAVI!H33-CEAVI!I33)</f>
        <v>0</v>
      </c>
      <c r="J33" s="37">
        <f t="shared" si="0"/>
        <v>20</v>
      </c>
      <c r="K33" s="39">
        <f t="shared" si="1"/>
        <v>44000</v>
      </c>
      <c r="L33" s="39">
        <f t="shared" si="2"/>
        <v>0</v>
      </c>
    </row>
    <row r="34" spans="1:12" ht="45" x14ac:dyDescent="0.25">
      <c r="A34" s="71"/>
      <c r="B34" s="68"/>
      <c r="C34" s="28">
        <v>31</v>
      </c>
      <c r="D34" s="29" t="s">
        <v>57</v>
      </c>
      <c r="E34" s="28" t="s">
        <v>31</v>
      </c>
      <c r="F34" s="28" t="s">
        <v>32</v>
      </c>
      <c r="G34" s="36">
        <v>4150</v>
      </c>
      <c r="H34" s="33">
        <f>REITORIA!H34+MUSEU!H34+ESAG!H34+CEART!H34+FAED!H34+CEAD!H34+CEFID!H34+CERES!H34+CESFI!H34+CCT!H34+CEAVI!H34</f>
        <v>30</v>
      </c>
      <c r="I34" s="32">
        <f>(REITORIA!H34-REITORIA!I34)+(MUSEU!H34-MUSEU!I34)+(ESAG!H34-ESAG!I34)+(CEART!H34-CEART!I34)+(FAED!H34-FAED!I34)+(CEAD!H34-CEAD!I34)+(CEFID!H34-CEFID!I34)+(CERES!H34-CERES!I34)+(CESFI!H34-CESFI!I34)+(CCT!H34-CCT!I34)+(CEAVI!H34-CEAVI!I34)</f>
        <v>1</v>
      </c>
      <c r="J34" s="37">
        <f t="shared" si="0"/>
        <v>29</v>
      </c>
      <c r="K34" s="39">
        <f t="shared" si="1"/>
        <v>124500</v>
      </c>
      <c r="L34" s="39">
        <f t="shared" si="2"/>
        <v>4150</v>
      </c>
    </row>
    <row r="35" spans="1:12" ht="60" x14ac:dyDescent="0.25">
      <c r="A35" s="71"/>
      <c r="B35" s="68"/>
      <c r="C35" s="28">
        <v>32</v>
      </c>
      <c r="D35" s="29" t="s">
        <v>70</v>
      </c>
      <c r="E35" s="28" t="s">
        <v>31</v>
      </c>
      <c r="F35" s="28" t="s">
        <v>32</v>
      </c>
      <c r="G35" s="36">
        <v>7525</v>
      </c>
      <c r="H35" s="33">
        <f>REITORIA!H35+MUSEU!H35+ESAG!H35+CEART!H35+FAED!H35+CEAD!H35+CEFID!H35+CERES!H35+CESFI!H35+CCT!H35+CEAVI!H35</f>
        <v>2</v>
      </c>
      <c r="I35" s="32">
        <f>(REITORIA!H35-REITORIA!I35)+(MUSEU!H35-MUSEU!I35)+(ESAG!H35-ESAG!I35)+(CEART!H35-CEART!I35)+(FAED!H35-FAED!I35)+(CEAD!H35-CEAD!I35)+(CEFID!H35-CEFID!I35)+(CERES!H35-CERES!I35)+(CESFI!H35-CESFI!I35)+(CCT!H35-CCT!I35)+(CEAVI!H35-CEAVI!I35)</f>
        <v>1</v>
      </c>
      <c r="J35" s="37">
        <f t="shared" si="0"/>
        <v>1</v>
      </c>
      <c r="K35" s="39">
        <f t="shared" si="1"/>
        <v>15050</v>
      </c>
      <c r="L35" s="39">
        <f t="shared" si="2"/>
        <v>7525</v>
      </c>
    </row>
    <row r="36" spans="1:12" ht="150" x14ac:dyDescent="0.25">
      <c r="A36" s="71"/>
      <c r="B36" s="68"/>
      <c r="C36" s="28">
        <v>33</v>
      </c>
      <c r="D36" s="29" t="s">
        <v>66</v>
      </c>
      <c r="E36" s="28" t="s">
        <v>31</v>
      </c>
      <c r="F36" s="28" t="s">
        <v>32</v>
      </c>
      <c r="G36" s="36">
        <v>800</v>
      </c>
      <c r="H36" s="33">
        <f>REITORIA!H36+MUSEU!H36+ESAG!H36+CEART!H36+FAED!H36+CEAD!H36+CEFID!H36+CERES!H36+CESFI!H36+CCT!H36+CEAVI!H36</f>
        <v>4</v>
      </c>
      <c r="I36" s="32">
        <f>(REITORIA!H36-REITORIA!I36)+(MUSEU!H36-MUSEU!I36)+(ESAG!H36-ESAG!I36)+(CEART!H36-CEART!I36)+(FAED!H36-FAED!I36)+(CEAD!H36-CEAD!I36)+(CEFID!H36-CEFID!I36)+(CERES!H36-CERES!I36)+(CESFI!H36-CESFI!I36)+(CCT!H36-CCT!I36)+(CEAVI!H36-CEAVI!I36)</f>
        <v>0</v>
      </c>
      <c r="J36" s="37">
        <f t="shared" si="0"/>
        <v>4</v>
      </c>
      <c r="K36" s="39">
        <f t="shared" si="1"/>
        <v>3200</v>
      </c>
      <c r="L36" s="39">
        <f t="shared" si="2"/>
        <v>0</v>
      </c>
    </row>
    <row r="37" spans="1:12" x14ac:dyDescent="0.25">
      <c r="A37" s="71"/>
      <c r="B37" s="68"/>
      <c r="C37" s="28">
        <v>34</v>
      </c>
      <c r="D37" s="29" t="s">
        <v>71</v>
      </c>
      <c r="E37" s="28" t="s">
        <v>34</v>
      </c>
      <c r="F37" s="28" t="s">
        <v>35</v>
      </c>
      <c r="G37" s="36">
        <v>200</v>
      </c>
      <c r="H37" s="33">
        <f>REITORIA!H37+MUSEU!H37+ESAG!H37+CEART!H37+FAED!H37+CEAD!H37+CEFID!H37+CERES!H37+CESFI!H37+CCT!H37+CEAVI!H37</f>
        <v>4</v>
      </c>
      <c r="I37" s="32">
        <f>(REITORIA!H37-REITORIA!I37)+(MUSEU!H37-MUSEU!I37)+(ESAG!H37-ESAG!I37)+(CEART!H37-CEART!I37)+(FAED!H37-FAED!I37)+(CEAD!H37-CEAD!I37)+(CEFID!H37-CEFID!I37)+(CERES!H37-CERES!I37)+(CESFI!H37-CESFI!I37)+(CCT!H37-CCT!I37)+(CEAVI!H37-CEAVI!I37)</f>
        <v>0</v>
      </c>
      <c r="J37" s="37">
        <f t="shared" si="0"/>
        <v>4</v>
      </c>
      <c r="K37" s="39">
        <f t="shared" si="1"/>
        <v>800</v>
      </c>
      <c r="L37" s="39">
        <f t="shared" si="2"/>
        <v>0</v>
      </c>
    </row>
    <row r="38" spans="1:12" ht="60" x14ac:dyDescent="0.25">
      <c r="A38" s="71"/>
      <c r="B38" s="68"/>
      <c r="C38" s="28">
        <v>35</v>
      </c>
      <c r="D38" s="29" t="s">
        <v>33</v>
      </c>
      <c r="E38" s="28" t="s">
        <v>34</v>
      </c>
      <c r="F38" s="28" t="s">
        <v>35</v>
      </c>
      <c r="G38" s="36">
        <v>550</v>
      </c>
      <c r="H38" s="33">
        <f>REITORIA!H38+MUSEU!H38+ESAG!H38+CEART!H38+FAED!H38+CEAD!H38+CEFID!H38+CERES!H38+CESFI!H38+CCT!H38+CEAVI!H38</f>
        <v>85</v>
      </c>
      <c r="I38" s="32">
        <f>(REITORIA!H38-REITORIA!I38)+(MUSEU!H38-MUSEU!I38)+(ESAG!H38-ESAG!I38)+(CEART!H38-CEART!I38)+(FAED!H38-FAED!I38)+(CEAD!H38-CEAD!I38)+(CEFID!H38-CEFID!I38)+(CERES!H38-CERES!I38)+(CESFI!H38-CESFI!I38)+(CCT!H38-CCT!I38)+(CEAVI!H38-CEAVI!I38)</f>
        <v>0</v>
      </c>
      <c r="J38" s="37">
        <f t="shared" si="0"/>
        <v>85</v>
      </c>
      <c r="K38" s="39">
        <f t="shared" si="1"/>
        <v>46750</v>
      </c>
      <c r="L38" s="39">
        <f t="shared" si="2"/>
        <v>0</v>
      </c>
    </row>
    <row r="39" spans="1:12" ht="60" x14ac:dyDescent="0.25">
      <c r="A39" s="71"/>
      <c r="B39" s="68"/>
      <c r="C39" s="28">
        <v>36</v>
      </c>
      <c r="D39" s="29" t="s">
        <v>37</v>
      </c>
      <c r="E39" s="28" t="s">
        <v>34</v>
      </c>
      <c r="F39" s="28" t="s">
        <v>35</v>
      </c>
      <c r="G39" s="36">
        <v>900</v>
      </c>
      <c r="H39" s="33">
        <f>REITORIA!H39+MUSEU!H39+ESAG!H39+CEART!H39+FAED!H39+CEAD!H39+CEFID!H39+CERES!H39+CESFI!H39+CCT!H39+CEAVI!H39</f>
        <v>18</v>
      </c>
      <c r="I39" s="32">
        <f>(REITORIA!H39-REITORIA!I39)+(MUSEU!H39-MUSEU!I39)+(ESAG!H39-ESAG!I39)+(CEART!H39-CEART!I39)+(FAED!H39-FAED!I39)+(CEAD!H39-CEAD!I39)+(CEFID!H39-CEFID!I39)+(CERES!H39-CERES!I39)+(CESFI!H39-CESFI!I39)+(CCT!H39-CCT!I39)+(CEAVI!H39-CEAVI!I39)</f>
        <v>0</v>
      </c>
      <c r="J39" s="37">
        <f t="shared" si="0"/>
        <v>18</v>
      </c>
      <c r="K39" s="39">
        <f t="shared" si="1"/>
        <v>16200</v>
      </c>
      <c r="L39" s="39">
        <f t="shared" si="2"/>
        <v>0</v>
      </c>
    </row>
    <row r="40" spans="1:12" ht="30" x14ac:dyDescent="0.25">
      <c r="A40" s="71"/>
      <c r="B40" s="68"/>
      <c r="C40" s="28">
        <v>37</v>
      </c>
      <c r="D40" s="29" t="s">
        <v>38</v>
      </c>
      <c r="E40" s="28" t="s">
        <v>39</v>
      </c>
      <c r="F40" s="28" t="s">
        <v>35</v>
      </c>
      <c r="G40" s="36">
        <v>50</v>
      </c>
      <c r="H40" s="33">
        <f>REITORIA!H40+MUSEU!H40+ESAG!H40+CEART!H40+FAED!H40+CEAD!H40+CEFID!H40+CERES!H40+CESFI!H40+CCT!H40+CEAVI!H40</f>
        <v>80</v>
      </c>
      <c r="I40" s="32">
        <f>(REITORIA!H40-REITORIA!I40)+(MUSEU!H40-MUSEU!I40)+(ESAG!H40-ESAG!I40)+(CEART!H40-CEART!I40)+(FAED!H40-FAED!I40)+(CEAD!H40-CEAD!I40)+(CEFID!H40-CEFID!I40)+(CERES!H40-CERES!I40)+(CESFI!H40-CESFI!I40)+(CCT!H40-CCT!I40)+(CEAVI!H40-CEAVI!I40)</f>
        <v>0</v>
      </c>
      <c r="J40" s="37">
        <f t="shared" si="0"/>
        <v>80</v>
      </c>
      <c r="K40" s="39">
        <f t="shared" si="1"/>
        <v>4000</v>
      </c>
      <c r="L40" s="39">
        <f t="shared" si="2"/>
        <v>0</v>
      </c>
    </row>
    <row r="41" spans="1:12" ht="30" x14ac:dyDescent="0.25">
      <c r="A41" s="71"/>
      <c r="B41" s="68"/>
      <c r="C41" s="28">
        <v>38</v>
      </c>
      <c r="D41" s="29" t="s">
        <v>40</v>
      </c>
      <c r="E41" s="28" t="s">
        <v>39</v>
      </c>
      <c r="F41" s="28" t="s">
        <v>35</v>
      </c>
      <c r="G41" s="36">
        <v>70</v>
      </c>
      <c r="H41" s="33">
        <f>REITORIA!H41+MUSEU!H41+ESAG!H41+CEART!H41+FAED!H41+CEAD!H41+CEFID!H41+CERES!H41+CESFI!H41+CCT!H41+CEAVI!H41</f>
        <v>200</v>
      </c>
      <c r="I41" s="32">
        <f>(REITORIA!H41-REITORIA!I41)+(MUSEU!H41-MUSEU!I41)+(ESAG!H41-ESAG!I41)+(CEART!H41-CEART!I41)+(FAED!H41-FAED!I41)+(CEAD!H41-CEAD!I41)+(CEFID!H41-CEFID!I41)+(CERES!H41-CERES!I41)+(CESFI!H41-CESFI!I41)+(CCT!H41-CCT!I41)+(CEAVI!H41-CEAVI!I41)</f>
        <v>0</v>
      </c>
      <c r="J41" s="37">
        <f t="shared" si="0"/>
        <v>200</v>
      </c>
      <c r="K41" s="39">
        <f t="shared" si="1"/>
        <v>14000</v>
      </c>
      <c r="L41" s="39">
        <f t="shared" si="2"/>
        <v>0</v>
      </c>
    </row>
    <row r="42" spans="1:12" x14ac:dyDescent="0.25">
      <c r="A42" s="72"/>
      <c r="B42" s="69"/>
      <c r="C42" s="28">
        <v>39</v>
      </c>
      <c r="D42" s="29" t="s">
        <v>69</v>
      </c>
      <c r="E42" s="28" t="s">
        <v>34</v>
      </c>
      <c r="F42" s="28" t="s">
        <v>35</v>
      </c>
      <c r="G42" s="36">
        <v>300</v>
      </c>
      <c r="H42" s="33">
        <f>REITORIA!H42+MUSEU!H42+ESAG!H42+CEART!H42+FAED!H42+CEAD!H42+CEFID!H42+CERES!H42+CESFI!H42+CCT!H42+CEAVI!H42</f>
        <v>30</v>
      </c>
      <c r="I42" s="32">
        <f>(REITORIA!H42-REITORIA!I42)+(MUSEU!H42-MUSEU!I42)+(ESAG!H42-ESAG!I42)+(CEART!H42-CEART!I42)+(FAED!H42-FAED!I42)+(CEAD!H42-CEAD!I42)+(CEFID!H42-CEFID!I42)+(CERES!H42-CERES!I42)+(CESFI!H42-CESFI!I42)+(CCT!H42-CCT!I42)+(CEAVI!H42-CEAVI!I42)</f>
        <v>0</v>
      </c>
      <c r="J42" s="37">
        <f t="shared" si="0"/>
        <v>30</v>
      </c>
      <c r="K42" s="39">
        <f t="shared" si="1"/>
        <v>9000</v>
      </c>
      <c r="L42" s="39">
        <f t="shared" si="2"/>
        <v>0</v>
      </c>
    </row>
    <row r="43" spans="1:12" x14ac:dyDescent="0.25">
      <c r="K43" s="38">
        <f>SUM(K4:K42)</f>
        <v>1507896</v>
      </c>
      <c r="L43" s="38">
        <f>SUM(L4:L42)</f>
        <v>98851</v>
      </c>
    </row>
    <row r="46" spans="1:12" ht="15.75" x14ac:dyDescent="0.25">
      <c r="H46" s="74" t="s">
        <v>91</v>
      </c>
      <c r="I46" s="75"/>
      <c r="J46" s="75"/>
      <c r="K46" s="75"/>
      <c r="L46" s="76"/>
    </row>
    <row r="47" spans="1:12" ht="33.75" customHeight="1" x14ac:dyDescent="0.25">
      <c r="H47" s="77" t="s">
        <v>90</v>
      </c>
      <c r="I47" s="77"/>
      <c r="J47" s="77"/>
      <c r="K47" s="77"/>
      <c r="L47" s="77"/>
    </row>
    <row r="48" spans="1:12" ht="15.75" x14ac:dyDescent="0.25">
      <c r="H48" s="78" t="s">
        <v>43</v>
      </c>
      <c r="I48" s="79"/>
      <c r="J48" s="79"/>
      <c r="K48" s="79"/>
      <c r="L48" s="80"/>
    </row>
    <row r="49" spans="8:12" ht="15.75" x14ac:dyDescent="0.25">
      <c r="H49" s="44" t="s">
        <v>87</v>
      </c>
      <c r="I49" s="45"/>
      <c r="J49" s="45"/>
      <c r="K49" s="53"/>
      <c r="L49" s="40">
        <f>K43</f>
        <v>1507896</v>
      </c>
    </row>
    <row r="50" spans="8:12" ht="15.75" x14ac:dyDescent="0.25">
      <c r="H50" s="46" t="s">
        <v>85</v>
      </c>
      <c r="I50" s="47"/>
      <c r="J50" s="47"/>
      <c r="K50" s="54"/>
      <c r="L50" s="41">
        <f>L43</f>
        <v>98851</v>
      </c>
    </row>
    <row r="51" spans="8:12" ht="15.75" x14ac:dyDescent="0.25">
      <c r="H51" s="46" t="s">
        <v>88</v>
      </c>
      <c r="I51" s="47"/>
      <c r="J51" s="47"/>
      <c r="K51" s="54"/>
      <c r="L51" s="43"/>
    </row>
    <row r="52" spans="8:12" ht="15.75" x14ac:dyDescent="0.25">
      <c r="H52" s="48" t="s">
        <v>89</v>
      </c>
      <c r="I52" s="49"/>
      <c r="J52" s="49"/>
      <c r="K52" s="55"/>
      <c r="L52" s="42">
        <f>L50/L49</f>
        <v>6.5555582082583941E-2</v>
      </c>
    </row>
    <row r="53" spans="8:12" ht="15.75" x14ac:dyDescent="0.25">
      <c r="H53" s="50" t="s">
        <v>109</v>
      </c>
      <c r="I53" s="51"/>
      <c r="J53" s="51"/>
      <c r="K53" s="56"/>
      <c r="L53" s="52"/>
    </row>
  </sheetData>
  <mergeCells count="11">
    <mergeCell ref="A32:A42"/>
    <mergeCell ref="B32:B42"/>
    <mergeCell ref="H46:L46"/>
    <mergeCell ref="H47:L47"/>
    <mergeCell ref="H48:L48"/>
    <mergeCell ref="H1:L1"/>
    <mergeCell ref="A2:L2"/>
    <mergeCell ref="A1:C1"/>
    <mergeCell ref="D1:G1"/>
    <mergeCell ref="A4:A31"/>
    <mergeCell ref="B4:B31"/>
  </mergeCells>
  <conditionalFormatting sqref="J3:J1048576">
    <cfRule type="cellIs" dxfId="1" priority="2" operator="equal">
      <formula>"ATENÇÃO"</formula>
    </cfRule>
  </conditionalFormatting>
  <conditionalFormatting sqref="K3:L3">
    <cfRule type="cellIs" dxfId="0" priority="1" operator="equal">
      <formula>"ATENÇÃO"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zoomScaleNormal="100" workbookViewId="0">
      <selection activeCell="A19" sqref="A19:H19"/>
    </sheetView>
  </sheetViews>
  <sheetFormatPr defaultRowHeight="12.75" x14ac:dyDescent="0.2"/>
  <cols>
    <col min="1" max="1" width="4.5703125" style="2" customWidth="1"/>
    <col min="2" max="2" width="6.85546875" style="2" customWidth="1"/>
    <col min="3" max="3" width="31" style="2" customWidth="1"/>
    <col min="4" max="4" width="8.5703125" style="2" bestFit="1" customWidth="1"/>
    <col min="5" max="5" width="9.5703125" style="2" customWidth="1"/>
    <col min="6" max="6" width="14.7109375" style="2" customWidth="1"/>
    <col min="7" max="7" width="16" style="2" customWidth="1"/>
    <col min="8" max="8" width="11.140625" style="2" customWidth="1"/>
    <col min="9" max="16384" width="9.140625" style="2"/>
  </cols>
  <sheetData>
    <row r="1" spans="1:8" ht="20.25" customHeight="1" x14ac:dyDescent="0.2">
      <c r="A1" s="82" t="s">
        <v>10</v>
      </c>
      <c r="B1" s="82"/>
      <c r="C1" s="82"/>
      <c r="D1" s="82"/>
      <c r="E1" s="82"/>
      <c r="F1" s="82"/>
      <c r="G1" s="82"/>
      <c r="H1" s="82"/>
    </row>
    <row r="2" spans="1:8" ht="20.25" x14ac:dyDescent="0.2">
      <c r="B2" s="3"/>
    </row>
    <row r="3" spans="1:8" ht="47.25" customHeight="1" x14ac:dyDescent="0.2">
      <c r="A3" s="83" t="s">
        <v>11</v>
      </c>
      <c r="B3" s="83"/>
      <c r="C3" s="83"/>
      <c r="D3" s="83"/>
      <c r="E3" s="83"/>
      <c r="F3" s="83"/>
      <c r="G3" s="83"/>
      <c r="H3" s="83"/>
    </row>
    <row r="4" spans="1:8" ht="35.25" customHeight="1" x14ac:dyDescent="0.2">
      <c r="B4" s="4"/>
    </row>
    <row r="5" spans="1:8" ht="15" customHeight="1" x14ac:dyDescent="0.2">
      <c r="A5" s="84" t="s">
        <v>12</v>
      </c>
      <c r="B5" s="84"/>
      <c r="C5" s="84"/>
      <c r="D5" s="84"/>
      <c r="E5" s="84"/>
      <c r="F5" s="84"/>
      <c r="G5" s="84"/>
      <c r="H5" s="84"/>
    </row>
    <row r="6" spans="1:8" ht="15" customHeight="1" x14ac:dyDescent="0.2">
      <c r="A6" s="84" t="s">
        <v>13</v>
      </c>
      <c r="B6" s="84"/>
      <c r="C6" s="84"/>
      <c r="D6" s="84"/>
      <c r="E6" s="84"/>
      <c r="F6" s="84"/>
      <c r="G6" s="84"/>
      <c r="H6" s="84"/>
    </row>
    <row r="7" spans="1:8" ht="15" customHeight="1" x14ac:dyDescent="0.2">
      <c r="A7" s="84" t="s">
        <v>14</v>
      </c>
      <c r="B7" s="84"/>
      <c r="C7" s="84"/>
      <c r="D7" s="84"/>
      <c r="E7" s="84"/>
      <c r="F7" s="84"/>
      <c r="G7" s="84"/>
      <c r="H7" s="84"/>
    </row>
    <row r="8" spans="1:8" ht="15" customHeight="1" x14ac:dyDescent="0.2">
      <c r="A8" s="84" t="s">
        <v>15</v>
      </c>
      <c r="B8" s="84"/>
      <c r="C8" s="84"/>
      <c r="D8" s="84"/>
      <c r="E8" s="84"/>
      <c r="F8" s="84"/>
      <c r="G8" s="84"/>
      <c r="H8" s="84"/>
    </row>
    <row r="9" spans="1:8" ht="30" customHeight="1" x14ac:dyDescent="0.2">
      <c r="B9" s="5"/>
    </row>
    <row r="10" spans="1:8" ht="105" customHeight="1" x14ac:dyDescent="0.2">
      <c r="A10" s="85" t="s">
        <v>16</v>
      </c>
      <c r="B10" s="85"/>
      <c r="C10" s="85"/>
      <c r="D10" s="85"/>
      <c r="E10" s="85"/>
      <c r="F10" s="85"/>
      <c r="G10" s="85"/>
      <c r="H10" s="85"/>
    </row>
    <row r="11" spans="1:8" ht="15.75" thickBot="1" x14ac:dyDescent="0.25">
      <c r="B11" s="6"/>
    </row>
    <row r="12" spans="1:8" ht="48.75" thickBot="1" x14ac:dyDescent="0.25">
      <c r="A12" s="7" t="s">
        <v>9</v>
      </c>
      <c r="B12" s="7" t="s">
        <v>7</v>
      </c>
      <c r="C12" s="8" t="s">
        <v>17</v>
      </c>
      <c r="D12" s="8" t="s">
        <v>8</v>
      </c>
      <c r="E12" s="8" t="s">
        <v>18</v>
      </c>
      <c r="F12" s="8" t="s">
        <v>19</v>
      </c>
      <c r="G12" s="8" t="s">
        <v>20</v>
      </c>
      <c r="H12" s="8" t="s">
        <v>21</v>
      </c>
    </row>
    <row r="13" spans="1:8" ht="15.75" thickBot="1" x14ac:dyDescent="0.25">
      <c r="A13" s="9"/>
      <c r="B13" s="9"/>
      <c r="C13" s="10"/>
      <c r="D13" s="10"/>
      <c r="E13" s="10"/>
      <c r="F13" s="10"/>
      <c r="G13" s="10"/>
      <c r="H13" s="10"/>
    </row>
    <row r="14" spans="1:8" ht="15.75" thickBot="1" x14ac:dyDescent="0.25">
      <c r="A14" s="9"/>
      <c r="B14" s="9"/>
      <c r="C14" s="10"/>
      <c r="D14" s="10"/>
      <c r="E14" s="10"/>
      <c r="F14" s="10"/>
      <c r="G14" s="10"/>
      <c r="H14" s="10"/>
    </row>
    <row r="15" spans="1:8" ht="15.75" thickBot="1" x14ac:dyDescent="0.25">
      <c r="A15" s="9"/>
      <c r="B15" s="9"/>
      <c r="C15" s="10"/>
      <c r="D15" s="10"/>
      <c r="E15" s="10"/>
      <c r="F15" s="10"/>
      <c r="G15" s="10"/>
      <c r="H15" s="10"/>
    </row>
    <row r="16" spans="1:8" ht="15.75" thickBot="1" x14ac:dyDescent="0.25">
      <c r="A16" s="9"/>
      <c r="B16" s="9"/>
      <c r="C16" s="10"/>
      <c r="D16" s="10"/>
      <c r="E16" s="10"/>
      <c r="F16" s="10"/>
      <c r="G16" s="10"/>
      <c r="H16" s="10"/>
    </row>
    <row r="17" spans="1:8" ht="15.75" thickBot="1" x14ac:dyDescent="0.25">
      <c r="A17" s="11"/>
      <c r="B17" s="11"/>
      <c r="C17" s="12"/>
      <c r="D17" s="12"/>
      <c r="E17" s="12"/>
      <c r="F17" s="12"/>
      <c r="G17" s="12"/>
      <c r="H17" s="12"/>
    </row>
    <row r="18" spans="1:8" ht="42" customHeight="1" x14ac:dyDescent="0.2">
      <c r="B18" s="13"/>
      <c r="C18" s="14"/>
      <c r="D18" s="14"/>
      <c r="E18" s="14"/>
      <c r="F18" s="14"/>
      <c r="G18" s="14"/>
      <c r="H18" s="14"/>
    </row>
    <row r="19" spans="1:8" ht="15" customHeight="1" x14ac:dyDescent="0.2">
      <c r="A19" s="86" t="s">
        <v>22</v>
      </c>
      <c r="B19" s="86"/>
      <c r="C19" s="86"/>
      <c r="D19" s="86"/>
      <c r="E19" s="86"/>
      <c r="F19" s="86"/>
      <c r="G19" s="86"/>
      <c r="H19" s="86"/>
    </row>
    <row r="20" spans="1:8" ht="14.25" x14ac:dyDescent="0.2">
      <c r="A20" s="87" t="s">
        <v>23</v>
      </c>
      <c r="B20" s="87"/>
      <c r="C20" s="87"/>
      <c r="D20" s="87"/>
      <c r="E20" s="87"/>
      <c r="F20" s="87"/>
      <c r="G20" s="87"/>
      <c r="H20" s="87"/>
    </row>
    <row r="21" spans="1:8" ht="15" x14ac:dyDescent="0.2">
      <c r="B21" s="6"/>
    </row>
    <row r="22" spans="1:8" ht="15" x14ac:dyDescent="0.2">
      <c r="B22" s="6"/>
    </row>
    <row r="23" spans="1:8" ht="15" x14ac:dyDescent="0.2">
      <c r="B23" s="6"/>
    </row>
    <row r="24" spans="1:8" ht="15" customHeight="1" x14ac:dyDescent="0.2">
      <c r="A24" s="88" t="s">
        <v>24</v>
      </c>
      <c r="B24" s="88"/>
      <c r="C24" s="88"/>
      <c r="D24" s="88"/>
      <c r="E24" s="88"/>
      <c r="F24" s="88"/>
      <c r="G24" s="88"/>
      <c r="H24" s="88"/>
    </row>
    <row r="25" spans="1:8" ht="15" customHeight="1" x14ac:dyDescent="0.2">
      <c r="A25" s="88" t="s">
        <v>25</v>
      </c>
      <c r="B25" s="88"/>
      <c r="C25" s="88"/>
      <c r="D25" s="88"/>
      <c r="E25" s="88"/>
      <c r="F25" s="88"/>
      <c r="G25" s="88"/>
      <c r="H25" s="88"/>
    </row>
    <row r="26" spans="1:8" ht="15" customHeight="1" x14ac:dyDescent="0.2">
      <c r="A26" s="81" t="s">
        <v>26</v>
      </c>
      <c r="B26" s="81"/>
      <c r="C26" s="81"/>
      <c r="D26" s="81"/>
      <c r="E26" s="81"/>
      <c r="F26" s="81"/>
      <c r="G26" s="81"/>
      <c r="H26" s="81"/>
    </row>
  </sheetData>
  <mergeCells count="12">
    <mergeCell ref="A26:H26"/>
    <mergeCell ref="A1:H1"/>
    <mergeCell ref="A3:H3"/>
    <mergeCell ref="A5:H5"/>
    <mergeCell ref="A6:H6"/>
    <mergeCell ref="A7:H7"/>
    <mergeCell ref="A8:H8"/>
    <mergeCell ref="A10:H10"/>
    <mergeCell ref="A19:H19"/>
    <mergeCell ref="A20:H20"/>
    <mergeCell ref="A24:H24"/>
    <mergeCell ref="A25:H25"/>
  </mergeCells>
  <pageMargins left="0.511811024" right="0.511811024" top="0.78740157499999996" bottom="0.78740157499999996" header="0.31496062000000002" footer="0.31496062000000002"/>
  <pageSetup paperSize="9" scale="9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13</vt:i4>
      </vt:variant>
    </vt:vector>
  </HeadingPairs>
  <TitlesOfParts>
    <vt:vector size="13" baseType="lpstr">
      <vt:lpstr>REITORIA</vt:lpstr>
      <vt:lpstr>MUSEU</vt:lpstr>
      <vt:lpstr>ESAG</vt:lpstr>
      <vt:lpstr>CEART</vt:lpstr>
      <vt:lpstr>FAED</vt:lpstr>
      <vt:lpstr>CEAD</vt:lpstr>
      <vt:lpstr>CEFID</vt:lpstr>
      <vt:lpstr>CERES</vt:lpstr>
      <vt:lpstr>CESFI</vt:lpstr>
      <vt:lpstr>CCT</vt:lpstr>
      <vt:lpstr>CEAVI</vt:lpstr>
      <vt:lpstr>GESTOR</vt:lpstr>
      <vt:lpstr>Modelo Anexo II IN 002_2014</vt:lpstr>
    </vt:vector>
  </TitlesOfParts>
  <Company>..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Gabriela Monteiro</cp:lastModifiedBy>
  <cp:lastPrinted>2015-07-08T21:27:45Z</cp:lastPrinted>
  <dcterms:created xsi:type="dcterms:W3CDTF">2010-06-19T20:43:11Z</dcterms:created>
  <dcterms:modified xsi:type="dcterms:W3CDTF">2016-10-05T18:18:58Z</dcterms:modified>
</cp:coreProperties>
</file>