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L:\SEGECON\2. Atas de Registro de Preços\UDESC\PP 0759.2015 - UDESC - Peças Incorporáveis - Relançamento - Vig 28.01.17\"/>
    </mc:Choice>
  </mc:AlternateContent>
  <bookViews>
    <workbookView xWindow="0" yWindow="0" windowWidth="20490" windowHeight="7155" tabRatio="928" activeTab="14"/>
  </bookViews>
  <sheets>
    <sheet name="REITORIA" sheetId="113" r:id="rId1"/>
    <sheet name="ESAG" sheetId="105" r:id="rId2"/>
    <sheet name="CEART" sheetId="111" r:id="rId3"/>
    <sheet name="FAED" sheetId="112" r:id="rId4"/>
    <sheet name="CEAD" sheetId="114" r:id="rId5"/>
    <sheet name="CEFID" sheetId="110" r:id="rId6"/>
    <sheet name="CERES" sheetId="117" r:id="rId7"/>
    <sheet name="CESFI" sheetId="121" r:id="rId8"/>
    <sheet name="CAV" sheetId="122" r:id="rId9"/>
    <sheet name="CCT" sheetId="123" r:id="rId10"/>
    <sheet name="CEO" sheetId="124" r:id="rId11"/>
    <sheet name="CEPLAN" sheetId="125" r:id="rId12"/>
    <sheet name="MUSEU" sheetId="126" r:id="rId13"/>
    <sheet name="CEAVI" sheetId="127" r:id="rId14"/>
    <sheet name="GESTOR" sheetId="91" r:id="rId15"/>
    <sheet name="Modelo Anexo II IN 002_2014" sheetId="77" r:id="rId16"/>
  </sheets>
  <definedNames>
    <definedName name="CEPLAN" localSheetId="13">#REF!</definedName>
    <definedName name="CEPLAN" localSheetId="12">#REF!</definedName>
    <definedName name="CEPLAN">#REF!</definedName>
    <definedName name="diasuteis" localSheetId="9">#REF!</definedName>
    <definedName name="diasuteis" localSheetId="13">#REF!</definedName>
    <definedName name="diasuteis" localSheetId="10">#REF!</definedName>
    <definedName name="diasuteis" localSheetId="11">#REF!</definedName>
    <definedName name="diasuteis" localSheetId="14">#REF!</definedName>
    <definedName name="diasuteis" localSheetId="12">#REF!</definedName>
    <definedName name="diasuteis">#REF!</definedName>
    <definedName name="Ferias" localSheetId="9">#REF!</definedName>
    <definedName name="Ferias" localSheetId="13">#REF!</definedName>
    <definedName name="Ferias" localSheetId="10">#REF!</definedName>
    <definedName name="Ferias" localSheetId="11">#REF!</definedName>
    <definedName name="Ferias" localSheetId="14">#REF!</definedName>
    <definedName name="Ferias" localSheetId="12">#REF!</definedName>
    <definedName name="Ferias">#REF!</definedName>
    <definedName name="RD" localSheetId="9">OFFSET(#REF!,(MATCH(SMALL(#REF!,ROW()-10),#REF!,0)-1),0)</definedName>
    <definedName name="RD" localSheetId="13">OFFSET(#REF!,(MATCH(SMALL(#REF!,ROW()-10),#REF!,0)-1),0)</definedName>
    <definedName name="RD" localSheetId="10">OFFSET(#REF!,(MATCH(SMALL(#REF!,ROW()-10),#REF!,0)-1),0)</definedName>
    <definedName name="RD" localSheetId="11">OFFSET(#REF!,(MATCH(SMALL(#REF!,ROW()-10),#REF!,0)-1),0)</definedName>
    <definedName name="RD" localSheetId="14">OFFSET(#REF!,(MATCH(SMALL(#REF!,ROW()-10),#REF!,0)-1),0)</definedName>
    <definedName name="RD" localSheetId="12">OFFSET(#REF!,(MATCH(SMALL(#REF!,ROW()-10),#REF!,0)-1),0)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I29" i="127" l="1"/>
  <c r="J29" i="127" s="1"/>
  <c r="I28" i="127"/>
  <c r="J28" i="127" s="1"/>
  <c r="I27" i="127"/>
  <c r="J27" i="127" s="1"/>
  <c r="I26" i="127"/>
  <c r="J26" i="127" s="1"/>
  <c r="I25" i="127"/>
  <c r="J25" i="127" s="1"/>
  <c r="I24" i="127"/>
  <c r="J24" i="127" s="1"/>
  <c r="I23" i="127"/>
  <c r="J23" i="127" s="1"/>
  <c r="I22" i="127"/>
  <c r="J22" i="127" s="1"/>
  <c r="I21" i="127"/>
  <c r="J21" i="127" s="1"/>
  <c r="I20" i="127"/>
  <c r="J20" i="127" s="1"/>
  <c r="I19" i="127"/>
  <c r="J19" i="127" s="1"/>
  <c r="I18" i="127"/>
  <c r="J18" i="127" s="1"/>
  <c r="I17" i="127"/>
  <c r="J17" i="127" s="1"/>
  <c r="I16" i="127"/>
  <c r="J16" i="127" s="1"/>
  <c r="I15" i="127"/>
  <c r="J15" i="127" s="1"/>
  <c r="J14" i="127"/>
  <c r="I14" i="127"/>
  <c r="I13" i="127"/>
  <c r="J13" i="127" s="1"/>
  <c r="I12" i="127"/>
  <c r="J12" i="127" s="1"/>
  <c r="I11" i="127"/>
  <c r="J11" i="127" s="1"/>
  <c r="I10" i="127"/>
  <c r="J10" i="127" s="1"/>
  <c r="I9" i="127"/>
  <c r="J9" i="127" s="1"/>
  <c r="I8" i="127"/>
  <c r="J8" i="127" s="1"/>
  <c r="I7" i="127"/>
  <c r="J7" i="127" s="1"/>
  <c r="I6" i="127"/>
  <c r="J6" i="127" s="1"/>
  <c r="I5" i="127"/>
  <c r="J5" i="127" s="1"/>
  <c r="I4" i="127"/>
  <c r="J4" i="127" s="1"/>
  <c r="I29" i="126"/>
  <c r="J29" i="126" s="1"/>
  <c r="I28" i="126"/>
  <c r="J28" i="126" s="1"/>
  <c r="I27" i="126"/>
  <c r="J27" i="126" s="1"/>
  <c r="I26" i="126"/>
  <c r="J26" i="126" s="1"/>
  <c r="I25" i="126"/>
  <c r="J25" i="126" s="1"/>
  <c r="I24" i="126"/>
  <c r="J24" i="126" s="1"/>
  <c r="I23" i="126"/>
  <c r="J23" i="126" s="1"/>
  <c r="J22" i="126"/>
  <c r="I22" i="126"/>
  <c r="I21" i="126"/>
  <c r="J21" i="126" s="1"/>
  <c r="J20" i="126"/>
  <c r="I20" i="126"/>
  <c r="I19" i="126"/>
  <c r="J19" i="126" s="1"/>
  <c r="I18" i="126"/>
  <c r="J18" i="126" s="1"/>
  <c r="I17" i="126"/>
  <c r="J17" i="126" s="1"/>
  <c r="I16" i="126"/>
  <c r="J16" i="126" s="1"/>
  <c r="I15" i="126"/>
  <c r="J15" i="126" s="1"/>
  <c r="I14" i="126"/>
  <c r="J14" i="126" s="1"/>
  <c r="I13" i="126"/>
  <c r="J13" i="126" s="1"/>
  <c r="I12" i="126"/>
  <c r="J12" i="126" s="1"/>
  <c r="I11" i="126"/>
  <c r="J11" i="126" s="1"/>
  <c r="I10" i="126"/>
  <c r="J10" i="126" s="1"/>
  <c r="I9" i="126"/>
  <c r="J9" i="126" s="1"/>
  <c r="I8" i="126"/>
  <c r="J8" i="126" s="1"/>
  <c r="I7" i="126"/>
  <c r="J7" i="126" s="1"/>
  <c r="J6" i="126"/>
  <c r="I6" i="126"/>
  <c r="I5" i="126"/>
  <c r="J5" i="126" s="1"/>
  <c r="J4" i="126"/>
  <c r="I4" i="126"/>
  <c r="I29" i="125"/>
  <c r="J29" i="125" s="1"/>
  <c r="I28" i="125"/>
  <c r="J28" i="125" s="1"/>
  <c r="I27" i="125"/>
  <c r="J27" i="125" s="1"/>
  <c r="I26" i="125"/>
  <c r="J26" i="125" s="1"/>
  <c r="I25" i="125"/>
  <c r="J25" i="125" s="1"/>
  <c r="I24" i="125"/>
  <c r="J24" i="125" s="1"/>
  <c r="I23" i="125"/>
  <c r="J23" i="125" s="1"/>
  <c r="I22" i="125"/>
  <c r="J22" i="125" s="1"/>
  <c r="I21" i="125"/>
  <c r="J21" i="125" s="1"/>
  <c r="I20" i="125"/>
  <c r="J20" i="125" s="1"/>
  <c r="I19" i="125"/>
  <c r="J19" i="125" s="1"/>
  <c r="I18" i="125"/>
  <c r="J18" i="125" s="1"/>
  <c r="I17" i="125"/>
  <c r="J17" i="125" s="1"/>
  <c r="I16" i="125"/>
  <c r="J16" i="125" s="1"/>
  <c r="I15" i="125"/>
  <c r="J15" i="125" s="1"/>
  <c r="I14" i="125"/>
  <c r="J14" i="125" s="1"/>
  <c r="I13" i="125"/>
  <c r="J13" i="125" s="1"/>
  <c r="I12" i="125"/>
  <c r="J12" i="125" s="1"/>
  <c r="I11" i="125"/>
  <c r="J11" i="125" s="1"/>
  <c r="I10" i="125"/>
  <c r="J10" i="125" s="1"/>
  <c r="I9" i="125"/>
  <c r="J9" i="125" s="1"/>
  <c r="I8" i="125"/>
  <c r="J8" i="125" s="1"/>
  <c r="I7" i="125"/>
  <c r="J7" i="125" s="1"/>
  <c r="I6" i="125"/>
  <c r="J6" i="125" s="1"/>
  <c r="I5" i="125"/>
  <c r="J5" i="125" s="1"/>
  <c r="I4" i="125"/>
  <c r="J4" i="125" s="1"/>
  <c r="I29" i="124"/>
  <c r="J29" i="124" s="1"/>
  <c r="I28" i="124"/>
  <c r="J28" i="124" s="1"/>
  <c r="I27" i="124"/>
  <c r="J27" i="124" s="1"/>
  <c r="I26" i="124"/>
  <c r="J26" i="124" s="1"/>
  <c r="I25" i="124"/>
  <c r="J25" i="124" s="1"/>
  <c r="I24" i="124"/>
  <c r="J24" i="124" s="1"/>
  <c r="I23" i="124"/>
  <c r="J23" i="124" s="1"/>
  <c r="I22" i="124"/>
  <c r="J22" i="124" s="1"/>
  <c r="I21" i="124"/>
  <c r="J21" i="124" s="1"/>
  <c r="I20" i="124"/>
  <c r="J20" i="124" s="1"/>
  <c r="I19" i="124"/>
  <c r="J19" i="124" s="1"/>
  <c r="I18" i="124"/>
  <c r="J18" i="124" s="1"/>
  <c r="I17" i="124"/>
  <c r="J17" i="124" s="1"/>
  <c r="I16" i="124"/>
  <c r="J16" i="124" s="1"/>
  <c r="I15" i="124"/>
  <c r="J15" i="124" s="1"/>
  <c r="J14" i="124"/>
  <c r="I14" i="124"/>
  <c r="I13" i="124"/>
  <c r="J13" i="124" s="1"/>
  <c r="I12" i="124"/>
  <c r="J12" i="124" s="1"/>
  <c r="I11" i="124"/>
  <c r="J11" i="124" s="1"/>
  <c r="I10" i="124"/>
  <c r="J10" i="124" s="1"/>
  <c r="I9" i="124"/>
  <c r="J9" i="124" s="1"/>
  <c r="I8" i="124"/>
  <c r="J8" i="124" s="1"/>
  <c r="I7" i="124"/>
  <c r="J7" i="124" s="1"/>
  <c r="I6" i="124"/>
  <c r="J6" i="124" s="1"/>
  <c r="I5" i="124"/>
  <c r="J5" i="124" s="1"/>
  <c r="I4" i="124"/>
  <c r="J4" i="124" s="1"/>
  <c r="I29" i="123"/>
  <c r="J29" i="123" s="1"/>
  <c r="I28" i="123"/>
  <c r="J28" i="123" s="1"/>
  <c r="I27" i="123"/>
  <c r="J27" i="123" s="1"/>
  <c r="I26" i="123"/>
  <c r="J26" i="123" s="1"/>
  <c r="I25" i="123"/>
  <c r="J25" i="123" s="1"/>
  <c r="I24" i="123"/>
  <c r="J24" i="123" s="1"/>
  <c r="I23" i="123"/>
  <c r="J23" i="123" s="1"/>
  <c r="J22" i="123"/>
  <c r="I22" i="123"/>
  <c r="I21" i="123"/>
  <c r="J21" i="123" s="1"/>
  <c r="I20" i="123"/>
  <c r="J20" i="123" s="1"/>
  <c r="I19" i="123"/>
  <c r="J19" i="123" s="1"/>
  <c r="I18" i="123"/>
  <c r="J18" i="123" s="1"/>
  <c r="I17" i="123"/>
  <c r="J17" i="123" s="1"/>
  <c r="I16" i="123"/>
  <c r="J16" i="123" s="1"/>
  <c r="I15" i="123"/>
  <c r="J15" i="123" s="1"/>
  <c r="J14" i="123"/>
  <c r="I14" i="123"/>
  <c r="I13" i="123"/>
  <c r="J13" i="123" s="1"/>
  <c r="I12" i="123"/>
  <c r="J12" i="123" s="1"/>
  <c r="I11" i="123"/>
  <c r="J11" i="123" s="1"/>
  <c r="I10" i="123"/>
  <c r="J10" i="123" s="1"/>
  <c r="I9" i="123"/>
  <c r="J9" i="123" s="1"/>
  <c r="I8" i="123"/>
  <c r="J8" i="123" s="1"/>
  <c r="I7" i="123"/>
  <c r="J7" i="123" s="1"/>
  <c r="J6" i="123"/>
  <c r="I6" i="123"/>
  <c r="I5" i="123"/>
  <c r="J5" i="123" s="1"/>
  <c r="I4" i="123"/>
  <c r="J4" i="123" s="1"/>
  <c r="I29" i="122"/>
  <c r="I28" i="122"/>
  <c r="J28" i="122" s="1"/>
  <c r="J27" i="122"/>
  <c r="I27" i="122"/>
  <c r="I26" i="122"/>
  <c r="J26" i="122" s="1"/>
  <c r="I25" i="122"/>
  <c r="I24" i="122"/>
  <c r="J24" i="122" s="1"/>
  <c r="I23" i="122"/>
  <c r="J23" i="122" s="1"/>
  <c r="I22" i="122"/>
  <c r="J22" i="122" s="1"/>
  <c r="I21" i="122"/>
  <c r="J21" i="122" s="1"/>
  <c r="I20" i="122"/>
  <c r="J20" i="122" s="1"/>
  <c r="I19" i="122"/>
  <c r="J19" i="122" s="1"/>
  <c r="I18" i="122"/>
  <c r="J18" i="122" s="1"/>
  <c r="J17" i="122"/>
  <c r="I17" i="122"/>
  <c r="I16" i="122"/>
  <c r="J16" i="122" s="1"/>
  <c r="I15" i="122"/>
  <c r="J15" i="122" s="1"/>
  <c r="I14" i="122"/>
  <c r="J14" i="122" s="1"/>
  <c r="I13" i="122"/>
  <c r="J13" i="122" s="1"/>
  <c r="I12" i="122"/>
  <c r="J12" i="122" s="1"/>
  <c r="J11" i="122"/>
  <c r="I11" i="122"/>
  <c r="I10" i="122"/>
  <c r="J10" i="122" s="1"/>
  <c r="I9" i="122"/>
  <c r="I8" i="122"/>
  <c r="J8" i="122" s="1"/>
  <c r="I7" i="122"/>
  <c r="J7" i="122" s="1"/>
  <c r="I6" i="122"/>
  <c r="J6" i="122" s="1"/>
  <c r="I5" i="122"/>
  <c r="J5" i="122" s="1"/>
  <c r="I4" i="122"/>
  <c r="J4" i="122" s="1"/>
  <c r="I29" i="121"/>
  <c r="J29" i="121" s="1"/>
  <c r="I28" i="121"/>
  <c r="J28" i="121" s="1"/>
  <c r="I27" i="121"/>
  <c r="J27" i="121" s="1"/>
  <c r="I26" i="121"/>
  <c r="J26" i="121" s="1"/>
  <c r="I25" i="121"/>
  <c r="J25" i="121" s="1"/>
  <c r="I24" i="121"/>
  <c r="J24" i="121" s="1"/>
  <c r="I23" i="121"/>
  <c r="J23" i="121" s="1"/>
  <c r="I22" i="121"/>
  <c r="J22" i="121" s="1"/>
  <c r="I21" i="121"/>
  <c r="J21" i="121" s="1"/>
  <c r="I20" i="121"/>
  <c r="J20" i="121" s="1"/>
  <c r="I19" i="121"/>
  <c r="J19" i="121" s="1"/>
  <c r="I18" i="121"/>
  <c r="J18" i="121" s="1"/>
  <c r="I17" i="121"/>
  <c r="J17" i="121" s="1"/>
  <c r="I16" i="121"/>
  <c r="J16" i="121" s="1"/>
  <c r="I15" i="121"/>
  <c r="J15" i="121" s="1"/>
  <c r="I14" i="121"/>
  <c r="J14" i="121" s="1"/>
  <c r="I13" i="121"/>
  <c r="J13" i="121" s="1"/>
  <c r="I12" i="121"/>
  <c r="J12" i="121" s="1"/>
  <c r="I11" i="121"/>
  <c r="J11" i="121" s="1"/>
  <c r="I10" i="121"/>
  <c r="J10" i="121" s="1"/>
  <c r="I9" i="121"/>
  <c r="J9" i="121" s="1"/>
  <c r="I8" i="121"/>
  <c r="J8" i="121" s="1"/>
  <c r="I7" i="121"/>
  <c r="J7" i="121" s="1"/>
  <c r="I6" i="121"/>
  <c r="J6" i="121" s="1"/>
  <c r="I5" i="121"/>
  <c r="J5" i="121" s="1"/>
  <c r="I4" i="121"/>
  <c r="J4" i="121" s="1"/>
  <c r="I29" i="117"/>
  <c r="J29" i="117" s="1"/>
  <c r="I28" i="117"/>
  <c r="J28" i="117" s="1"/>
  <c r="I27" i="117"/>
  <c r="J27" i="117" s="1"/>
  <c r="I26" i="117"/>
  <c r="J26" i="117" s="1"/>
  <c r="I25" i="117"/>
  <c r="J25" i="117" s="1"/>
  <c r="I24" i="117"/>
  <c r="J24" i="117" s="1"/>
  <c r="I23" i="117"/>
  <c r="J23" i="117" s="1"/>
  <c r="J22" i="117"/>
  <c r="I22" i="117"/>
  <c r="I21" i="117"/>
  <c r="J21" i="117" s="1"/>
  <c r="I20" i="117"/>
  <c r="J20" i="117" s="1"/>
  <c r="I19" i="117"/>
  <c r="J19" i="117" s="1"/>
  <c r="I18" i="117"/>
  <c r="J18" i="117" s="1"/>
  <c r="I17" i="117"/>
  <c r="J17" i="117" s="1"/>
  <c r="I16" i="117"/>
  <c r="J16" i="117" s="1"/>
  <c r="I15" i="117"/>
  <c r="J15" i="117" s="1"/>
  <c r="I14" i="117"/>
  <c r="J14" i="117" s="1"/>
  <c r="I13" i="117"/>
  <c r="J13" i="117" s="1"/>
  <c r="I12" i="117"/>
  <c r="J12" i="117" s="1"/>
  <c r="I11" i="117"/>
  <c r="J11" i="117" s="1"/>
  <c r="I10" i="117"/>
  <c r="J10" i="117" s="1"/>
  <c r="I9" i="117"/>
  <c r="J9" i="117" s="1"/>
  <c r="I8" i="117"/>
  <c r="J8" i="117" s="1"/>
  <c r="I7" i="117"/>
  <c r="J7" i="117" s="1"/>
  <c r="J6" i="117"/>
  <c r="I6" i="117"/>
  <c r="I5" i="117"/>
  <c r="J5" i="117" s="1"/>
  <c r="J4" i="117"/>
  <c r="I4" i="117"/>
  <c r="I29" i="110"/>
  <c r="J29" i="110" s="1"/>
  <c r="I28" i="110"/>
  <c r="J28" i="110" s="1"/>
  <c r="I27" i="110"/>
  <c r="J27" i="110" s="1"/>
  <c r="I26" i="110"/>
  <c r="J26" i="110" s="1"/>
  <c r="I25" i="110"/>
  <c r="J25" i="110" s="1"/>
  <c r="I24" i="110"/>
  <c r="J24" i="110" s="1"/>
  <c r="I23" i="110"/>
  <c r="J23" i="110" s="1"/>
  <c r="I22" i="110"/>
  <c r="J22" i="110" s="1"/>
  <c r="I21" i="110"/>
  <c r="J21" i="110" s="1"/>
  <c r="I20" i="110"/>
  <c r="J20" i="110" s="1"/>
  <c r="I19" i="110"/>
  <c r="J19" i="110" s="1"/>
  <c r="I18" i="110"/>
  <c r="J18" i="110" s="1"/>
  <c r="I17" i="110"/>
  <c r="J17" i="110" s="1"/>
  <c r="I16" i="110"/>
  <c r="J16" i="110" s="1"/>
  <c r="I15" i="110"/>
  <c r="J15" i="110" s="1"/>
  <c r="I14" i="110"/>
  <c r="J14" i="110" s="1"/>
  <c r="I13" i="110"/>
  <c r="J13" i="110" s="1"/>
  <c r="I12" i="110"/>
  <c r="J12" i="110" s="1"/>
  <c r="I11" i="110"/>
  <c r="J11" i="110" s="1"/>
  <c r="I10" i="110"/>
  <c r="J10" i="110" s="1"/>
  <c r="I9" i="110"/>
  <c r="J9" i="110" s="1"/>
  <c r="I8" i="110"/>
  <c r="J8" i="110" s="1"/>
  <c r="I7" i="110"/>
  <c r="J7" i="110" s="1"/>
  <c r="I6" i="110"/>
  <c r="J6" i="110" s="1"/>
  <c r="I5" i="110"/>
  <c r="J5" i="110" s="1"/>
  <c r="I4" i="110"/>
  <c r="J4" i="110" s="1"/>
  <c r="I29" i="114"/>
  <c r="J29" i="114" s="1"/>
  <c r="I28" i="114"/>
  <c r="J28" i="114" s="1"/>
  <c r="I27" i="114"/>
  <c r="J27" i="114" s="1"/>
  <c r="I26" i="114"/>
  <c r="J26" i="114" s="1"/>
  <c r="I25" i="114"/>
  <c r="J25" i="114" s="1"/>
  <c r="I24" i="114"/>
  <c r="J24" i="114" s="1"/>
  <c r="I23" i="114"/>
  <c r="J23" i="114" s="1"/>
  <c r="I22" i="114"/>
  <c r="J22" i="114" s="1"/>
  <c r="I21" i="114"/>
  <c r="J21" i="114" s="1"/>
  <c r="I20" i="114"/>
  <c r="J20" i="114" s="1"/>
  <c r="I19" i="114"/>
  <c r="J19" i="114" s="1"/>
  <c r="I18" i="114"/>
  <c r="J18" i="114" s="1"/>
  <c r="I17" i="114"/>
  <c r="J17" i="114" s="1"/>
  <c r="I16" i="114"/>
  <c r="J16" i="114" s="1"/>
  <c r="I15" i="114"/>
  <c r="J15" i="114" s="1"/>
  <c r="I14" i="114"/>
  <c r="J14" i="114" s="1"/>
  <c r="I13" i="114"/>
  <c r="J13" i="114" s="1"/>
  <c r="I12" i="114"/>
  <c r="J12" i="114" s="1"/>
  <c r="I11" i="114"/>
  <c r="J11" i="114" s="1"/>
  <c r="I10" i="114"/>
  <c r="J10" i="114" s="1"/>
  <c r="I9" i="114"/>
  <c r="J9" i="114" s="1"/>
  <c r="I8" i="114"/>
  <c r="J8" i="114" s="1"/>
  <c r="I7" i="114"/>
  <c r="J7" i="114" s="1"/>
  <c r="I6" i="114"/>
  <c r="J6" i="114" s="1"/>
  <c r="I5" i="114"/>
  <c r="J5" i="114" s="1"/>
  <c r="I4" i="114"/>
  <c r="J4" i="114" s="1"/>
  <c r="I29" i="112"/>
  <c r="J29" i="112" s="1"/>
  <c r="I28" i="112"/>
  <c r="J28" i="112" s="1"/>
  <c r="I27" i="112"/>
  <c r="J27" i="112" s="1"/>
  <c r="I26" i="112"/>
  <c r="J26" i="112" s="1"/>
  <c r="I25" i="112"/>
  <c r="J25" i="112" s="1"/>
  <c r="I24" i="112"/>
  <c r="J24" i="112" s="1"/>
  <c r="I23" i="112"/>
  <c r="J23" i="112" s="1"/>
  <c r="I22" i="112"/>
  <c r="J22" i="112" s="1"/>
  <c r="I21" i="112"/>
  <c r="J21" i="112" s="1"/>
  <c r="I20" i="112"/>
  <c r="J20" i="112" s="1"/>
  <c r="I19" i="112"/>
  <c r="J19" i="112" s="1"/>
  <c r="I18" i="112"/>
  <c r="J18" i="112" s="1"/>
  <c r="I17" i="112"/>
  <c r="J17" i="112" s="1"/>
  <c r="I16" i="112"/>
  <c r="J16" i="112" s="1"/>
  <c r="I15" i="112"/>
  <c r="J15" i="112" s="1"/>
  <c r="I14" i="112"/>
  <c r="J14" i="112" s="1"/>
  <c r="I13" i="112"/>
  <c r="J13" i="112" s="1"/>
  <c r="I12" i="112"/>
  <c r="J12" i="112" s="1"/>
  <c r="I11" i="112"/>
  <c r="J11" i="112" s="1"/>
  <c r="I10" i="112"/>
  <c r="J10" i="112" s="1"/>
  <c r="I9" i="112"/>
  <c r="J9" i="112" s="1"/>
  <c r="I8" i="112"/>
  <c r="J8" i="112" s="1"/>
  <c r="I7" i="112"/>
  <c r="J7" i="112" s="1"/>
  <c r="I6" i="112"/>
  <c r="J6" i="112" s="1"/>
  <c r="I5" i="112"/>
  <c r="J5" i="112" s="1"/>
  <c r="I4" i="112"/>
  <c r="J4" i="112" s="1"/>
  <c r="I29" i="111"/>
  <c r="J29" i="111" s="1"/>
  <c r="I28" i="111"/>
  <c r="J28" i="111" s="1"/>
  <c r="I27" i="111"/>
  <c r="J27" i="111" s="1"/>
  <c r="I26" i="111"/>
  <c r="J26" i="111" s="1"/>
  <c r="I25" i="111"/>
  <c r="J25" i="111" s="1"/>
  <c r="I24" i="111"/>
  <c r="J24" i="111" s="1"/>
  <c r="I23" i="111"/>
  <c r="J23" i="111" s="1"/>
  <c r="I22" i="111"/>
  <c r="J22" i="111" s="1"/>
  <c r="I21" i="111"/>
  <c r="J21" i="111" s="1"/>
  <c r="I20" i="111"/>
  <c r="J20" i="111" s="1"/>
  <c r="I19" i="111"/>
  <c r="J19" i="111" s="1"/>
  <c r="I18" i="111"/>
  <c r="J18" i="111" s="1"/>
  <c r="I17" i="111"/>
  <c r="J17" i="111" s="1"/>
  <c r="I16" i="111"/>
  <c r="J16" i="111" s="1"/>
  <c r="I15" i="111"/>
  <c r="J15" i="111" s="1"/>
  <c r="I14" i="111"/>
  <c r="J14" i="111" s="1"/>
  <c r="I13" i="111"/>
  <c r="J13" i="111" s="1"/>
  <c r="I12" i="111"/>
  <c r="J12" i="111" s="1"/>
  <c r="I11" i="111"/>
  <c r="J11" i="111" s="1"/>
  <c r="I10" i="111"/>
  <c r="J10" i="111" s="1"/>
  <c r="I9" i="111"/>
  <c r="J9" i="111" s="1"/>
  <c r="I8" i="111"/>
  <c r="J8" i="111" s="1"/>
  <c r="I7" i="111"/>
  <c r="J7" i="111" s="1"/>
  <c r="I6" i="111"/>
  <c r="J6" i="111" s="1"/>
  <c r="I5" i="111"/>
  <c r="J5" i="111" s="1"/>
  <c r="I4" i="111"/>
  <c r="J4" i="111" s="1"/>
  <c r="I29" i="105"/>
  <c r="J29" i="105" s="1"/>
  <c r="I28" i="105"/>
  <c r="J28" i="105" s="1"/>
  <c r="I27" i="105"/>
  <c r="J27" i="105" s="1"/>
  <c r="I26" i="105"/>
  <c r="J26" i="105" s="1"/>
  <c r="I25" i="105"/>
  <c r="J25" i="105" s="1"/>
  <c r="I24" i="105"/>
  <c r="J24" i="105" s="1"/>
  <c r="I23" i="105"/>
  <c r="J23" i="105" s="1"/>
  <c r="I22" i="105"/>
  <c r="J22" i="105" s="1"/>
  <c r="I21" i="105"/>
  <c r="J21" i="105" s="1"/>
  <c r="I20" i="105"/>
  <c r="J20" i="105" s="1"/>
  <c r="I19" i="105"/>
  <c r="J19" i="105" s="1"/>
  <c r="I18" i="105"/>
  <c r="J18" i="105" s="1"/>
  <c r="I17" i="105"/>
  <c r="J17" i="105" s="1"/>
  <c r="I16" i="105"/>
  <c r="J16" i="105" s="1"/>
  <c r="I15" i="105"/>
  <c r="J15" i="105" s="1"/>
  <c r="I14" i="105"/>
  <c r="J14" i="105" s="1"/>
  <c r="I13" i="105"/>
  <c r="J13" i="105" s="1"/>
  <c r="I12" i="105"/>
  <c r="J12" i="105" s="1"/>
  <c r="I11" i="105"/>
  <c r="J11" i="105" s="1"/>
  <c r="I10" i="105"/>
  <c r="J10" i="105" s="1"/>
  <c r="I9" i="105"/>
  <c r="J9" i="105" s="1"/>
  <c r="I8" i="105"/>
  <c r="J8" i="105" s="1"/>
  <c r="I7" i="105"/>
  <c r="J7" i="105" s="1"/>
  <c r="I6" i="105"/>
  <c r="J6" i="105" s="1"/>
  <c r="I5" i="105"/>
  <c r="J5" i="105" s="1"/>
  <c r="I4" i="105"/>
  <c r="J4" i="105" s="1"/>
  <c r="I27" i="113"/>
  <c r="J27" i="113" s="1"/>
  <c r="I28" i="113"/>
  <c r="J28" i="113" s="1"/>
  <c r="I29" i="113"/>
  <c r="J29" i="113" s="1"/>
  <c r="I17" i="91" l="1"/>
  <c r="L17" i="91" s="1"/>
  <c r="H27" i="91"/>
  <c r="K27" i="91" s="1"/>
  <c r="I11" i="91"/>
  <c r="L11" i="91" s="1"/>
  <c r="I25" i="91"/>
  <c r="L25" i="91" s="1"/>
  <c r="I29" i="91"/>
  <c r="L29" i="91" s="1"/>
  <c r="I12" i="91"/>
  <c r="L12" i="91" s="1"/>
  <c r="I8" i="91"/>
  <c r="L8" i="91" s="1"/>
  <c r="I20" i="91"/>
  <c r="L20" i="91" s="1"/>
  <c r="I9" i="91"/>
  <c r="L9" i="91" s="1"/>
  <c r="H29" i="91"/>
  <c r="K29" i="91" s="1"/>
  <c r="I16" i="91"/>
  <c r="L16" i="91" s="1"/>
  <c r="I28" i="91"/>
  <c r="L28" i="91" s="1"/>
  <c r="I24" i="91"/>
  <c r="L24" i="91" s="1"/>
  <c r="J9" i="122"/>
  <c r="J25" i="122"/>
  <c r="H28" i="91"/>
  <c r="K28" i="91" s="1"/>
  <c r="I27" i="91"/>
  <c r="L27" i="91" s="1"/>
  <c r="I23" i="91"/>
  <c r="L23" i="91" s="1"/>
  <c r="I19" i="91"/>
  <c r="L19" i="91" s="1"/>
  <c r="I15" i="91"/>
  <c r="L15" i="91" s="1"/>
  <c r="I7" i="91"/>
  <c r="L7" i="91" s="1"/>
  <c r="I4" i="91"/>
  <c r="L4" i="91" s="1"/>
  <c r="I26" i="91"/>
  <c r="L26" i="91" s="1"/>
  <c r="I22" i="91"/>
  <c r="L22" i="91" s="1"/>
  <c r="I18" i="91"/>
  <c r="L18" i="91" s="1"/>
  <c r="I14" i="91"/>
  <c r="L14" i="91" s="1"/>
  <c r="I10" i="91"/>
  <c r="L10" i="91" s="1"/>
  <c r="I6" i="91"/>
  <c r="L6" i="91" s="1"/>
  <c r="J29" i="122"/>
  <c r="H4" i="91"/>
  <c r="K4" i="91" s="1"/>
  <c r="I21" i="91"/>
  <c r="L21" i="91" s="1"/>
  <c r="I13" i="91"/>
  <c r="L13" i="91" s="1"/>
  <c r="I5" i="91"/>
  <c r="L5" i="91" s="1"/>
  <c r="J28" i="91" l="1"/>
  <c r="J29" i="91"/>
  <c r="J27" i="91"/>
  <c r="H5" i="91"/>
  <c r="K5" i="91" s="1"/>
  <c r="H6" i="91"/>
  <c r="K6" i="91" s="1"/>
  <c r="H7" i="91"/>
  <c r="K7" i="91" s="1"/>
  <c r="H8" i="91"/>
  <c r="K8" i="91" s="1"/>
  <c r="H9" i="91"/>
  <c r="K9" i="91" s="1"/>
  <c r="H10" i="91"/>
  <c r="K10" i="91" s="1"/>
  <c r="H11" i="91"/>
  <c r="K11" i="91" s="1"/>
  <c r="H12" i="91"/>
  <c r="K12" i="91" s="1"/>
  <c r="H13" i="91"/>
  <c r="K13" i="91" s="1"/>
  <c r="H14" i="91"/>
  <c r="K14" i="91" s="1"/>
  <c r="H15" i="91"/>
  <c r="K15" i="91" s="1"/>
  <c r="H16" i="91"/>
  <c r="K16" i="91" s="1"/>
  <c r="H17" i="91"/>
  <c r="K17" i="91" s="1"/>
  <c r="H18" i="91"/>
  <c r="K18" i="91" s="1"/>
  <c r="H19" i="91"/>
  <c r="K19" i="91" s="1"/>
  <c r="H20" i="91"/>
  <c r="K20" i="91" s="1"/>
  <c r="H21" i="91"/>
  <c r="K21" i="91" s="1"/>
  <c r="H22" i="91"/>
  <c r="K22" i="91" s="1"/>
  <c r="H23" i="91"/>
  <c r="K23" i="91" s="1"/>
  <c r="H24" i="91"/>
  <c r="K24" i="91" s="1"/>
  <c r="H25" i="91"/>
  <c r="K25" i="91" s="1"/>
  <c r="H26" i="91"/>
  <c r="K26" i="91" s="1"/>
  <c r="K30" i="91" l="1"/>
  <c r="L37" i="91" s="1"/>
  <c r="I19" i="113" l="1"/>
  <c r="I20" i="113"/>
  <c r="I21" i="113"/>
  <c r="I22" i="113"/>
  <c r="I23" i="113"/>
  <c r="I24" i="113"/>
  <c r="I25" i="113"/>
  <c r="I26" i="113"/>
  <c r="J23" i="113" l="1"/>
  <c r="J19" i="91"/>
  <c r="J26" i="113"/>
  <c r="J22" i="113"/>
  <c r="J25" i="113"/>
  <c r="J21" i="91"/>
  <c r="J24" i="113"/>
  <c r="J20" i="113"/>
  <c r="J21" i="113"/>
  <c r="J19" i="113"/>
  <c r="I18" i="113"/>
  <c r="I17" i="113"/>
  <c r="I16" i="113"/>
  <c r="I15" i="113"/>
  <c r="I14" i="113"/>
  <c r="I13" i="113"/>
  <c r="I12" i="113"/>
  <c r="I11" i="113"/>
  <c r="I10" i="113"/>
  <c r="I9" i="113"/>
  <c r="I8" i="113"/>
  <c r="I7" i="113"/>
  <c r="I6" i="113"/>
  <c r="I5" i="113"/>
  <c r="I4" i="113"/>
  <c r="J7" i="91" l="1"/>
  <c r="J11" i="91"/>
  <c r="J24" i="91"/>
  <c r="J16" i="91"/>
  <c r="J5" i="91"/>
  <c r="J13" i="91"/>
  <c r="J17" i="91"/>
  <c r="J20" i="91"/>
  <c r="J25" i="91"/>
  <c r="J26" i="91"/>
  <c r="J15" i="91"/>
  <c r="J22" i="91"/>
  <c r="J23" i="91"/>
  <c r="J4" i="113"/>
  <c r="J8" i="113"/>
  <c r="J12" i="113"/>
  <c r="J9" i="91"/>
  <c r="J6" i="91"/>
  <c r="J10" i="91"/>
  <c r="J14" i="91"/>
  <c r="J18" i="91"/>
  <c r="J11" i="113"/>
  <c r="J5" i="113"/>
  <c r="J10" i="113"/>
  <c r="J14" i="113"/>
  <c r="J15" i="113"/>
  <c r="J16" i="113"/>
  <c r="J18" i="113"/>
  <c r="J13" i="113"/>
  <c r="J7" i="113"/>
  <c r="J6" i="113"/>
  <c r="J9" i="113"/>
  <c r="J17" i="113"/>
  <c r="J12" i="91" l="1"/>
  <c r="J4" i="91"/>
  <c r="J8" i="91"/>
  <c r="L30" i="91" l="1"/>
  <c r="L38" i="91" s="1"/>
  <c r="L40" i="91" s="1"/>
</calcChain>
</file>

<file path=xl/sharedStrings.xml><?xml version="1.0" encoding="utf-8"?>
<sst xmlns="http://schemas.openxmlformats.org/spreadsheetml/2006/main" count="1962" uniqueCount="106">
  <si>
    <t>Saldo / Automático</t>
  </si>
  <si>
    <t>LOTE</t>
  </si>
  <si>
    <t>...../...../......</t>
  </si>
  <si>
    <t>FORNECEDOR</t>
  </si>
  <si>
    <t>ITEM</t>
  </si>
  <si>
    <t>Preço UNITÁRIO (R$)</t>
  </si>
  <si>
    <t>PRODUTO - CARACTERÍSTICAS MÍNIMAS</t>
  </si>
  <si>
    <t>ALERTA</t>
  </si>
  <si>
    <t>Item</t>
  </si>
  <si>
    <t>Unidade</t>
  </si>
  <si>
    <t>Lote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</si>
  <si>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</si>
  <si>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</si>
  <si>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</si>
  <si>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</si>
  <si>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</si>
  <si>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</si>
  <si>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</si>
  <si>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</si>
  <si>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</si>
  <si>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</si>
  <si>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</si>
  <si>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</si>
  <si>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</si>
  <si>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</si>
  <si>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</si>
  <si>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</si>
  <si>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</si>
  <si>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>SALDO</t>
  </si>
  <si>
    <t>Qtde Registrada</t>
  </si>
  <si>
    <t>CENTRO PARTICIPANTE: CEART</t>
  </si>
  <si>
    <t>CENTRO PARTICIPANTE: CEAD</t>
  </si>
  <si>
    <t>CENTRO PARTICIPANTE: CERES</t>
  </si>
  <si>
    <t>CENTRO PARTICIPANTE: CESFI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</si>
  <si>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</si>
  <si>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</si>
  <si>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</si>
  <si>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</si>
  <si>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</si>
  <si>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</si>
  <si>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UNIDADE</t>
  </si>
  <si>
    <t>Qtde Utilizada</t>
  </si>
  <si>
    <t>CENTRO PARTICIPANTE: ESAG</t>
  </si>
  <si>
    <t>CENTRO PARTICIPANTE: GESTOR</t>
  </si>
  <si>
    <t>DETALHAMENTO</t>
  </si>
  <si>
    <t>CENTRO PARTICIPANTE: CEFID</t>
  </si>
  <si>
    <t>CENTRO PARTICIPANTE: FAED</t>
  </si>
  <si>
    <t>CENTRO PARTICIPANTE: CEAVI</t>
  </si>
  <si>
    <t xml:space="preserve">Placa mãe Lenovo Socket LGA775 ou compatível   FRU-PartNumber 64Y3055 </t>
  </si>
  <si>
    <t>Placa-mãe Lenovo L-A780 ou compatível (socket AM2) p/ computadores Lenovo Thinkcentre A62-7057</t>
  </si>
  <si>
    <t>Caixas de Som com subwoofer integrado e duas caixas de som, com potência mínima de 600W PMPO, entrada com conector padrão mini-jack e RCA (ou adaptador RCA para mini-jack), tensão de alimentação de 220v.</t>
  </si>
  <si>
    <t>Caixas de Som com 2 canais estéreos amplificados, controle de volume, botão liga/desliga, saída para fone de ouvido estéreo, LED indicador de liga e desliga, 2 w RMS e alimentação 220v (sem uso de transformador externo).</t>
  </si>
  <si>
    <t xml:space="preserve">Caixa de Som, 1 Subwoofer, 2 caixas Satélites, Potência de saída: 30W RMS, botão iluminado quando ligado, controle de volume, auto Bivolt, dimensões aproximadas: +/- 10 a 15% (Larg x Alt x Prof) 16 x 20 x 20 </t>
  </si>
  <si>
    <t>Fone de ouvido profissional, - Sensibilidade: 98 dB (SPL/mW); - Faixa de frequência: de 10 até 30.000 Hz; - Impedância: 32 Ohms; - Potência Máxima: 300 mW; - Cabo: 2,5 m com conector P2 e adaptador P10</t>
  </si>
  <si>
    <t>Headset (fones de ouvido com microfone): Escala de frequência 20 a 20000Hz. Sensibilidade 105dB/mW. Impedância 32Ohms. Potência máxima: 100 mW. Tamanho do cabo 1,60m (mínimo). Outras características: fones almofadados e revestidos de borracha.</t>
  </si>
  <si>
    <t>Bateria Lítio 3V CR</t>
  </si>
  <si>
    <t>Adaptador / Conversor p/ tomadas no novo padrão brasileiro NBR-14136, aceitando plugue macho dois pinos chatos, padrão NEMA, 15A-250V~, plugue macho dois pinos chatos + terra, 15A-250V~, plugue macho dois pinos redondos, 10A-250V~, plugue macho dois pinos redondos + terra, 10A-250V~</t>
  </si>
  <si>
    <t>Adaptador / Conversor p/ tomadas no padrão antigo (dois pinos chatos + terra), aceitando plugue do padrão atual brasileiro NBR-14136</t>
  </si>
  <si>
    <t>Filtro de linha com 05 tomadas que aceite o plugue do padrão atual brasileiro NBR-14136, com fusível, chave liga/desliga, indicador luminoso e funcionamento, 220V.</t>
  </si>
  <si>
    <t>Apresentador sem fio com função de emulação de mouse com um apontador eletrônico (laser) para total controle de apresentação (avançar e retroceder transparências, além de abrir e fechar documentos e aplicativos), com um alcance mínimo de 6 metros através de conexão com o PC pela porta USB.</t>
  </si>
  <si>
    <t>LEITOR PARA CÓDIGO, DE BARRAS, Leitor Código Barras para porta Usb, com cabo. Velocidade 100 leituras/segundo, Peso 120 g (±10 g), Dimensões 81 mm x 63.5mm e 179 mm e Interfaces USB e Teclado. Características Técnicas: Fonte de luz LED Vermelho 632 nm, Sensor Linear CCD, Ângulo de leitura Lateral ± 25°
(±5°) e Frontal 10°~40° (±5°), Profundidade do campo 60 mm, Processador C8051, Resistência a queda 1,5 m. Cabo padrão 1,5 m (±5 cm). Características Ambientais: Temperatura de operação 0ºC a 50ºC, Luz ambiente Lâmpada Fluorescente 5000 Lux Max. / Luz Solar 1500 Lux Max. Características Elétricas: Tensão de entrada + 5V +/- 5% Operação 120 mA (USB) Códigos lidos All UPC/EAN/JAN, EAN128 Code, Code 39, Code 39 Full ASCII, Code32 / Italian Pharmacy, Code 128, CODABAR/NW7, Interleave 25, Industrial 25, Matrix 25, MSI/PLESSEY, Telepen, Code 93, Code 11, China Postage, Code 26, LCD25 e GS1 DataBar Códigos
pré-programados All UPC/EAN/JAN, EAN128 Code, Code 39, Code 128,
CODABAR/NW7, Interleave 25. Garantia de um ano</t>
  </si>
  <si>
    <t>Leitores de código de barras, conexão usb: Elemento foto detetor: CCD (Charge Coupled Device) de 2048 elementos;  Fonte de luz: LEDs, luz vermelha, 660 nm; Velocidade de leitura: 100 varreduras por segundo; Contraste mínimo de impressão dos códigos: 45%; Profundidade de campo: de 0 a 20 mm; Largura da janela de leitura: 82 mm; Largura mínima dos elementos dos códigos (resolução): 0,1 mm; Rejeição à luz ambiente: 1.500 Lux;  Padrões de códigos de barras lidos: EAN, UPC, 39, 128, 93, 2 de 5 intercalado; Indicadores de leituras bem sucedidas: Visual (Led) e Sonoro (Beep); Programação: Através do manual ou através do seu Exclusivo programa utilitário; Atualização de Firmware: Por software, pelo próprio usuário; Tensão de alimentação: 5 Vcc +/- 10%;  Consumo máximo: 120 mA; Temperatura de operação: de 0 a 50º C;  Temperatura de armazenagem: de -10 a 60º C;  Umidade tolerável: de 5% até 95% não condensado; Material do corpo: ABS de alto impacto, nas versões bege ou preto; Resistência a quedas: 1,00 metro sobre superfície de concreto;  Dimensões físicas (máximas): 180 x 83 x 30 mm; Cabo para conexão USB</t>
  </si>
  <si>
    <t>Leitor de código de barras Laser - Fonte de luz Diodo de luz visível de no mínimo 650 nm + 10 nm, Potência do Laser  aproximado de 0,96 mW (pico), Profundidade de campo de 0 a 203 mm para códigos de barras de 13 mils, Largura de campo mínimas de 64 mm na face e 249 mm a 203 mm de distância, velocidade de varredura mínima de 72 + 2 varreduras por segundo (bidirecional), padrão de varredura de uma linha, barra mínima de leitura de 5 mils, ativação por infravermelho, longa distância: 0 a 279 mm, curta distância: 0 a 102 mm. Capacidade de decodificação: Auto-discrimina todos os padrões. Interfaceamento RS232C, Teclado PC/AT, Teclado Stand Alone, OCIA, IBM 468X/469X. Contraste   35% mínimo de reflectância. Número de caracteres a ser lido até 80 caracteres Roll, Pitch, Yaw   42º, 68º, 52º . Sinal sonoro 7 tons ou sem sinal. Indicador luminoso Verde: laser ligado, pronto para ler - Vermelho: Boa leitura -  Amarelo: (somente o MS9540) = CodeGate ativo. Tensão de entrada de 5 VDC + 0,25 V Potência em operação de aproximadamente 825 mW, Potência em repouso de 600 mW Transformador para DC classe 2; 5.2 VDC @ 650 mA. Classe do laser: CDRH: Classe II; EN60825-1:1994/A11:1996 Classe 1 EMC FCC Classe B. Garantia de fábica de no mínimo 3 anos.</t>
  </si>
  <si>
    <t>ESTABILIZADOR DE TENSAO, POTENCIA NOMINAL: 1000VA, Tensão de Entrada bivolt (115/220V); Tensão de saída: 115V; Potência nominal: 1000VA; Potência contínua: 1000W; Microprocessado; Filtro de linha integrado; Regulação true RMS; Gabinete em Metal e/ou ABS antichamas; Sinalização visual via led indicado modo de operação da rede; Chave liga/desliga frontal embutida; Mínimo 5 tomadas saída padrão NBR 14136; Cabo de força de entrada padrão NBR 14136 com no mínimo 60cm de comprimento; Proteção de curto circuito; Proteção de surtos de tensão; Proteção sub/sobretensão de rede com desligamento e rearme automático; Proteção de sobre aquecimento; Proteção sobrecarga; Porta fusível externo com uma unidade reserva; Atender a norma NBR 14.373:2006; 3 anos de garantia no mínimo</t>
  </si>
  <si>
    <t xml:space="preserve">TRANSFORMADOR ESTABILIZADOR DE TENSAO, COM 220/110VOLTS, PADRÃO DGOV - Diretoria de Governança Eletrônica (Órgão da Secretaria de Estado da Administração do Governo Estadual). Padronização conforme o art. 15, inc. I, da Lei Federal 8.666/1993.Potência de saída 600 W; Tensão de entrada de 110VAC ±15 % e 220VAC ±15 %, monofásica, fase/neutro/terra; Frequência de entrada 60 Hz ±5%; Tensão de saída senoidal 220VAC ±6 %, monofásica, fase/neutro/terra; Frequência de saída 60 Hz ± 0,05%; Rendimento de 90%; Fator de potência de saída 0,90; Indicadores de nível de energia; Proteção contra curto circuito, subtensão, sobretensão; Ruído acústico a um metro de distância, menor que 75db (DIN 45635); Gabinete plastico anti-chamas; 4 tomadas de saída padrão NBR141362002; Homologação INMETRO. CONDIÇÔES GERAIS:
a) Garantia de hardware do tipo on-site de 3 anos, realizada por empresa autorizada oficialmente pelo fabricante, com tempo de solução em até cinco dias; b) Anexar documentação técnica detalhada oficial do fabricante; c) Indicação no site do fabricante do produto proposto. </t>
  </si>
  <si>
    <t>Nobreak 220 volts que suporte CPU, Projetor 283 w e caixa de som 150 w, com autonomia em torno de uma hora e trinta minutos, recarga automática das baterias, mesmo com o nobreak desligado, leds coloridos no painel frontal para indicar as condições de funcionamento do nobreak (modo rede, modo inversor/bateria, final de autonomia, entre outras), alarme audiovisual para sinalizar eventos como queda de rede e fim do tempo de autonomia, entre outros, garantia de, no mínimo, 12 meses, realizada por empresa autorizada oficialmente pelo fabricante, com tempo de solução em até cinco dias e assistência técnica na região, anexar documentação técnica detalhada oficial do fabricante e indicação no site do fabricante do produto proposto.</t>
  </si>
  <si>
    <t xml:space="preserve">Fonte de alimentação ATX 2.0 entrada AC com chaveamento automático (110V e 220V), mínimo 300W compatível com Computador Compaq 6005 Pro Microtower PC </t>
  </si>
  <si>
    <t>Processador Phenon II X4 compatível com Placa Mãe HP 531966-001 503335-001</t>
  </si>
  <si>
    <t>Placa Mãe HP 531966-001 503335-001 ou modelo mais novo compatível com HP 6005 Pro Microtower com processador AMD</t>
  </si>
  <si>
    <t>Drive gravador CD/DVD 12x/48X. Interface, SATA, tipo interno. Cor: preto fosco. Velocidade de gravação DVD-R 24x, DVD-R DL 8x, CD-RW 6x.</t>
  </si>
  <si>
    <t>Adaptador USB Wireless. Taxa de transmissão de até 300 Mbps, faixa de frequencia 2,4 GHz, padrões wirless IEEE 802.11b, g, n. Segurança wirless WEP de 64/128 bit. WPA-PSK, WPA WPA 2, Antena interna.</t>
  </si>
  <si>
    <t>Fonte Redundante Kit 750W para servidor HP Proliant ML350 G6</t>
  </si>
  <si>
    <t>Processador Intel XEON E5504 2.0GHz  para servidor HP Proliant ML350 G6</t>
  </si>
  <si>
    <t>Disco Rígido 3TB NL-SAS 7.2K RPM PN: 02359092 Marca: Huawei. Deverá apresentar declaração do fabricante comprovando compatibilidade do disco rígido com o Storage OceanStor S2600T. Deve ser instalado, por um técnico certificado do fabricante (anexar comprovação), no Storage OceanStor S2600T da FAED e disponibilizado seu espaço de armazenamento no servidor de arquivos.</t>
  </si>
  <si>
    <t>339030.26</t>
  </si>
  <si>
    <t>339030.17</t>
  </si>
  <si>
    <t>449052.35</t>
  </si>
  <si>
    <t>449052.30</t>
  </si>
  <si>
    <t>Peça</t>
  </si>
  <si>
    <t>Prazos de entrega e pagamento conforme Termo de Referência</t>
  </si>
  <si>
    <t>BEE2B INFORMÁTICA LTDA ME</t>
  </si>
  <si>
    <t>CENTRO PARTICIPANTE: REITORIA</t>
  </si>
  <si>
    <t>CENTRO PARTICIPANTE: CAV</t>
  </si>
  <si>
    <t>CENTRO PARTICIPANTE: CCT</t>
  </si>
  <si>
    <t>CENTRO PARTICIPANTE: CEO</t>
  </si>
  <si>
    <t>CENTRO PARTICIPANTE: CEPLAN</t>
  </si>
  <si>
    <t>CENTRO PARTICIPANTE: MUSEU</t>
  </si>
  <si>
    <t>AQUISIÇÃO DE PEÇAS INCORPORÁVEIS AO COMPUTADOR PARA A UDESC</t>
  </si>
  <si>
    <t>VIGÊNCIA DA ATA: 29/01/2016 até 28/01/2017</t>
  </si>
  <si>
    <t>PROCESSO: 0759/2015/UDESC/Relançamento</t>
  </si>
  <si>
    <t>OBJETO: AQUISIÇÃO DE PEÇAS INCORPORÁVEIS AO COMPUTADOR PARA A UDESC - Relançamento</t>
  </si>
  <si>
    <t xml:space="preserve"> AF/OS nº  xxxx/2016 Qtde. DT</t>
  </si>
  <si>
    <t>Lotes 9 e 10 - Infrutíferos</t>
  </si>
  <si>
    <t>Lotes 24, 26, 27, 35, 36 e 38 - Desertos</t>
  </si>
  <si>
    <t>HARLEY DE AGUIAR JUNIOR EIRELI EPP</t>
  </si>
  <si>
    <t xml:space="preserve">MARCELO WEINRICH EPP </t>
  </si>
  <si>
    <t>ZOOM TECNOLOGIA LTDA</t>
  </si>
  <si>
    <t>Pregão 0759/2015/UDESC - SRP - Relançamento</t>
  </si>
  <si>
    <t xml:space="preserve"> AF/OS nº  não informado Qtde. DT</t>
  </si>
  <si>
    <t xml:space="preserve"> AF/OS nº  625/2016 Qtde. DT</t>
  </si>
  <si>
    <t xml:space="preserve"> AF/OS nº  626/2016 Qtde. DT</t>
  </si>
  <si>
    <t>Resumo Atualizado em Julho/2016</t>
  </si>
  <si>
    <t xml:space="preserve"> AF/OS nº  489/2016 Qtde. DT</t>
  </si>
  <si>
    <t xml:space="preserve"> AF/OS nº  488/2016 Qtde. DT</t>
  </si>
  <si>
    <t xml:space="preserve"> AF/OS nº 581/2016 Qtde. DT</t>
  </si>
  <si>
    <t xml:space="preserve"> AF/OS nº  583/2016 Qtde. 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</si>
</sst>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68" formatCode="_-[$R$-416]\ * #,##0.00_-;\-[$R$-416]\ * #,##0.00_-;_-[$R$-416]\ * &quot;-&quot;??_-;_-@_-"/>
  </numFmts>
  <fonts count="1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59999389629810485"/>
        <bgColor indexed="1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4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4" fillId="0" borderId="0" applyFont="0" applyFill="0" applyBorder="0" applyAlignment="0" applyProtection="0"/>
    <xf numFmtId="167" fontId="14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4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83">
    <xf numFmtId="0" fontId="0" fillId="0" borderId="0" xfId="0"/>
    <xf numFmtId="0" fontId="5" fillId="0" borderId="0" xfId="1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justify" vertical="center" wrapText="1"/>
    </xf>
    <xf numFmtId="0" fontId="8" fillId="0" borderId="0" xfId="0" applyFont="1" applyAlignment="1">
      <alignment vertical="center" wrapText="1"/>
    </xf>
    <xf numFmtId="0" fontId="9" fillId="0" borderId="2" xfId="0" applyFont="1" applyBorder="1" applyAlignment="1">
      <alignment horizontal="center" vertical="center" textRotation="90" wrapText="1"/>
    </xf>
    <xf numFmtId="0" fontId="10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Alignment="1">
      <alignment wrapText="1"/>
    </xf>
    <xf numFmtId="0" fontId="5" fillId="0" borderId="0" xfId="1" applyFont="1" applyFill="1" applyAlignment="1">
      <alignment vertical="center" wrapText="1"/>
    </xf>
    <xf numFmtId="0" fontId="5" fillId="0" borderId="0" xfId="1" applyFont="1" applyFill="1" applyAlignment="1" applyProtection="1">
      <alignment wrapText="1"/>
      <protection locked="0"/>
    </xf>
    <xf numFmtId="3" fontId="5" fillId="0" borderId="0" xfId="1" applyNumberFormat="1" applyFont="1" applyAlignment="1" applyProtection="1">
      <alignment wrapText="1"/>
      <protection locked="0"/>
    </xf>
    <xf numFmtId="0" fontId="5" fillId="0" borderId="0" xfId="1" applyFont="1" applyAlignment="1" applyProtection="1">
      <alignment wrapText="1"/>
      <protection locked="0"/>
    </xf>
    <xf numFmtId="0" fontId="5" fillId="0" borderId="1" xfId="1" applyFont="1" applyFill="1" applyBorder="1" applyAlignment="1">
      <alignment horizontal="center" vertical="center" wrapText="1"/>
    </xf>
    <xf numFmtId="168" fontId="15" fillId="9" borderId="6" xfId="1" applyNumberFormat="1" applyFont="1" applyFill="1" applyBorder="1" applyAlignment="1" applyProtection="1">
      <alignment horizontal="right"/>
      <protection locked="0"/>
    </xf>
    <xf numFmtId="168" fontId="15" fillId="9" borderId="7" xfId="1" applyNumberFormat="1" applyFont="1" applyFill="1" applyBorder="1" applyAlignment="1" applyProtection="1">
      <alignment horizontal="right"/>
      <protection locked="0"/>
    </xf>
    <xf numFmtId="9" fontId="15" fillId="9" borderId="8" xfId="13" applyFont="1" applyFill="1" applyBorder="1" applyAlignment="1" applyProtection="1">
      <alignment horizontal="right"/>
      <protection locked="0"/>
    </xf>
    <xf numFmtId="2" fontId="15" fillId="9" borderId="7" xfId="1" applyNumberFormat="1" applyFont="1" applyFill="1" applyBorder="1" applyAlignment="1">
      <alignment horizontal="right"/>
    </xf>
    <xf numFmtId="0" fontId="15" fillId="9" borderId="12" xfId="1" applyFont="1" applyFill="1" applyBorder="1" applyAlignment="1" applyProtection="1">
      <alignment horizontal="left"/>
      <protection locked="0"/>
    </xf>
    <xf numFmtId="0" fontId="15" fillId="9" borderId="19" xfId="1" applyFont="1" applyFill="1" applyBorder="1" applyAlignment="1" applyProtection="1">
      <alignment horizontal="left"/>
      <protection locked="0"/>
    </xf>
    <xf numFmtId="0" fontId="15" fillId="9" borderId="14" xfId="1" applyFont="1" applyFill="1" applyBorder="1" applyAlignment="1" applyProtection="1">
      <alignment horizontal="left"/>
      <protection locked="0"/>
    </xf>
    <xf numFmtId="0" fontId="15" fillId="9" borderId="0" xfId="1" applyFont="1" applyFill="1" applyBorder="1" applyAlignment="1" applyProtection="1">
      <alignment horizontal="left"/>
      <protection locked="0"/>
    </xf>
    <xf numFmtId="0" fontId="15" fillId="9" borderId="16" xfId="1" applyFont="1" applyFill="1" applyBorder="1" applyAlignment="1" applyProtection="1">
      <alignment horizontal="left"/>
      <protection locked="0"/>
    </xf>
    <xf numFmtId="0" fontId="15" fillId="9" borderId="18" xfId="1" applyFont="1" applyFill="1" applyBorder="1" applyAlignment="1" applyProtection="1">
      <alignment horizontal="left"/>
      <protection locked="0"/>
    </xf>
    <xf numFmtId="44" fontId="5" fillId="8" borderId="1" xfId="1" applyNumberFormat="1" applyFont="1" applyFill="1" applyBorder="1" applyAlignment="1">
      <alignment vertical="center" wrapText="1"/>
    </xf>
    <xf numFmtId="1" fontId="5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>
      <alignment horizontal="justify" vertical="center" wrapText="1"/>
    </xf>
    <xf numFmtId="44" fontId="5" fillId="0" borderId="1" xfId="5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4" fontId="5" fillId="8" borderId="1" xfId="1" applyNumberFormat="1" applyFont="1" applyFill="1" applyBorder="1" applyAlignment="1">
      <alignment wrapText="1"/>
    </xf>
    <xf numFmtId="0" fontId="5" fillId="2" borderId="1" xfId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165" fontId="5" fillId="2" borderId="1" xfId="3" applyFont="1" applyFill="1" applyBorder="1" applyAlignment="1" applyProtection="1">
      <alignment horizontal="center" vertical="center" wrapText="1"/>
    </xf>
    <xf numFmtId="0" fontId="5" fillId="2" borderId="1" xfId="1" applyFont="1" applyFill="1" applyBorder="1" applyAlignment="1" applyProtection="1">
      <alignment horizontal="center" vertical="center" wrapText="1"/>
    </xf>
    <xf numFmtId="166" fontId="5" fillId="2" borderId="1" xfId="1" applyNumberFormat="1" applyFont="1" applyFill="1" applyBorder="1" applyAlignment="1">
      <alignment horizontal="center" vertical="center" wrapText="1"/>
    </xf>
    <xf numFmtId="0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horizontal="center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3" fontId="5" fillId="3" borderId="1" xfId="1" applyNumberFormat="1" applyFont="1" applyFill="1" applyBorder="1" applyAlignment="1" applyProtection="1">
      <alignment horizontal="center" vertical="center" wrapText="1"/>
      <protection locked="0"/>
    </xf>
    <xf numFmtId="1" fontId="1" fillId="0" borderId="1" xfId="0" applyNumberFormat="1" applyFont="1" applyFill="1" applyBorder="1" applyAlignment="1">
      <alignment vertical="center" wrapText="1"/>
    </xf>
    <xf numFmtId="4" fontId="5" fillId="0" borderId="0" xfId="1" applyNumberFormat="1" applyFont="1" applyFill="1" applyAlignment="1">
      <alignment horizontal="center" vertical="center" wrapText="1"/>
    </xf>
    <xf numFmtId="166" fontId="5" fillId="0" borderId="0" xfId="0" applyNumberFormat="1" applyFont="1" applyFill="1" applyAlignment="1">
      <alignment horizontal="center" vertical="center" wrapText="1"/>
    </xf>
    <xf numFmtId="168" fontId="5" fillId="2" borderId="1" xfId="3" applyNumberFormat="1" applyFont="1" applyFill="1" applyBorder="1" applyAlignment="1" applyProtection="1">
      <alignment horizontal="center" vertical="center" wrapText="1"/>
    </xf>
    <xf numFmtId="3" fontId="5" fillId="10" borderId="1" xfId="1" applyNumberFormat="1" applyFont="1" applyFill="1" applyBorder="1" applyAlignment="1" applyProtection="1">
      <alignment horizontal="center" vertical="center" wrapText="1"/>
      <protection locked="0"/>
    </xf>
    <xf numFmtId="14" fontId="5" fillId="2" borderId="1" xfId="1" applyNumberFormat="1" applyFont="1" applyFill="1" applyBorder="1" applyAlignment="1" applyProtection="1">
      <alignment horizontal="center" vertical="center" wrapText="1"/>
      <protection locked="0"/>
    </xf>
    <xf numFmtId="3" fontId="5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5" fillId="6" borderId="1" xfId="0" applyNumberFormat="1" applyFont="1" applyFill="1" applyBorder="1" applyAlignment="1">
      <alignment horizontal="left" vertical="center" wrapText="1"/>
    </xf>
    <xf numFmtId="1" fontId="1" fillId="0" borderId="6" xfId="0" applyNumberFormat="1" applyFont="1" applyFill="1" applyBorder="1" applyAlignment="1">
      <alignment horizontal="center" vertical="center" wrapText="1"/>
    </xf>
    <xf numFmtId="1" fontId="1" fillId="0" borderId="7" xfId="0" applyNumberFormat="1" applyFont="1" applyFill="1" applyBorder="1" applyAlignment="1">
      <alignment horizontal="center" vertical="center" wrapText="1"/>
    </xf>
    <xf numFmtId="1" fontId="1" fillId="0" borderId="8" xfId="0" applyNumberFormat="1" applyFont="1" applyFill="1" applyBorder="1" applyAlignment="1">
      <alignment horizontal="center" vertical="center" wrapText="1"/>
    </xf>
    <xf numFmtId="0" fontId="15" fillId="9" borderId="9" xfId="1" applyFont="1" applyFill="1" applyBorder="1" applyAlignment="1" applyProtection="1">
      <alignment horizontal="left"/>
      <protection locked="0"/>
    </xf>
    <xf numFmtId="0" fontId="15" fillId="9" borderId="10" xfId="1" applyFont="1" applyFill="1" applyBorder="1" applyAlignment="1" applyProtection="1">
      <alignment horizontal="left"/>
      <protection locked="0"/>
    </xf>
    <xf numFmtId="0" fontId="15" fillId="9" borderId="11" xfId="1" applyFont="1" applyFill="1" applyBorder="1" applyAlignment="1" applyProtection="1">
      <alignment horizontal="left"/>
      <protection locked="0"/>
    </xf>
    <xf numFmtId="0" fontId="15" fillId="9" borderId="12" xfId="1" applyFont="1" applyFill="1" applyBorder="1" applyAlignment="1">
      <alignment vertical="center" wrapText="1"/>
    </xf>
    <xf numFmtId="0" fontId="15" fillId="9" borderId="19" xfId="1" applyFont="1" applyFill="1" applyBorder="1" applyAlignment="1">
      <alignment vertical="center" wrapText="1"/>
    </xf>
    <xf numFmtId="0" fontId="15" fillId="9" borderId="13" xfId="1" applyFont="1" applyFill="1" applyBorder="1" applyAlignment="1">
      <alignment vertical="center" wrapText="1"/>
    </xf>
    <xf numFmtId="0" fontId="15" fillId="9" borderId="14" xfId="1" applyFont="1" applyFill="1" applyBorder="1" applyAlignment="1">
      <alignment vertical="center" wrapText="1"/>
    </xf>
    <xf numFmtId="0" fontId="15" fillId="9" borderId="0" xfId="1" applyFont="1" applyFill="1" applyBorder="1" applyAlignment="1">
      <alignment vertical="center" wrapText="1"/>
    </xf>
    <xf numFmtId="0" fontId="15" fillId="9" borderId="15" xfId="1" applyFont="1" applyFill="1" applyBorder="1" applyAlignment="1">
      <alignment vertical="center" wrapText="1"/>
    </xf>
    <xf numFmtId="0" fontId="15" fillId="9" borderId="16" xfId="1" applyFont="1" applyFill="1" applyBorder="1" applyAlignment="1">
      <alignment vertical="center" wrapText="1"/>
    </xf>
    <xf numFmtId="0" fontId="15" fillId="9" borderId="18" xfId="1" applyFont="1" applyFill="1" applyBorder="1" applyAlignment="1">
      <alignment vertical="center" wrapText="1"/>
    </xf>
    <xf numFmtId="0" fontId="15" fillId="9" borderId="17" xfId="1" applyFont="1" applyFill="1" applyBorder="1" applyAlignment="1">
      <alignment vertical="center" wrapText="1"/>
    </xf>
    <xf numFmtId="0" fontId="5" fillId="6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justify" vertical="center" wrapText="1"/>
    </xf>
    <xf numFmtId="0" fontId="11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</cellXfs>
  <cellStyles count="14">
    <cellStyle name="Moeda" xfId="5" builtinId="4"/>
    <cellStyle name="Moeda 2" xfId="6"/>
    <cellStyle name="Moeda 2 2" xfId="10"/>
    <cellStyle name="Moeda 3" xfId="9"/>
    <cellStyle name="Normal" xfId="0" builtinId="0"/>
    <cellStyle name="Normal 2" xfId="1"/>
    <cellStyle name="Porcentagem 2" xfId="13"/>
    <cellStyle name="Separador de milhares 2" xfId="2"/>
    <cellStyle name="Separador de milhares 2 2" xfId="8"/>
    <cellStyle name="Separador de milhares 2 2 2" xfId="12"/>
    <cellStyle name="Separador de milhares 2 3" xfId="7"/>
    <cellStyle name="Separador de milhares 2 3 2" xfId="11"/>
    <cellStyle name="Separador de milhares 3" xfId="3"/>
    <cellStyle name="Título 5" xfId="4"/>
  </cellStyles>
  <dxfs count="111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3335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activeCell="K4" sqref="K4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81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18" si="0">H5-(SUM(K5:V5))</f>
        <v>0</v>
      </c>
      <c r="J5" s="50" t="str">
        <f t="shared" ref="J5:J18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/>
      <c r="I6" s="49">
        <f t="shared" si="0"/>
        <v>0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/>
      <c r="I7" s="49">
        <f t="shared" si="0"/>
        <v>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>
        <v>24</v>
      </c>
      <c r="I11" s="49">
        <f t="shared" si="0"/>
        <v>24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>
        <v>16</v>
      </c>
      <c r="I12" s="49">
        <f t="shared" si="0"/>
        <v>16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>
        <v>16</v>
      </c>
      <c r="I13" s="49">
        <f t="shared" si="0"/>
        <v>16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24</v>
      </c>
      <c r="I14" s="49">
        <f t="shared" si="0"/>
        <v>24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>
        <v>8</v>
      </c>
      <c r="I15" s="49">
        <f t="shared" si="0"/>
        <v>8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/>
      <c r="I16" s="49">
        <f t="shared" si="0"/>
        <v>0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>
        <v>6</v>
      </c>
      <c r="I17" s="49">
        <f t="shared" si="0"/>
        <v>6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8</v>
      </c>
      <c r="I19" s="49">
        <f t="shared" ref="I19:I26" si="2">H19-(SUM(K19:V19))</f>
        <v>8</v>
      </c>
      <c r="J19" s="50" t="str">
        <f t="shared" ref="J19:J26" si="3">IF(I19&lt;0,"ATENÇÃO","OK")</f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/>
      <c r="I20" s="49">
        <f t="shared" si="2"/>
        <v>0</v>
      </c>
      <c r="J20" s="50" t="str">
        <f t="shared" si="3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2"/>
        <v>0</v>
      </c>
      <c r="J21" s="50" t="str">
        <f t="shared" si="3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2"/>
        <v>0</v>
      </c>
      <c r="J22" s="50" t="str">
        <f t="shared" si="3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2"/>
        <v>0</v>
      </c>
      <c r="J23" s="50" t="str">
        <f t="shared" si="3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2"/>
        <v>0</v>
      </c>
      <c r="J24" s="50" t="str">
        <f t="shared" si="3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2"/>
        <v>0</v>
      </c>
      <c r="J25" s="50" t="str">
        <f t="shared" si="3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2"/>
        <v>0</v>
      </c>
      <c r="J26" s="50" t="str">
        <f t="shared" si="3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ref="I27:I29" si="4">H27-(SUM(K27:V27))</f>
        <v>0</v>
      </c>
      <c r="J27" s="50" t="str">
        <f t="shared" ref="J27:J29" si="5">IF(I27&lt;0,"ATENÇÃO","OK")</f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4"/>
        <v>0</v>
      </c>
      <c r="J28" s="50" t="str">
        <f t="shared" si="5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4"/>
        <v>0</v>
      </c>
      <c r="J29" s="50" t="str">
        <f t="shared" si="5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A22:A24"/>
    <mergeCell ref="A4:A5"/>
    <mergeCell ref="A6:A8"/>
    <mergeCell ref="A9:A10"/>
    <mergeCell ref="A12:A14"/>
    <mergeCell ref="A19:A21"/>
    <mergeCell ref="A16:A18"/>
    <mergeCell ref="B19:B21"/>
    <mergeCell ref="B22:B24"/>
    <mergeCell ref="B16:B18"/>
    <mergeCell ref="B4:B5"/>
    <mergeCell ref="B6:B8"/>
    <mergeCell ref="B9:B10"/>
    <mergeCell ref="B12:B14"/>
    <mergeCell ref="V1:V2"/>
    <mergeCell ref="T1:T2"/>
    <mergeCell ref="U1:U2"/>
    <mergeCell ref="D1:G1"/>
    <mergeCell ref="H1:J1"/>
    <mergeCell ref="K1:K2"/>
    <mergeCell ref="A2:J2"/>
    <mergeCell ref="A1:C1"/>
    <mergeCell ref="S1:S2"/>
    <mergeCell ref="L1:L2"/>
    <mergeCell ref="M1:M2"/>
    <mergeCell ref="N1:N2"/>
    <mergeCell ref="O1:O2"/>
    <mergeCell ref="P1:P2"/>
    <mergeCell ref="Q1:Q2"/>
    <mergeCell ref="R1:R2"/>
  </mergeCells>
  <conditionalFormatting sqref="K4 K5:V29">
    <cfRule type="cellIs" dxfId="110" priority="28" stopIfTrue="1" operator="greaterThan">
      <formula>0</formula>
    </cfRule>
    <cfRule type="cellIs" dxfId="109" priority="29" stopIfTrue="1" operator="greaterThan">
      <formula>0</formula>
    </cfRule>
    <cfRule type="cellIs" dxfId="108" priority="30" stopIfTrue="1" operator="greaterThan">
      <formula>0</formula>
    </cfRule>
  </conditionalFormatting>
  <conditionalFormatting sqref="L4:V4">
    <cfRule type="cellIs" dxfId="107" priority="22" stopIfTrue="1" operator="greaterThan">
      <formula>0</formula>
    </cfRule>
    <cfRule type="cellIs" dxfId="106" priority="23" stopIfTrue="1" operator="greaterThan">
      <formula>0</formula>
    </cfRule>
    <cfRule type="cellIs" dxfId="105" priority="24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activeCell="D6" sqref="D6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42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/>
      <c r="I6" s="49">
        <f t="shared" si="0"/>
        <v>0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/>
      <c r="I7" s="49">
        <f t="shared" si="0"/>
        <v>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/>
      <c r="I11" s="49">
        <f t="shared" si="0"/>
        <v>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/>
      <c r="I12" s="49">
        <f t="shared" si="0"/>
        <v>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/>
      <c r="I13" s="49">
        <f t="shared" si="0"/>
        <v>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20</v>
      </c>
      <c r="I14" s="49">
        <f t="shared" si="0"/>
        <v>20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/>
      <c r="I15" s="49">
        <f t="shared" si="0"/>
        <v>0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/>
      <c r="I16" s="49">
        <f t="shared" si="0"/>
        <v>0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/>
      <c r="I19" s="49">
        <f t="shared" si="0"/>
        <v>0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/>
      <c r="I20" s="49">
        <f t="shared" si="0"/>
        <v>0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K1:K2"/>
    <mergeCell ref="A2:J2"/>
    <mergeCell ref="A4:A5"/>
    <mergeCell ref="B4:B5"/>
    <mergeCell ref="A6:A8"/>
    <mergeCell ref="B6:B8"/>
    <mergeCell ref="A16:A18"/>
    <mergeCell ref="D1:G1"/>
    <mergeCell ref="H1:J1"/>
    <mergeCell ref="A9:A10"/>
    <mergeCell ref="B9:B10"/>
    <mergeCell ref="A12:A14"/>
    <mergeCell ref="B12:B14"/>
    <mergeCell ref="A1:C1"/>
    <mergeCell ref="V1:V2"/>
    <mergeCell ref="A22:A24"/>
    <mergeCell ref="B22:B24"/>
    <mergeCell ref="B16:B18"/>
    <mergeCell ref="A19:A21"/>
    <mergeCell ref="B19:B21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K4 K5:V29">
    <cfRule type="cellIs" dxfId="104" priority="4" stopIfTrue="1" operator="greaterThan">
      <formula>0</formula>
    </cfRule>
    <cfRule type="cellIs" dxfId="103" priority="5" stopIfTrue="1" operator="greaterThan">
      <formula>0</formula>
    </cfRule>
    <cfRule type="cellIs" dxfId="102" priority="6" stopIfTrue="1" operator="greaterThan">
      <formula>0</formula>
    </cfRule>
  </conditionalFormatting>
  <conditionalFormatting sqref="L4:V4">
    <cfRule type="cellIs" dxfId="101" priority="1" stopIfTrue="1" operator="greaterThan">
      <formula>0</formula>
    </cfRule>
    <cfRule type="cellIs" dxfId="100" priority="2" stopIfTrue="1" operator="greaterThan">
      <formula>0</formula>
    </cfRule>
    <cfRule type="cellIs" dxfId="99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30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/>
      <c r="I6" s="49">
        <f t="shared" si="0"/>
        <v>0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>
        <v>2</v>
      </c>
      <c r="I7" s="49">
        <f t="shared" si="0"/>
        <v>2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>
        <v>40</v>
      </c>
      <c r="I8" s="49">
        <f t="shared" si="0"/>
        <v>40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/>
      <c r="I11" s="49">
        <f t="shared" si="0"/>
        <v>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>
        <v>5</v>
      </c>
      <c r="I12" s="49">
        <f t="shared" si="0"/>
        <v>5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/>
      <c r="I13" s="49">
        <f t="shared" si="0"/>
        <v>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2</v>
      </c>
      <c r="I14" s="49">
        <f t="shared" si="0"/>
        <v>2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/>
      <c r="I15" s="49">
        <f t="shared" si="0"/>
        <v>0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/>
      <c r="I16" s="49">
        <f t="shared" si="0"/>
        <v>0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5</v>
      </c>
      <c r="I19" s="49">
        <f t="shared" si="0"/>
        <v>5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/>
      <c r="I20" s="49">
        <f t="shared" si="0"/>
        <v>0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>
        <v>1</v>
      </c>
      <c r="I21" s="49">
        <f t="shared" si="0"/>
        <v>1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K1:K2"/>
    <mergeCell ref="A2:J2"/>
    <mergeCell ref="A4:A5"/>
    <mergeCell ref="B4:B5"/>
    <mergeCell ref="A6:A8"/>
    <mergeCell ref="B6:B8"/>
    <mergeCell ref="A16:A18"/>
    <mergeCell ref="D1:G1"/>
    <mergeCell ref="H1:J1"/>
    <mergeCell ref="A9:A10"/>
    <mergeCell ref="B9:B10"/>
    <mergeCell ref="A12:A14"/>
    <mergeCell ref="B12:B14"/>
    <mergeCell ref="A1:C1"/>
    <mergeCell ref="V1:V2"/>
    <mergeCell ref="A22:A24"/>
    <mergeCell ref="B22:B24"/>
    <mergeCell ref="B16:B18"/>
    <mergeCell ref="A19:A21"/>
    <mergeCell ref="B19:B21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K4 K5:V29">
    <cfRule type="cellIs" dxfId="98" priority="4" stopIfTrue="1" operator="greaterThan">
      <formula>0</formula>
    </cfRule>
    <cfRule type="cellIs" dxfId="97" priority="5" stopIfTrue="1" operator="greaterThan">
      <formula>0</formula>
    </cfRule>
    <cfRule type="cellIs" dxfId="96" priority="6" stopIfTrue="1" operator="greaterThan">
      <formula>0</formula>
    </cfRule>
  </conditionalFormatting>
  <conditionalFormatting sqref="L4:V4">
    <cfRule type="cellIs" dxfId="95" priority="1" stopIfTrue="1" operator="greaterThan">
      <formula>0</formula>
    </cfRule>
    <cfRule type="cellIs" dxfId="94" priority="2" stopIfTrue="1" operator="greaterThan">
      <formula>0</formula>
    </cfRule>
    <cfRule type="cellIs" dxfId="9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9"/>
  <sheetViews>
    <sheetView zoomScale="80" zoomScaleNormal="80" workbookViewId="0">
      <selection activeCell="D7" sqref="D7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46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/>
      <c r="I6" s="49">
        <f t="shared" si="0"/>
        <v>0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/>
      <c r="I7" s="49">
        <f t="shared" si="0"/>
        <v>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/>
      <c r="I11" s="49">
        <f t="shared" si="0"/>
        <v>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>
        <v>20</v>
      </c>
      <c r="I12" s="49">
        <f t="shared" si="0"/>
        <v>20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>
        <v>20</v>
      </c>
      <c r="I13" s="49">
        <f t="shared" si="0"/>
        <v>20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20</v>
      </c>
      <c r="I14" s="49">
        <f t="shared" si="0"/>
        <v>20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/>
      <c r="I15" s="49">
        <f t="shared" si="0"/>
        <v>0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/>
      <c r="I16" s="49">
        <f t="shared" si="0"/>
        <v>0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2</v>
      </c>
      <c r="I19" s="49">
        <f t="shared" si="0"/>
        <v>2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/>
      <c r="I20" s="49">
        <f t="shared" si="0"/>
        <v>0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>
        <v>2</v>
      </c>
      <c r="I29" s="49">
        <f t="shared" si="0"/>
        <v>2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8" x14ac:dyDescent="0.25">
      <c r="D33" s="1" t="s">
        <v>79</v>
      </c>
    </row>
    <row r="39" spans="4:8" x14ac:dyDescent="0.25">
      <c r="H39" s="17">
        <v>2</v>
      </c>
    </row>
  </sheetData>
  <mergeCells count="30">
    <mergeCell ref="K1:K2"/>
    <mergeCell ref="A2:J2"/>
    <mergeCell ref="A4:A5"/>
    <mergeCell ref="B4:B5"/>
    <mergeCell ref="A6:A8"/>
    <mergeCell ref="B6:B8"/>
    <mergeCell ref="A16:A18"/>
    <mergeCell ref="D1:G1"/>
    <mergeCell ref="H1:J1"/>
    <mergeCell ref="A9:A10"/>
    <mergeCell ref="B9:B10"/>
    <mergeCell ref="A12:A14"/>
    <mergeCell ref="B12:B14"/>
    <mergeCell ref="A1:C1"/>
    <mergeCell ref="V1:V2"/>
    <mergeCell ref="A22:A24"/>
    <mergeCell ref="B22:B24"/>
    <mergeCell ref="B16:B18"/>
    <mergeCell ref="A19:A21"/>
    <mergeCell ref="B19:B21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K4 K5:V29">
    <cfRule type="cellIs" dxfId="92" priority="4" stopIfTrue="1" operator="greaterThan">
      <formula>0</formula>
    </cfRule>
    <cfRule type="cellIs" dxfId="91" priority="5" stopIfTrue="1" operator="greaterThan">
      <formula>0</formula>
    </cfRule>
    <cfRule type="cellIs" dxfId="90" priority="6" stopIfTrue="1" operator="greaterThan">
      <formula>0</formula>
    </cfRule>
  </conditionalFormatting>
  <conditionalFormatting sqref="L4:V4">
    <cfRule type="cellIs" dxfId="89" priority="1" stopIfTrue="1" operator="greaterThan">
      <formula>0</formula>
    </cfRule>
    <cfRule type="cellIs" dxfId="88" priority="2" stopIfTrue="1" operator="greaterThan">
      <formula>0</formula>
    </cfRule>
    <cfRule type="cellIs" dxfId="8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activeCell="K1" sqref="K1:L1048576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104</v>
      </c>
      <c r="L1" s="57" t="s">
        <v>105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31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56">
        <v>42524</v>
      </c>
      <c r="L3" s="56">
        <v>42524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>
        <v>4</v>
      </c>
      <c r="I6" s="49">
        <f t="shared" si="0"/>
        <v>2</v>
      </c>
      <c r="J6" s="50" t="str">
        <f t="shared" si="1"/>
        <v>OK</v>
      </c>
      <c r="K6" s="34">
        <v>2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/>
      <c r="I7" s="49">
        <f t="shared" si="0"/>
        <v>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/>
      <c r="I11" s="49">
        <f t="shared" si="0"/>
        <v>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/>
      <c r="I12" s="49">
        <f t="shared" si="0"/>
        <v>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/>
      <c r="I13" s="49">
        <f t="shared" si="0"/>
        <v>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20</v>
      </c>
      <c r="I14" s="49">
        <f t="shared" si="0"/>
        <v>20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/>
      <c r="I15" s="49">
        <f t="shared" si="0"/>
        <v>0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/>
      <c r="I16" s="49">
        <f t="shared" si="0"/>
        <v>0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/>
      <c r="I19" s="49">
        <f t="shared" si="0"/>
        <v>0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>
        <v>10</v>
      </c>
      <c r="I20" s="49">
        <f t="shared" si="0"/>
        <v>5</v>
      </c>
      <c r="J20" s="50" t="str">
        <f t="shared" si="1"/>
        <v>OK</v>
      </c>
      <c r="K20" s="34">
        <v>0</v>
      </c>
      <c r="L20" s="34">
        <v>5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K1:K2"/>
    <mergeCell ref="A2:J2"/>
    <mergeCell ref="A4:A5"/>
    <mergeCell ref="B4:B5"/>
    <mergeCell ref="A6:A8"/>
    <mergeCell ref="B6:B8"/>
    <mergeCell ref="A16:A18"/>
    <mergeCell ref="D1:G1"/>
    <mergeCell ref="H1:J1"/>
    <mergeCell ref="A9:A10"/>
    <mergeCell ref="B9:B10"/>
    <mergeCell ref="A12:A14"/>
    <mergeCell ref="B12:B14"/>
    <mergeCell ref="A1:C1"/>
    <mergeCell ref="V1:V2"/>
    <mergeCell ref="A22:A24"/>
    <mergeCell ref="B22:B24"/>
    <mergeCell ref="B16:B18"/>
    <mergeCell ref="A19:A21"/>
    <mergeCell ref="B19:B21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M5:V29">
    <cfRule type="cellIs" dxfId="86" priority="10" stopIfTrue="1" operator="greaterThan">
      <formula>0</formula>
    </cfRule>
    <cfRule type="cellIs" dxfId="85" priority="11" stopIfTrue="1" operator="greaterThan">
      <formula>0</formula>
    </cfRule>
    <cfRule type="cellIs" dxfId="84" priority="12" stopIfTrue="1" operator="greaterThan">
      <formula>0</formula>
    </cfRule>
  </conditionalFormatting>
  <conditionalFormatting sqref="M4:V4">
    <cfRule type="cellIs" dxfId="83" priority="7" stopIfTrue="1" operator="greaterThan">
      <formula>0</formula>
    </cfRule>
    <cfRule type="cellIs" dxfId="82" priority="8" stopIfTrue="1" operator="greaterThan">
      <formula>0</formula>
    </cfRule>
    <cfRule type="cellIs" dxfId="81" priority="9" stopIfTrue="1" operator="greaterThan">
      <formula>0</formula>
    </cfRule>
  </conditionalFormatting>
  <conditionalFormatting sqref="K4 K5:L29">
    <cfRule type="cellIs" dxfId="11" priority="4" stopIfTrue="1" operator="greaterThan">
      <formula>0</formula>
    </cfRule>
    <cfRule type="cellIs" dxfId="10" priority="5" stopIfTrue="1" operator="greaterThan">
      <formula>0</formula>
    </cfRule>
    <cfRule type="cellIs" dxfId="9" priority="6" stopIfTrue="1" operator="greaterThan">
      <formula>0</formula>
    </cfRule>
  </conditionalFormatting>
  <conditionalFormatting sqref="L4">
    <cfRule type="cellIs" dxfId="5" priority="1" stopIfTrue="1" operator="greaterThan">
      <formula>0</formula>
    </cfRule>
    <cfRule type="cellIs" dxfId="4" priority="2" stopIfTrue="1" operator="greaterThan">
      <formula>0</formula>
    </cfRule>
    <cfRule type="cellIs" dxfId="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activeCell="L7" sqref="L7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45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>
        <v>5</v>
      </c>
      <c r="I6" s="49">
        <f t="shared" si="0"/>
        <v>5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>
        <v>10</v>
      </c>
      <c r="I7" s="49">
        <f t="shared" si="0"/>
        <v>10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>
        <v>20</v>
      </c>
      <c r="I11" s="49">
        <f t="shared" si="0"/>
        <v>20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/>
      <c r="I12" s="49">
        <f t="shared" si="0"/>
        <v>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/>
      <c r="I13" s="49">
        <f t="shared" si="0"/>
        <v>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20</v>
      </c>
      <c r="I14" s="49">
        <f t="shared" si="0"/>
        <v>20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/>
      <c r="I15" s="49">
        <f t="shared" si="0"/>
        <v>0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/>
      <c r="I16" s="49">
        <f t="shared" si="0"/>
        <v>0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>
        <v>2</v>
      </c>
      <c r="I18" s="49">
        <f t="shared" si="0"/>
        <v>2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10</v>
      </c>
      <c r="I19" s="49">
        <f t="shared" si="0"/>
        <v>10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/>
      <c r="I20" s="49">
        <f t="shared" si="0"/>
        <v>0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K1:K2"/>
    <mergeCell ref="A2:J2"/>
    <mergeCell ref="A4:A5"/>
    <mergeCell ref="B4:B5"/>
    <mergeCell ref="A6:A8"/>
    <mergeCell ref="B6:B8"/>
    <mergeCell ref="A16:A18"/>
    <mergeCell ref="D1:G1"/>
    <mergeCell ref="H1:J1"/>
    <mergeCell ref="A9:A10"/>
    <mergeCell ref="B9:B10"/>
    <mergeCell ref="A12:A14"/>
    <mergeCell ref="B12:B14"/>
    <mergeCell ref="A1:C1"/>
    <mergeCell ref="V1:V2"/>
    <mergeCell ref="A22:A24"/>
    <mergeCell ref="B22:B24"/>
    <mergeCell ref="B16:B18"/>
    <mergeCell ref="A19:A21"/>
    <mergeCell ref="B19:B21"/>
    <mergeCell ref="S1:S2"/>
    <mergeCell ref="L1:L2"/>
    <mergeCell ref="T1:T2"/>
    <mergeCell ref="U1:U2"/>
    <mergeCell ref="M1:M2"/>
    <mergeCell ref="N1:N2"/>
    <mergeCell ref="O1:O2"/>
    <mergeCell ref="P1:P2"/>
    <mergeCell ref="Q1:Q2"/>
    <mergeCell ref="R1:R2"/>
  </mergeCells>
  <conditionalFormatting sqref="K4 K5:V29">
    <cfRule type="cellIs" dxfId="80" priority="4" stopIfTrue="1" operator="greaterThan">
      <formula>0</formula>
    </cfRule>
    <cfRule type="cellIs" dxfId="79" priority="5" stopIfTrue="1" operator="greaterThan">
      <formula>0</formula>
    </cfRule>
    <cfRule type="cellIs" dxfId="78" priority="6" stopIfTrue="1" operator="greaterThan">
      <formula>0</formula>
    </cfRule>
  </conditionalFormatting>
  <conditionalFormatting sqref="L4:V4">
    <cfRule type="cellIs" dxfId="77" priority="1" stopIfTrue="1" operator="greaterThan">
      <formula>0</formula>
    </cfRule>
    <cfRule type="cellIs" dxfId="76" priority="2" stopIfTrue="1" operator="greaterThan">
      <formula>0</formula>
    </cfRule>
    <cfRule type="cellIs" dxfId="75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activeCell="L8" sqref="L8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102</v>
      </c>
      <c r="L1" s="57" t="s">
        <v>103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32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56">
        <v>42503</v>
      </c>
      <c r="L3" s="56">
        <v>42503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/>
      <c r="I6" s="49">
        <f t="shared" si="0"/>
        <v>0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/>
      <c r="I7" s="49">
        <f t="shared" si="0"/>
        <v>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/>
      <c r="I11" s="49">
        <f t="shared" si="0"/>
        <v>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/>
      <c r="I12" s="49">
        <f t="shared" si="0"/>
        <v>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/>
      <c r="I13" s="49">
        <f t="shared" si="0"/>
        <v>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50</v>
      </c>
      <c r="I14" s="49">
        <f t="shared" si="0"/>
        <v>50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>
        <v>1</v>
      </c>
      <c r="I15" s="49">
        <f t="shared" si="0"/>
        <v>1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>
        <v>2</v>
      </c>
      <c r="I16" s="49">
        <f t="shared" si="0"/>
        <v>2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5</v>
      </c>
      <c r="I19" s="49">
        <f t="shared" si="0"/>
        <v>1</v>
      </c>
      <c r="J19" s="50" t="str">
        <f t="shared" si="1"/>
        <v>OK</v>
      </c>
      <c r="K19" s="34">
        <v>4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>
        <v>10</v>
      </c>
      <c r="I20" s="49">
        <f t="shared" si="0"/>
        <v>10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>
        <v>20</v>
      </c>
      <c r="I22" s="49">
        <f t="shared" si="0"/>
        <v>19</v>
      </c>
      <c r="J22" s="50" t="str">
        <f t="shared" si="1"/>
        <v>OK</v>
      </c>
      <c r="K22" s="34">
        <v>0</v>
      </c>
      <c r="L22" s="34">
        <v>1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>
        <v>7</v>
      </c>
      <c r="I23" s="49">
        <f t="shared" si="0"/>
        <v>7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>
        <v>10</v>
      </c>
      <c r="I24" s="49">
        <f t="shared" si="0"/>
        <v>1</v>
      </c>
      <c r="J24" s="50" t="str">
        <f t="shared" si="1"/>
        <v>OK</v>
      </c>
      <c r="K24" s="34">
        <v>0</v>
      </c>
      <c r="L24" s="34">
        <v>9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>
        <v>2</v>
      </c>
      <c r="I27" s="49">
        <f t="shared" si="0"/>
        <v>2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>
        <v>3</v>
      </c>
      <c r="I28" s="49">
        <f t="shared" si="0"/>
        <v>3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K1:K2"/>
    <mergeCell ref="A16:A18"/>
    <mergeCell ref="B16:B18"/>
    <mergeCell ref="D1:G1"/>
    <mergeCell ref="H1:J1"/>
    <mergeCell ref="A2:J2"/>
    <mergeCell ref="A4:A5"/>
    <mergeCell ref="B4:B5"/>
    <mergeCell ref="A6:A8"/>
    <mergeCell ref="B6:B8"/>
    <mergeCell ref="A9:A10"/>
    <mergeCell ref="B9:B10"/>
    <mergeCell ref="A12:A14"/>
    <mergeCell ref="B12:B14"/>
    <mergeCell ref="A22:A24"/>
    <mergeCell ref="B22:B24"/>
    <mergeCell ref="N1:N2"/>
    <mergeCell ref="U1:U2"/>
    <mergeCell ref="V1:V2"/>
    <mergeCell ref="Q1:Q2"/>
    <mergeCell ref="R1:R2"/>
    <mergeCell ref="S1:S2"/>
    <mergeCell ref="T1:T2"/>
    <mergeCell ref="O1:O2"/>
    <mergeCell ref="P1:P2"/>
    <mergeCell ref="A19:A21"/>
    <mergeCell ref="B19:B21"/>
    <mergeCell ref="A1:C1"/>
    <mergeCell ref="L1:L2"/>
    <mergeCell ref="M1:M2"/>
  </mergeCells>
  <conditionalFormatting sqref="M5:V29">
    <cfRule type="cellIs" dxfId="74" priority="10" stopIfTrue="1" operator="greaterThan">
      <formula>0</formula>
    </cfRule>
    <cfRule type="cellIs" dxfId="73" priority="11" stopIfTrue="1" operator="greaterThan">
      <formula>0</formula>
    </cfRule>
    <cfRule type="cellIs" dxfId="72" priority="12" stopIfTrue="1" operator="greaterThan">
      <formula>0</formula>
    </cfRule>
  </conditionalFormatting>
  <conditionalFormatting sqref="M4:V4">
    <cfRule type="cellIs" dxfId="71" priority="7" stopIfTrue="1" operator="greaterThan">
      <formula>0</formula>
    </cfRule>
    <cfRule type="cellIs" dxfId="70" priority="8" stopIfTrue="1" operator="greaterThan">
      <formula>0</formula>
    </cfRule>
    <cfRule type="cellIs" dxfId="69" priority="9" stopIfTrue="1" operator="greaterThan">
      <formula>0</formula>
    </cfRule>
  </conditionalFormatting>
  <conditionalFormatting sqref="K4 K5:L29">
    <cfRule type="cellIs" dxfId="68" priority="4" stopIfTrue="1" operator="greaterThan">
      <formula>0</formula>
    </cfRule>
    <cfRule type="cellIs" dxfId="67" priority="5" stopIfTrue="1" operator="greaterThan">
      <formula>0</formula>
    </cfRule>
    <cfRule type="cellIs" dxfId="66" priority="6" stopIfTrue="1" operator="greaterThan">
      <formula>0</formula>
    </cfRule>
  </conditionalFormatting>
  <conditionalFormatting sqref="L4">
    <cfRule type="cellIs" dxfId="65" priority="1" stopIfTrue="1" operator="greaterThan">
      <formula>0</formula>
    </cfRule>
    <cfRule type="cellIs" dxfId="64" priority="2" stopIfTrue="1" operator="greaterThan">
      <formula>0</formula>
    </cfRule>
    <cfRule type="cellIs" dxfId="63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activeCell="L6" sqref="L6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33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>
        <v>5</v>
      </c>
      <c r="I4" s="49">
        <f>H4-(SUM(K4:V4))</f>
        <v>5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>
        <v>5</v>
      </c>
      <c r="I5" s="49">
        <f t="shared" ref="I5:I29" si="0">H5-(SUM(K5:V5))</f>
        <v>5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>
        <v>20</v>
      </c>
      <c r="I6" s="49">
        <f t="shared" si="0"/>
        <v>20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>
        <v>10</v>
      </c>
      <c r="I7" s="49">
        <f t="shared" si="0"/>
        <v>10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>
        <v>2</v>
      </c>
      <c r="I11" s="49">
        <f t="shared" si="0"/>
        <v>2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>
        <v>10</v>
      </c>
      <c r="I12" s="49">
        <f t="shared" si="0"/>
        <v>10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/>
      <c r="I13" s="49">
        <f t="shared" si="0"/>
        <v>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/>
      <c r="I14" s="49">
        <f t="shared" si="0"/>
        <v>0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>
        <v>50</v>
      </c>
      <c r="I15" s="49">
        <f t="shared" si="0"/>
        <v>50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>
        <v>5</v>
      </c>
      <c r="I16" s="49">
        <f t="shared" si="0"/>
        <v>5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/>
      <c r="I19" s="49">
        <f t="shared" si="0"/>
        <v>0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>
        <v>15</v>
      </c>
      <c r="I20" s="49">
        <f t="shared" si="0"/>
        <v>15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A6:A8"/>
    <mergeCell ref="B6:B8"/>
    <mergeCell ref="A9:A10"/>
    <mergeCell ref="V1:V2"/>
    <mergeCell ref="Q1:Q2"/>
    <mergeCell ref="A1:C1"/>
    <mergeCell ref="L1:L2"/>
    <mergeCell ref="M1:M2"/>
    <mergeCell ref="U1:U2"/>
    <mergeCell ref="N1:N2"/>
    <mergeCell ref="O1:O2"/>
    <mergeCell ref="P1:P2"/>
    <mergeCell ref="D1:G1"/>
    <mergeCell ref="H1:J1"/>
    <mergeCell ref="A19:A21"/>
    <mergeCell ref="B19:B21"/>
    <mergeCell ref="A22:A24"/>
    <mergeCell ref="B22:B24"/>
    <mergeCell ref="T1:T2"/>
    <mergeCell ref="K1:K2"/>
    <mergeCell ref="A2:J2"/>
    <mergeCell ref="A4:A5"/>
    <mergeCell ref="B4:B5"/>
    <mergeCell ref="B9:B10"/>
    <mergeCell ref="A12:A14"/>
    <mergeCell ref="B12:B14"/>
    <mergeCell ref="R1:R2"/>
    <mergeCell ref="S1:S2"/>
    <mergeCell ref="A16:A18"/>
    <mergeCell ref="B16:B18"/>
  </mergeCells>
  <conditionalFormatting sqref="K4 K5:V29">
    <cfRule type="cellIs" dxfId="62" priority="4" stopIfTrue="1" operator="greaterThan">
      <formula>0</formula>
    </cfRule>
    <cfRule type="cellIs" dxfId="61" priority="5" stopIfTrue="1" operator="greaterThan">
      <formula>0</formula>
    </cfRule>
    <cfRule type="cellIs" dxfId="60" priority="6" stopIfTrue="1" operator="greaterThan">
      <formula>0</formula>
    </cfRule>
  </conditionalFormatting>
  <conditionalFormatting sqref="L4:V4">
    <cfRule type="cellIs" dxfId="59" priority="1" stopIfTrue="1" operator="greaterThan">
      <formula>0</formula>
    </cfRule>
    <cfRule type="cellIs" dxfId="58" priority="2" stopIfTrue="1" operator="greaterThan">
      <formula>0</formula>
    </cfRule>
    <cfRule type="cellIs" dxfId="57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activeCell="D7" sqref="D7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98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82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>
        <v>10</v>
      </c>
      <c r="I4" s="49">
        <f>H4-(SUM(K4:V4))</f>
        <v>10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>
        <v>10</v>
      </c>
      <c r="I5" s="49">
        <f t="shared" ref="I5:I29" si="0">H5-(SUM(K5:V5))</f>
        <v>10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/>
      <c r="I6" s="49">
        <f t="shared" si="0"/>
        <v>0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/>
      <c r="I7" s="49">
        <f t="shared" si="0"/>
        <v>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>
        <v>20</v>
      </c>
      <c r="I11" s="49">
        <f t="shared" si="0"/>
        <v>20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/>
      <c r="I12" s="49">
        <f t="shared" si="0"/>
        <v>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>
        <v>30</v>
      </c>
      <c r="I13" s="49">
        <f t="shared" si="0"/>
        <v>30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10</v>
      </c>
      <c r="I14" s="49">
        <f t="shared" si="0"/>
        <v>10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>
        <v>5</v>
      </c>
      <c r="I15" s="49">
        <f t="shared" si="0"/>
        <v>5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>
        <v>6</v>
      </c>
      <c r="I16" s="49">
        <f t="shared" si="0"/>
        <v>6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10</v>
      </c>
      <c r="I19" s="49">
        <f t="shared" si="0"/>
        <v>3</v>
      </c>
      <c r="J19" s="50" t="str">
        <f t="shared" si="1"/>
        <v>OK</v>
      </c>
      <c r="K19" s="34">
        <v>7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/>
      <c r="I20" s="49">
        <f t="shared" si="0"/>
        <v>0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U1:U2"/>
    <mergeCell ref="V1:V2"/>
    <mergeCell ref="Q1:Q2"/>
    <mergeCell ref="R1:R2"/>
    <mergeCell ref="S1:S2"/>
    <mergeCell ref="T1:T2"/>
    <mergeCell ref="O1:O2"/>
    <mergeCell ref="P1:P2"/>
    <mergeCell ref="A1:C1"/>
    <mergeCell ref="L1:L2"/>
    <mergeCell ref="M1:M2"/>
    <mergeCell ref="N1:N2"/>
    <mergeCell ref="D1:G1"/>
    <mergeCell ref="H1:J1"/>
    <mergeCell ref="K1:K2"/>
    <mergeCell ref="A2:J2"/>
    <mergeCell ref="A4:A5"/>
    <mergeCell ref="B4:B5"/>
    <mergeCell ref="A6:A8"/>
    <mergeCell ref="B6:B8"/>
    <mergeCell ref="A22:A24"/>
    <mergeCell ref="B22:B24"/>
    <mergeCell ref="A9:A10"/>
    <mergeCell ref="B9:B10"/>
    <mergeCell ref="A12:A14"/>
    <mergeCell ref="B12:B14"/>
    <mergeCell ref="A19:A21"/>
    <mergeCell ref="B19:B21"/>
    <mergeCell ref="A16:A18"/>
    <mergeCell ref="B16:B18"/>
  </mergeCells>
  <conditionalFormatting sqref="L5:V29">
    <cfRule type="cellIs" dxfId="56" priority="7" stopIfTrue="1" operator="greaterThan">
      <formula>0</formula>
    </cfRule>
    <cfRule type="cellIs" dxfId="55" priority="8" stopIfTrue="1" operator="greaterThan">
      <formula>0</formula>
    </cfRule>
    <cfRule type="cellIs" dxfId="54" priority="9" stopIfTrue="1" operator="greaterThan">
      <formula>0</formula>
    </cfRule>
  </conditionalFormatting>
  <conditionalFormatting sqref="L4:V4">
    <cfRule type="cellIs" dxfId="53" priority="4" stopIfTrue="1" operator="greaterThan">
      <formula>0</formula>
    </cfRule>
    <cfRule type="cellIs" dxfId="52" priority="5" stopIfTrue="1" operator="greaterThan">
      <formula>0</formula>
    </cfRule>
    <cfRule type="cellIs" dxfId="51" priority="6" stopIfTrue="1" operator="greaterThan">
      <formula>0</formula>
    </cfRule>
  </conditionalFormatting>
  <conditionalFormatting sqref="K4:K29">
    <cfRule type="cellIs" dxfId="50" priority="1" stopIfTrue="1" operator="greaterThan">
      <formula>0</formula>
    </cfRule>
    <cfRule type="cellIs" dxfId="49" priority="2" stopIfTrue="1" operator="greaterThan">
      <formula>0</formula>
    </cfRule>
    <cfRule type="cellIs" dxfId="48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activeCell="F9" sqref="F9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83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>
        <v>10</v>
      </c>
      <c r="I6" s="49">
        <f t="shared" si="0"/>
        <v>10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>
        <v>22</v>
      </c>
      <c r="I7" s="49">
        <f t="shared" si="0"/>
        <v>22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>
        <v>60</v>
      </c>
      <c r="I11" s="49">
        <f t="shared" si="0"/>
        <v>60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>
        <v>41</v>
      </c>
      <c r="I12" s="49">
        <f t="shared" si="0"/>
        <v>41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>
        <v>40</v>
      </c>
      <c r="I13" s="49">
        <f t="shared" si="0"/>
        <v>40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40</v>
      </c>
      <c r="I14" s="49">
        <f t="shared" si="0"/>
        <v>40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>
        <v>1</v>
      </c>
      <c r="I15" s="49">
        <f t="shared" si="0"/>
        <v>1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>
        <v>3</v>
      </c>
      <c r="I16" s="49">
        <f t="shared" si="0"/>
        <v>3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55</v>
      </c>
      <c r="I19" s="49">
        <f t="shared" si="0"/>
        <v>55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>
        <v>50</v>
      </c>
      <c r="I20" s="49">
        <f t="shared" si="0"/>
        <v>50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U1:U2"/>
    <mergeCell ref="V1:V2"/>
    <mergeCell ref="O1:O2"/>
    <mergeCell ref="P1:P2"/>
    <mergeCell ref="Q1:Q2"/>
    <mergeCell ref="R1:R2"/>
    <mergeCell ref="S1:S2"/>
    <mergeCell ref="T1:T2"/>
    <mergeCell ref="L1:L2"/>
    <mergeCell ref="M1:M2"/>
    <mergeCell ref="N1:N2"/>
    <mergeCell ref="A16:A18"/>
    <mergeCell ref="B16:B18"/>
    <mergeCell ref="A12:A14"/>
    <mergeCell ref="B12:B14"/>
    <mergeCell ref="D1:G1"/>
    <mergeCell ref="H1:J1"/>
    <mergeCell ref="K1:K2"/>
    <mergeCell ref="A2:J2"/>
    <mergeCell ref="A4:A5"/>
    <mergeCell ref="B4:B5"/>
    <mergeCell ref="A1:C1"/>
    <mergeCell ref="A19:A21"/>
    <mergeCell ref="B19:B21"/>
    <mergeCell ref="A22:A24"/>
    <mergeCell ref="B22:B24"/>
    <mergeCell ref="A6:A8"/>
    <mergeCell ref="B6:B8"/>
    <mergeCell ref="A9:A10"/>
    <mergeCell ref="B9:B10"/>
  </mergeCells>
  <conditionalFormatting sqref="K4 K5:V29">
    <cfRule type="cellIs" dxfId="47" priority="4" stopIfTrue="1" operator="greaterThan">
      <formula>0</formula>
    </cfRule>
    <cfRule type="cellIs" dxfId="46" priority="5" stopIfTrue="1" operator="greaterThan">
      <formula>0</formula>
    </cfRule>
    <cfRule type="cellIs" dxfId="45" priority="6" stopIfTrue="1" operator="greaterThan">
      <formula>0</formula>
    </cfRule>
  </conditionalFormatting>
  <conditionalFormatting sqref="L4:V4">
    <cfRule type="cellIs" dxfId="44" priority="1" stopIfTrue="1" operator="greaterThan">
      <formula>0</formula>
    </cfRule>
    <cfRule type="cellIs" dxfId="43" priority="2" stopIfTrue="1" operator="greaterThan">
      <formula>0</formula>
    </cfRule>
    <cfRule type="cellIs" dxfId="4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84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/>
      <c r="I6" s="49">
        <f t="shared" si="0"/>
        <v>0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/>
      <c r="I7" s="49">
        <f t="shared" si="0"/>
        <v>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>
        <v>30</v>
      </c>
      <c r="I11" s="49">
        <f t="shared" si="0"/>
        <v>30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/>
      <c r="I12" s="49">
        <f t="shared" si="0"/>
        <v>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/>
      <c r="I13" s="49">
        <f t="shared" si="0"/>
        <v>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3</v>
      </c>
      <c r="I14" s="49">
        <f t="shared" si="0"/>
        <v>3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>
        <v>1</v>
      </c>
      <c r="I15" s="49">
        <f t="shared" si="0"/>
        <v>1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>
        <v>5</v>
      </c>
      <c r="I16" s="49">
        <f t="shared" si="0"/>
        <v>5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23</v>
      </c>
      <c r="I19" s="49">
        <f t="shared" si="0"/>
        <v>23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>
        <v>5</v>
      </c>
      <c r="I20" s="49">
        <f t="shared" si="0"/>
        <v>5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U1:U2"/>
    <mergeCell ref="V1:V2"/>
    <mergeCell ref="O1:O2"/>
    <mergeCell ref="P1:P2"/>
    <mergeCell ref="Q1:Q2"/>
    <mergeCell ref="R1:R2"/>
    <mergeCell ref="S1:S2"/>
    <mergeCell ref="T1:T2"/>
    <mergeCell ref="L1:L2"/>
    <mergeCell ref="M1:M2"/>
    <mergeCell ref="N1:N2"/>
    <mergeCell ref="A16:A18"/>
    <mergeCell ref="B16:B18"/>
    <mergeCell ref="A12:A14"/>
    <mergeCell ref="B12:B14"/>
    <mergeCell ref="D1:G1"/>
    <mergeCell ref="H1:J1"/>
    <mergeCell ref="K1:K2"/>
    <mergeCell ref="A2:J2"/>
    <mergeCell ref="A4:A5"/>
    <mergeCell ref="B4:B5"/>
    <mergeCell ref="A1:C1"/>
    <mergeCell ref="A19:A21"/>
    <mergeCell ref="B19:B21"/>
    <mergeCell ref="A22:A24"/>
    <mergeCell ref="B22:B24"/>
    <mergeCell ref="A6:A8"/>
    <mergeCell ref="B6:B8"/>
    <mergeCell ref="A9:A10"/>
    <mergeCell ref="B9:B10"/>
  </mergeCells>
  <conditionalFormatting sqref="K4 K5:V29">
    <cfRule type="cellIs" dxfId="41" priority="4" stopIfTrue="1" operator="greaterThan">
      <formula>0</formula>
    </cfRule>
    <cfRule type="cellIs" dxfId="40" priority="5" stopIfTrue="1" operator="greaterThan">
      <formula>0</formula>
    </cfRule>
    <cfRule type="cellIs" dxfId="39" priority="6" stopIfTrue="1" operator="greaterThan">
      <formula>0</formula>
    </cfRule>
  </conditionalFormatting>
  <conditionalFormatting sqref="L4:V4">
    <cfRule type="cellIs" dxfId="38" priority="1" stopIfTrue="1" operator="greaterThan">
      <formula>0</formula>
    </cfRule>
    <cfRule type="cellIs" dxfId="37" priority="2" stopIfTrue="1" operator="greaterThan">
      <formula>0</formula>
    </cfRule>
    <cfRule type="cellIs" dxfId="36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zoomScale="80" zoomScaleNormal="80" workbookViewId="0">
      <selection activeCell="G5" sqref="G5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12" width="12" style="19" customWidth="1"/>
    <col min="13" max="16384" width="9.7109375" style="15"/>
  </cols>
  <sheetData>
    <row r="1" spans="1:1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</row>
    <row r="2" spans="1:12" ht="26.25" customHeight="1" x14ac:dyDescent="0.25">
      <c r="A2" s="58" t="s">
        <v>85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</row>
    <row r="3" spans="1:1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</row>
    <row r="4" spans="1:1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 t="shared" ref="I4:I29" si="0">H4-(SUM(K4:L4))</f>
        <v>0</v>
      </c>
      <c r="J4" s="50" t="str">
        <f>IF(I4&lt;0,"ATENÇÃO","OK")</f>
        <v>OK</v>
      </c>
      <c r="K4" s="34">
        <v>0</v>
      </c>
      <c r="L4" s="34">
        <v>0</v>
      </c>
    </row>
    <row r="5" spans="1:1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>
        <v>2</v>
      </c>
      <c r="I5" s="49">
        <f t="shared" si="0"/>
        <v>2</v>
      </c>
      <c r="J5" s="50" t="str">
        <f t="shared" ref="J5:J29" si="1">IF(I5&lt;0,"ATENÇÃO","OK")</f>
        <v>OK</v>
      </c>
      <c r="K5" s="34">
        <v>0</v>
      </c>
      <c r="L5" s="34">
        <v>0</v>
      </c>
    </row>
    <row r="6" spans="1:1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>
        <v>4</v>
      </c>
      <c r="I6" s="49">
        <f t="shared" si="0"/>
        <v>4</v>
      </c>
      <c r="J6" s="50" t="str">
        <f t="shared" si="1"/>
        <v>OK</v>
      </c>
      <c r="K6" s="34">
        <v>0</v>
      </c>
      <c r="L6" s="34">
        <v>0</v>
      </c>
    </row>
    <row r="7" spans="1:1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/>
      <c r="I7" s="49">
        <f t="shared" si="0"/>
        <v>0</v>
      </c>
      <c r="J7" s="50" t="str">
        <f t="shared" si="1"/>
        <v>OK</v>
      </c>
      <c r="K7" s="34">
        <v>0</v>
      </c>
      <c r="L7" s="34">
        <v>0</v>
      </c>
    </row>
    <row r="8" spans="1:1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</row>
    <row r="9" spans="1:1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>
        <v>4</v>
      </c>
      <c r="I9" s="49">
        <f t="shared" si="0"/>
        <v>4</v>
      </c>
      <c r="J9" s="50" t="str">
        <f t="shared" si="1"/>
        <v>OK</v>
      </c>
      <c r="K9" s="34">
        <v>0</v>
      </c>
      <c r="L9" s="34">
        <v>0</v>
      </c>
    </row>
    <row r="10" spans="1:1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</row>
    <row r="11" spans="1:1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>
        <v>30</v>
      </c>
      <c r="I11" s="49">
        <f t="shared" si="0"/>
        <v>30</v>
      </c>
      <c r="J11" s="50" t="str">
        <f t="shared" si="1"/>
        <v>OK</v>
      </c>
      <c r="K11" s="34">
        <v>0</v>
      </c>
      <c r="L11" s="34">
        <v>0</v>
      </c>
    </row>
    <row r="12" spans="1:1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>
        <v>15</v>
      </c>
      <c r="I12" s="49">
        <f t="shared" si="0"/>
        <v>15</v>
      </c>
      <c r="J12" s="50" t="str">
        <f t="shared" si="1"/>
        <v>OK</v>
      </c>
      <c r="K12" s="34">
        <v>0</v>
      </c>
      <c r="L12" s="34">
        <v>0</v>
      </c>
    </row>
    <row r="13" spans="1:1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>
        <v>15</v>
      </c>
      <c r="I13" s="49">
        <f t="shared" si="0"/>
        <v>15</v>
      </c>
      <c r="J13" s="50" t="str">
        <f t="shared" si="1"/>
        <v>OK</v>
      </c>
      <c r="K13" s="34">
        <v>0</v>
      </c>
      <c r="L13" s="34">
        <v>0</v>
      </c>
    </row>
    <row r="14" spans="1:1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10</v>
      </c>
      <c r="I14" s="49">
        <f t="shared" si="0"/>
        <v>10</v>
      </c>
      <c r="J14" s="50" t="str">
        <f t="shared" si="1"/>
        <v>OK</v>
      </c>
      <c r="K14" s="34">
        <v>0</v>
      </c>
      <c r="L14" s="34">
        <v>0</v>
      </c>
    </row>
    <row r="15" spans="1:1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/>
      <c r="I15" s="49">
        <f t="shared" si="0"/>
        <v>0</v>
      </c>
      <c r="J15" s="50" t="str">
        <f t="shared" si="1"/>
        <v>OK</v>
      </c>
      <c r="K15" s="34">
        <v>0</v>
      </c>
      <c r="L15" s="34">
        <v>0</v>
      </c>
    </row>
    <row r="16" spans="1:1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>
        <v>2</v>
      </c>
      <c r="I16" s="49">
        <f t="shared" si="0"/>
        <v>2</v>
      </c>
      <c r="J16" s="50" t="str">
        <f t="shared" si="1"/>
        <v>OK</v>
      </c>
      <c r="K16" s="34">
        <v>0</v>
      </c>
      <c r="L16" s="34">
        <v>0</v>
      </c>
    </row>
    <row r="17" spans="1:1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</row>
    <row r="18" spans="1:1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</row>
    <row r="19" spans="1:1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/>
      <c r="I19" s="49">
        <f t="shared" si="0"/>
        <v>0</v>
      </c>
      <c r="J19" s="50" t="str">
        <f t="shared" si="1"/>
        <v>OK</v>
      </c>
      <c r="K19" s="34">
        <v>0</v>
      </c>
      <c r="L19" s="34">
        <v>0</v>
      </c>
    </row>
    <row r="20" spans="1:1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/>
      <c r="I20" s="49">
        <f t="shared" si="0"/>
        <v>0</v>
      </c>
      <c r="J20" s="50" t="str">
        <f t="shared" si="1"/>
        <v>OK</v>
      </c>
      <c r="K20" s="34">
        <v>0</v>
      </c>
      <c r="L20" s="34">
        <v>0</v>
      </c>
    </row>
    <row r="21" spans="1:1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</row>
    <row r="22" spans="1:1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</row>
    <row r="23" spans="1:1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</row>
    <row r="24" spans="1:1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</row>
    <row r="25" spans="1:1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</row>
    <row r="26" spans="1:1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</row>
    <row r="27" spans="1:1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</row>
    <row r="28" spans="1:1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</row>
    <row r="29" spans="1:1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</row>
    <row r="31" spans="1:12" x14ac:dyDescent="0.25">
      <c r="D31" s="1" t="s">
        <v>92</v>
      </c>
    </row>
    <row r="32" spans="1:12" x14ac:dyDescent="0.25">
      <c r="D32" s="1" t="s">
        <v>93</v>
      </c>
    </row>
    <row r="33" spans="4:4" x14ac:dyDescent="0.25">
      <c r="D33" s="1" t="s">
        <v>79</v>
      </c>
    </row>
  </sheetData>
  <mergeCells count="20">
    <mergeCell ref="L1:L2"/>
    <mergeCell ref="A16:A18"/>
    <mergeCell ref="B16:B18"/>
    <mergeCell ref="A12:A14"/>
    <mergeCell ref="B12:B14"/>
    <mergeCell ref="D1:G1"/>
    <mergeCell ref="H1:J1"/>
    <mergeCell ref="K1:K2"/>
    <mergeCell ref="A2:J2"/>
    <mergeCell ref="A4:A5"/>
    <mergeCell ref="B4:B5"/>
    <mergeCell ref="A1:C1"/>
    <mergeCell ref="A19:A21"/>
    <mergeCell ref="B19:B21"/>
    <mergeCell ref="A22:A24"/>
    <mergeCell ref="B22:B24"/>
    <mergeCell ref="A6:A8"/>
    <mergeCell ref="B6:B8"/>
    <mergeCell ref="A9:A10"/>
    <mergeCell ref="B9:B10"/>
  </mergeCells>
  <conditionalFormatting sqref="K4 K5:L29">
    <cfRule type="cellIs" dxfId="35" priority="4" stopIfTrue="1" operator="greaterThan">
      <formula>0</formula>
    </cfRule>
    <cfRule type="cellIs" dxfId="34" priority="5" stopIfTrue="1" operator="greaterThan">
      <formula>0</formula>
    </cfRule>
    <cfRule type="cellIs" dxfId="33" priority="6" stopIfTrue="1" operator="greaterThan">
      <formula>0</formula>
    </cfRule>
  </conditionalFormatting>
  <conditionalFormatting sqref="L4">
    <cfRule type="cellIs" dxfId="32" priority="1" stopIfTrue="1" operator="greaterThan">
      <formula>0</formula>
    </cfRule>
    <cfRule type="cellIs" dxfId="31" priority="2" stopIfTrue="1" operator="greaterThan">
      <formula>0</formula>
    </cfRule>
    <cfRule type="cellIs" dxfId="30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sqref="A1:XFD1048576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91</v>
      </c>
      <c r="L1" s="57" t="s">
        <v>91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86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>
        <v>2</v>
      </c>
      <c r="I6" s="49">
        <f t="shared" si="0"/>
        <v>2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>
        <v>2</v>
      </c>
      <c r="I7" s="49">
        <f t="shared" si="0"/>
        <v>2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/>
      <c r="I10" s="49">
        <f t="shared" si="0"/>
        <v>0</v>
      </c>
      <c r="J10" s="50" t="str">
        <f t="shared" si="1"/>
        <v>OK</v>
      </c>
      <c r="K10" s="34">
        <v>0</v>
      </c>
      <c r="L10" s="34">
        <v>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/>
      <c r="I11" s="49">
        <f t="shared" si="0"/>
        <v>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/>
      <c r="I12" s="49">
        <f t="shared" si="0"/>
        <v>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>
        <v>20</v>
      </c>
      <c r="I13" s="49">
        <f t="shared" si="0"/>
        <v>20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2</v>
      </c>
      <c r="I14" s="49">
        <f t="shared" si="0"/>
        <v>2</v>
      </c>
      <c r="J14" s="50" t="str">
        <f t="shared" si="1"/>
        <v>OK</v>
      </c>
      <c r="K14" s="34">
        <v>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>
        <v>4</v>
      </c>
      <c r="I15" s="49">
        <f t="shared" si="0"/>
        <v>4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/>
      <c r="I16" s="49">
        <f t="shared" si="0"/>
        <v>0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1</v>
      </c>
      <c r="I19" s="49">
        <f t="shared" si="0"/>
        <v>1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/>
      <c r="I20" s="49">
        <f t="shared" si="0"/>
        <v>0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/>
      <c r="I25" s="49">
        <f t="shared" si="0"/>
        <v>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/>
      <c r="I26" s="49">
        <f t="shared" si="0"/>
        <v>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U1:U2"/>
    <mergeCell ref="V1:V2"/>
    <mergeCell ref="O1:O2"/>
    <mergeCell ref="P1:P2"/>
    <mergeCell ref="Q1:Q2"/>
    <mergeCell ref="R1:R2"/>
    <mergeCell ref="S1:S2"/>
    <mergeCell ref="T1:T2"/>
    <mergeCell ref="L1:L2"/>
    <mergeCell ref="M1:M2"/>
    <mergeCell ref="N1:N2"/>
    <mergeCell ref="A16:A18"/>
    <mergeCell ref="B16:B18"/>
    <mergeCell ref="A12:A14"/>
    <mergeCell ref="B12:B14"/>
    <mergeCell ref="D1:G1"/>
    <mergeCell ref="H1:J1"/>
    <mergeCell ref="K1:K2"/>
    <mergeCell ref="A2:J2"/>
    <mergeCell ref="A4:A5"/>
    <mergeCell ref="B4:B5"/>
    <mergeCell ref="A1:C1"/>
    <mergeCell ref="A19:A21"/>
    <mergeCell ref="B19:B21"/>
    <mergeCell ref="A22:A24"/>
    <mergeCell ref="B22:B24"/>
    <mergeCell ref="A6:A8"/>
    <mergeCell ref="B6:B8"/>
    <mergeCell ref="A9:A10"/>
    <mergeCell ref="B9:B10"/>
  </mergeCells>
  <conditionalFormatting sqref="K4 K5:V29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L4:V4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="80" zoomScaleNormal="80" workbookViewId="0">
      <selection activeCell="D9" sqref="D9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22" width="12" style="19" customWidth="1"/>
    <col min="23" max="16384" width="9.7109375" style="15"/>
  </cols>
  <sheetData>
    <row r="1" spans="1:2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58" t="s">
        <v>88</v>
      </c>
      <c r="I1" s="58"/>
      <c r="J1" s="58"/>
      <c r="K1" s="57" t="s">
        <v>99</v>
      </c>
      <c r="L1" s="57" t="s">
        <v>100</v>
      </c>
      <c r="M1" s="57" t="s">
        <v>91</v>
      </c>
      <c r="N1" s="57" t="s">
        <v>91</v>
      </c>
      <c r="O1" s="57" t="s">
        <v>91</v>
      </c>
      <c r="P1" s="57" t="s">
        <v>91</v>
      </c>
      <c r="Q1" s="57" t="s">
        <v>91</v>
      </c>
      <c r="R1" s="57" t="s">
        <v>91</v>
      </c>
      <c r="S1" s="57" t="s">
        <v>91</v>
      </c>
      <c r="T1" s="57" t="s">
        <v>91</v>
      </c>
      <c r="U1" s="57" t="s">
        <v>91</v>
      </c>
      <c r="V1" s="57" t="s">
        <v>91</v>
      </c>
    </row>
    <row r="2" spans="1:22" ht="26.25" customHeight="1" x14ac:dyDescent="0.25">
      <c r="A2" s="58" t="s">
        <v>47</v>
      </c>
      <c r="B2" s="58"/>
      <c r="C2" s="58"/>
      <c r="D2" s="58"/>
      <c r="E2" s="58"/>
      <c r="F2" s="58"/>
      <c r="G2" s="58"/>
      <c r="H2" s="58"/>
      <c r="I2" s="58"/>
      <c r="J2" s="58"/>
      <c r="K2" s="57"/>
      <c r="L2" s="57"/>
      <c r="M2" s="57"/>
      <c r="N2" s="57"/>
      <c r="O2" s="57"/>
      <c r="P2" s="57"/>
      <c r="Q2" s="57"/>
      <c r="R2" s="57"/>
      <c r="S2" s="57"/>
      <c r="T2" s="57"/>
      <c r="U2" s="57"/>
      <c r="V2" s="57"/>
    </row>
    <row r="3" spans="1:22" s="16" customFormat="1" ht="45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0</v>
      </c>
      <c r="J3" s="42" t="s">
        <v>7</v>
      </c>
      <c r="K3" s="47" t="s">
        <v>2</v>
      </c>
      <c r="L3" s="47" t="s">
        <v>2</v>
      </c>
      <c r="M3" s="47" t="s">
        <v>2</v>
      </c>
      <c r="N3" s="47" t="s">
        <v>2</v>
      </c>
      <c r="O3" s="47" t="s">
        <v>2</v>
      </c>
      <c r="P3" s="47" t="s">
        <v>2</v>
      </c>
      <c r="Q3" s="47" t="s">
        <v>2</v>
      </c>
      <c r="R3" s="47" t="s">
        <v>2</v>
      </c>
      <c r="S3" s="47" t="s">
        <v>2</v>
      </c>
      <c r="T3" s="47" t="s">
        <v>2</v>
      </c>
      <c r="U3" s="47" t="s">
        <v>2</v>
      </c>
      <c r="V3" s="47" t="s">
        <v>2</v>
      </c>
    </row>
    <row r="4" spans="1:22" ht="30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/>
      <c r="I4" s="49">
        <f>H4-(SUM(K4:V4))</f>
        <v>0</v>
      </c>
      <c r="J4" s="50" t="str">
        <f>IF(I4&lt;0,"ATENÇÃO","OK")</f>
        <v>OK</v>
      </c>
      <c r="K4" s="34">
        <v>0</v>
      </c>
      <c r="L4" s="34">
        <v>0</v>
      </c>
      <c r="M4" s="34">
        <v>0</v>
      </c>
      <c r="N4" s="34">
        <v>0</v>
      </c>
      <c r="O4" s="34">
        <v>0</v>
      </c>
      <c r="P4" s="34">
        <v>0</v>
      </c>
      <c r="Q4" s="34">
        <v>0</v>
      </c>
      <c r="R4" s="34">
        <v>0</v>
      </c>
      <c r="S4" s="34">
        <v>0</v>
      </c>
      <c r="T4" s="34">
        <v>0</v>
      </c>
      <c r="U4" s="34">
        <v>0</v>
      </c>
      <c r="V4" s="34">
        <v>0</v>
      </c>
    </row>
    <row r="5" spans="1:2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/>
      <c r="I5" s="49">
        <f t="shared" ref="I5:I29" si="0">H5-(SUM(K5:V5))</f>
        <v>0</v>
      </c>
      <c r="J5" s="50" t="str">
        <f t="shared" ref="J5:J29" si="1">IF(I5&lt;0,"ATENÇÃO","OK")</f>
        <v>OK</v>
      </c>
      <c r="K5" s="34">
        <v>0</v>
      </c>
      <c r="L5" s="34">
        <v>0</v>
      </c>
      <c r="M5" s="34">
        <v>0</v>
      </c>
      <c r="N5" s="34">
        <v>0</v>
      </c>
      <c r="O5" s="34">
        <v>0</v>
      </c>
      <c r="P5" s="34">
        <v>0</v>
      </c>
      <c r="Q5" s="34">
        <v>0</v>
      </c>
      <c r="R5" s="34">
        <v>0</v>
      </c>
      <c r="S5" s="34">
        <v>0</v>
      </c>
      <c r="T5" s="34">
        <v>0</v>
      </c>
      <c r="U5" s="34">
        <v>0</v>
      </c>
      <c r="V5" s="34">
        <v>0</v>
      </c>
    </row>
    <row r="6" spans="1:2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6">
        <v>2</v>
      </c>
      <c r="I6" s="49">
        <f t="shared" si="0"/>
        <v>2</v>
      </c>
      <c r="J6" s="50" t="str">
        <f t="shared" si="1"/>
        <v>OK</v>
      </c>
      <c r="K6" s="34">
        <v>0</v>
      </c>
      <c r="L6" s="34">
        <v>0</v>
      </c>
      <c r="M6" s="34">
        <v>0</v>
      </c>
      <c r="N6" s="34">
        <v>0</v>
      </c>
      <c r="O6" s="34">
        <v>0</v>
      </c>
      <c r="P6" s="34">
        <v>0</v>
      </c>
      <c r="Q6" s="34">
        <v>0</v>
      </c>
      <c r="R6" s="34">
        <v>0</v>
      </c>
      <c r="S6" s="34">
        <v>0</v>
      </c>
      <c r="T6" s="34">
        <v>0</v>
      </c>
      <c r="U6" s="34">
        <v>0</v>
      </c>
      <c r="V6" s="34">
        <v>0</v>
      </c>
    </row>
    <row r="7" spans="1:22" ht="60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6">
        <v>10</v>
      </c>
      <c r="I7" s="49">
        <f t="shared" si="0"/>
        <v>10</v>
      </c>
      <c r="J7" s="50" t="str">
        <f t="shared" si="1"/>
        <v>OK</v>
      </c>
      <c r="K7" s="34">
        <v>0</v>
      </c>
      <c r="L7" s="34">
        <v>0</v>
      </c>
      <c r="M7" s="34">
        <v>0</v>
      </c>
      <c r="N7" s="34">
        <v>0</v>
      </c>
      <c r="O7" s="34">
        <v>0</v>
      </c>
      <c r="P7" s="34">
        <v>0</v>
      </c>
      <c r="Q7" s="34">
        <v>0</v>
      </c>
      <c r="R7" s="34">
        <v>0</v>
      </c>
      <c r="S7" s="34">
        <v>0</v>
      </c>
      <c r="T7" s="34">
        <v>0</v>
      </c>
      <c r="U7" s="34">
        <v>0</v>
      </c>
      <c r="V7" s="34">
        <v>0</v>
      </c>
    </row>
    <row r="8" spans="1:2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6"/>
      <c r="I8" s="49">
        <f t="shared" si="0"/>
        <v>0</v>
      </c>
      <c r="J8" s="50" t="str">
        <f t="shared" si="1"/>
        <v>OK</v>
      </c>
      <c r="K8" s="34">
        <v>0</v>
      </c>
      <c r="L8" s="34">
        <v>0</v>
      </c>
      <c r="M8" s="34">
        <v>0</v>
      </c>
      <c r="N8" s="34">
        <v>0</v>
      </c>
      <c r="O8" s="34">
        <v>0</v>
      </c>
      <c r="P8" s="34">
        <v>0</v>
      </c>
      <c r="Q8" s="34">
        <v>0</v>
      </c>
      <c r="R8" s="34">
        <v>0</v>
      </c>
      <c r="S8" s="34">
        <v>0</v>
      </c>
      <c r="T8" s="34">
        <v>0</v>
      </c>
      <c r="U8" s="34">
        <v>0</v>
      </c>
      <c r="V8" s="34">
        <v>0</v>
      </c>
    </row>
    <row r="9" spans="1:2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6"/>
      <c r="I9" s="49">
        <f t="shared" si="0"/>
        <v>0</v>
      </c>
      <c r="J9" s="50" t="str">
        <f t="shared" si="1"/>
        <v>OK</v>
      </c>
      <c r="K9" s="34">
        <v>0</v>
      </c>
      <c r="L9" s="34">
        <v>0</v>
      </c>
      <c r="M9" s="34">
        <v>0</v>
      </c>
      <c r="N9" s="34">
        <v>0</v>
      </c>
      <c r="O9" s="34">
        <v>0</v>
      </c>
      <c r="P9" s="34">
        <v>0</v>
      </c>
      <c r="Q9" s="34">
        <v>0</v>
      </c>
      <c r="R9" s="34">
        <v>0</v>
      </c>
      <c r="S9" s="34">
        <v>0</v>
      </c>
      <c r="T9" s="34">
        <v>0</v>
      </c>
      <c r="U9" s="34">
        <v>0</v>
      </c>
      <c r="V9" s="34">
        <v>0</v>
      </c>
    </row>
    <row r="10" spans="1:2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6">
        <v>30</v>
      </c>
      <c r="I10" s="49">
        <f t="shared" si="0"/>
        <v>20</v>
      </c>
      <c r="J10" s="50" t="str">
        <f t="shared" si="1"/>
        <v>OK</v>
      </c>
      <c r="K10" s="34">
        <v>0</v>
      </c>
      <c r="L10" s="34">
        <v>10</v>
      </c>
      <c r="M10" s="34">
        <v>0</v>
      </c>
      <c r="N10" s="34">
        <v>0</v>
      </c>
      <c r="O10" s="34">
        <v>0</v>
      </c>
      <c r="P10" s="34">
        <v>0</v>
      </c>
      <c r="Q10" s="34">
        <v>0</v>
      </c>
      <c r="R10" s="34">
        <v>0</v>
      </c>
      <c r="S10" s="34">
        <v>0</v>
      </c>
      <c r="T10" s="34">
        <v>0</v>
      </c>
      <c r="U10" s="34">
        <v>0</v>
      </c>
      <c r="V10" s="34">
        <v>0</v>
      </c>
    </row>
    <row r="11" spans="1:2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6">
        <v>10</v>
      </c>
      <c r="I11" s="49">
        <f t="shared" si="0"/>
        <v>10</v>
      </c>
      <c r="J11" s="50" t="str">
        <f t="shared" si="1"/>
        <v>OK</v>
      </c>
      <c r="K11" s="34">
        <v>0</v>
      </c>
      <c r="L11" s="34">
        <v>0</v>
      </c>
      <c r="M11" s="34">
        <v>0</v>
      </c>
      <c r="N11" s="34">
        <v>0</v>
      </c>
      <c r="O11" s="34">
        <v>0</v>
      </c>
      <c r="P11" s="34">
        <v>0</v>
      </c>
      <c r="Q11" s="34">
        <v>0</v>
      </c>
      <c r="R11" s="34">
        <v>0</v>
      </c>
      <c r="S11" s="34">
        <v>0</v>
      </c>
      <c r="T11" s="34">
        <v>0</v>
      </c>
      <c r="U11" s="34">
        <v>0</v>
      </c>
      <c r="V11" s="34">
        <v>0</v>
      </c>
    </row>
    <row r="12" spans="1:2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6">
        <v>20</v>
      </c>
      <c r="I12" s="49">
        <f t="shared" si="0"/>
        <v>20</v>
      </c>
      <c r="J12" s="50" t="str">
        <f t="shared" si="1"/>
        <v>OK</v>
      </c>
      <c r="K12" s="34">
        <v>0</v>
      </c>
      <c r="L12" s="34">
        <v>0</v>
      </c>
      <c r="M12" s="34">
        <v>0</v>
      </c>
      <c r="N12" s="34">
        <v>0</v>
      </c>
      <c r="O12" s="34">
        <v>0</v>
      </c>
      <c r="P12" s="34">
        <v>0</v>
      </c>
      <c r="Q12" s="34">
        <v>0</v>
      </c>
      <c r="R12" s="34">
        <v>0</v>
      </c>
      <c r="S12" s="34">
        <v>0</v>
      </c>
      <c r="T12" s="34">
        <v>0</v>
      </c>
      <c r="U12" s="34">
        <v>0</v>
      </c>
      <c r="V12" s="34">
        <v>0</v>
      </c>
    </row>
    <row r="13" spans="1:22" ht="45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6">
        <v>20</v>
      </c>
      <c r="I13" s="49">
        <f t="shared" si="0"/>
        <v>20</v>
      </c>
      <c r="J13" s="50" t="str">
        <f t="shared" si="1"/>
        <v>OK</v>
      </c>
      <c r="K13" s="34">
        <v>0</v>
      </c>
      <c r="L13" s="34">
        <v>0</v>
      </c>
      <c r="M13" s="34">
        <v>0</v>
      </c>
      <c r="N13" s="34">
        <v>0</v>
      </c>
      <c r="O13" s="34">
        <v>0</v>
      </c>
      <c r="P13" s="34">
        <v>0</v>
      </c>
      <c r="Q13" s="34">
        <v>0</v>
      </c>
      <c r="R13" s="34">
        <v>0</v>
      </c>
      <c r="S13" s="34">
        <v>0</v>
      </c>
      <c r="T13" s="34">
        <v>0</v>
      </c>
      <c r="U13" s="34">
        <v>0</v>
      </c>
      <c r="V13" s="34">
        <v>0</v>
      </c>
    </row>
    <row r="14" spans="1:2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6">
        <v>30</v>
      </c>
      <c r="I14" s="49">
        <f t="shared" si="0"/>
        <v>20</v>
      </c>
      <c r="J14" s="50" t="str">
        <f t="shared" si="1"/>
        <v>OK</v>
      </c>
      <c r="K14" s="34">
        <v>10</v>
      </c>
      <c r="L14" s="34">
        <v>0</v>
      </c>
      <c r="M14" s="34">
        <v>0</v>
      </c>
      <c r="N14" s="34">
        <v>0</v>
      </c>
      <c r="O14" s="34">
        <v>0</v>
      </c>
      <c r="P14" s="34">
        <v>0</v>
      </c>
      <c r="Q14" s="34">
        <v>0</v>
      </c>
      <c r="R14" s="34">
        <v>0</v>
      </c>
      <c r="S14" s="34">
        <v>0</v>
      </c>
      <c r="T14" s="34">
        <v>0</v>
      </c>
      <c r="U14" s="34">
        <v>0</v>
      </c>
      <c r="V14" s="34">
        <v>0</v>
      </c>
    </row>
    <row r="15" spans="1:2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6"/>
      <c r="I15" s="49">
        <f t="shared" si="0"/>
        <v>0</v>
      </c>
      <c r="J15" s="50" t="str">
        <f t="shared" si="1"/>
        <v>OK</v>
      </c>
      <c r="K15" s="34">
        <v>0</v>
      </c>
      <c r="L15" s="34">
        <v>0</v>
      </c>
      <c r="M15" s="34">
        <v>0</v>
      </c>
      <c r="N15" s="34">
        <v>0</v>
      </c>
      <c r="O15" s="34">
        <v>0</v>
      </c>
      <c r="P15" s="34">
        <v>0</v>
      </c>
      <c r="Q15" s="34">
        <v>0</v>
      </c>
      <c r="R15" s="34">
        <v>0</v>
      </c>
      <c r="S15" s="34">
        <v>0</v>
      </c>
      <c r="T15" s="34">
        <v>0</v>
      </c>
      <c r="U15" s="34">
        <v>0</v>
      </c>
      <c r="V15" s="34">
        <v>0</v>
      </c>
    </row>
    <row r="16" spans="1:22" ht="270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6">
        <v>1</v>
      </c>
      <c r="I16" s="49">
        <f t="shared" si="0"/>
        <v>1</v>
      </c>
      <c r="J16" s="50" t="str">
        <f t="shared" si="1"/>
        <v>OK</v>
      </c>
      <c r="K16" s="34">
        <v>0</v>
      </c>
      <c r="L16" s="34">
        <v>0</v>
      </c>
      <c r="M16" s="34">
        <v>0</v>
      </c>
      <c r="N16" s="34">
        <v>0</v>
      </c>
      <c r="O16" s="34">
        <v>0</v>
      </c>
      <c r="P16" s="34">
        <v>0</v>
      </c>
      <c r="Q16" s="34">
        <v>0</v>
      </c>
      <c r="R16" s="34">
        <v>0</v>
      </c>
      <c r="S16" s="34">
        <v>0</v>
      </c>
      <c r="T16" s="34">
        <v>0</v>
      </c>
      <c r="U16" s="34">
        <v>0</v>
      </c>
      <c r="V16" s="34">
        <v>0</v>
      </c>
    </row>
    <row r="17" spans="1:2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6"/>
      <c r="I17" s="49">
        <f t="shared" si="0"/>
        <v>0</v>
      </c>
      <c r="J17" s="50" t="str">
        <f t="shared" si="1"/>
        <v>OK</v>
      </c>
      <c r="K17" s="34">
        <v>0</v>
      </c>
      <c r="L17" s="34">
        <v>0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</row>
    <row r="18" spans="1:2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6"/>
      <c r="I18" s="49">
        <f t="shared" si="0"/>
        <v>0</v>
      </c>
      <c r="J18" s="50" t="str">
        <f t="shared" si="1"/>
        <v>OK</v>
      </c>
      <c r="K18" s="34">
        <v>0</v>
      </c>
      <c r="L18" s="34">
        <v>0</v>
      </c>
      <c r="M18" s="34">
        <v>0</v>
      </c>
      <c r="N18" s="34">
        <v>0</v>
      </c>
      <c r="O18" s="34">
        <v>0</v>
      </c>
      <c r="P18" s="34">
        <v>0</v>
      </c>
      <c r="Q18" s="34">
        <v>0</v>
      </c>
      <c r="R18" s="34">
        <v>0</v>
      </c>
      <c r="S18" s="34">
        <v>0</v>
      </c>
      <c r="T18" s="34">
        <v>0</v>
      </c>
      <c r="U18" s="34">
        <v>0</v>
      </c>
      <c r="V18" s="34">
        <v>0</v>
      </c>
    </row>
    <row r="19" spans="1:22" ht="195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6">
        <v>15</v>
      </c>
      <c r="I19" s="49">
        <f t="shared" si="0"/>
        <v>15</v>
      </c>
      <c r="J19" s="50" t="str">
        <f t="shared" si="1"/>
        <v>OK</v>
      </c>
      <c r="K19" s="34">
        <v>0</v>
      </c>
      <c r="L19" s="34">
        <v>0</v>
      </c>
      <c r="M19" s="34">
        <v>0</v>
      </c>
      <c r="N19" s="34">
        <v>0</v>
      </c>
      <c r="O19" s="34">
        <v>0</v>
      </c>
      <c r="P19" s="34">
        <v>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0</v>
      </c>
    </row>
    <row r="20" spans="1:2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6"/>
      <c r="I20" s="49">
        <f t="shared" si="0"/>
        <v>0</v>
      </c>
      <c r="J20" s="50" t="str">
        <f t="shared" si="1"/>
        <v>OK</v>
      </c>
      <c r="K20" s="34">
        <v>0</v>
      </c>
      <c r="L20" s="34">
        <v>0</v>
      </c>
      <c r="M20" s="34">
        <v>0</v>
      </c>
      <c r="N20" s="34">
        <v>0</v>
      </c>
      <c r="O20" s="34">
        <v>0</v>
      </c>
      <c r="P20" s="34">
        <v>0</v>
      </c>
      <c r="Q20" s="34">
        <v>0</v>
      </c>
      <c r="R20" s="34">
        <v>0</v>
      </c>
      <c r="S20" s="34">
        <v>0</v>
      </c>
      <c r="T20" s="34">
        <v>0</v>
      </c>
      <c r="U20" s="34">
        <v>0</v>
      </c>
      <c r="V20" s="34">
        <v>0</v>
      </c>
    </row>
    <row r="21" spans="1:22" ht="195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6"/>
      <c r="I21" s="49">
        <f t="shared" si="0"/>
        <v>0</v>
      </c>
      <c r="J21" s="50" t="str">
        <f t="shared" si="1"/>
        <v>OK</v>
      </c>
      <c r="K21" s="34">
        <v>0</v>
      </c>
      <c r="L21" s="34">
        <v>0</v>
      </c>
      <c r="M21" s="34">
        <v>0</v>
      </c>
      <c r="N21" s="34">
        <v>0</v>
      </c>
      <c r="O21" s="34">
        <v>0</v>
      </c>
      <c r="P21" s="34">
        <v>0</v>
      </c>
      <c r="Q21" s="34">
        <v>0</v>
      </c>
      <c r="R21" s="34">
        <v>0</v>
      </c>
      <c r="S21" s="34">
        <v>0</v>
      </c>
      <c r="T21" s="34">
        <v>0</v>
      </c>
      <c r="U21" s="34">
        <v>0</v>
      </c>
      <c r="V21" s="34">
        <v>0</v>
      </c>
    </row>
    <row r="22" spans="1:2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6"/>
      <c r="I22" s="49">
        <f t="shared" si="0"/>
        <v>0</v>
      </c>
      <c r="J22" s="50" t="str">
        <f t="shared" si="1"/>
        <v>OK</v>
      </c>
      <c r="K22" s="34">
        <v>0</v>
      </c>
      <c r="L22" s="34">
        <v>0</v>
      </c>
      <c r="M22" s="34">
        <v>0</v>
      </c>
      <c r="N22" s="34">
        <v>0</v>
      </c>
      <c r="O22" s="34">
        <v>0</v>
      </c>
      <c r="P22" s="34">
        <v>0</v>
      </c>
      <c r="Q22" s="34">
        <v>0</v>
      </c>
      <c r="R22" s="34">
        <v>0</v>
      </c>
      <c r="S22" s="34">
        <v>0</v>
      </c>
      <c r="T22" s="34">
        <v>0</v>
      </c>
      <c r="U22" s="34">
        <v>0</v>
      </c>
      <c r="V22" s="34">
        <v>0</v>
      </c>
    </row>
    <row r="23" spans="1:2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6"/>
      <c r="I23" s="49">
        <f t="shared" si="0"/>
        <v>0</v>
      </c>
      <c r="J23" s="50" t="str">
        <f t="shared" si="1"/>
        <v>OK</v>
      </c>
      <c r="K23" s="34">
        <v>0</v>
      </c>
      <c r="L23" s="34">
        <v>0</v>
      </c>
      <c r="M23" s="34">
        <v>0</v>
      </c>
      <c r="N23" s="34">
        <v>0</v>
      </c>
      <c r="O23" s="34">
        <v>0</v>
      </c>
      <c r="P23" s="34">
        <v>0</v>
      </c>
      <c r="Q23" s="34">
        <v>0</v>
      </c>
      <c r="R23" s="34">
        <v>0</v>
      </c>
      <c r="S23" s="34">
        <v>0</v>
      </c>
      <c r="T23" s="34">
        <v>0</v>
      </c>
      <c r="U23" s="34">
        <v>0</v>
      </c>
      <c r="V23" s="34">
        <v>0</v>
      </c>
    </row>
    <row r="24" spans="1:2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6"/>
      <c r="I24" s="49">
        <f t="shared" si="0"/>
        <v>0</v>
      </c>
      <c r="J24" s="50" t="str">
        <f t="shared" si="1"/>
        <v>OK</v>
      </c>
      <c r="K24" s="34">
        <v>0</v>
      </c>
      <c r="L24" s="34">
        <v>0</v>
      </c>
      <c r="M24" s="34">
        <v>0</v>
      </c>
      <c r="N24" s="34">
        <v>0</v>
      </c>
      <c r="O24" s="34">
        <v>0</v>
      </c>
      <c r="P24" s="34">
        <v>0</v>
      </c>
      <c r="Q24" s="34">
        <v>0</v>
      </c>
      <c r="R24" s="34">
        <v>0</v>
      </c>
      <c r="S24" s="34">
        <v>0</v>
      </c>
      <c r="T24" s="34">
        <v>0</v>
      </c>
      <c r="U24" s="34">
        <v>0</v>
      </c>
      <c r="V24" s="34">
        <v>0</v>
      </c>
    </row>
    <row r="25" spans="1:2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6">
        <v>10</v>
      </c>
      <c r="I25" s="49">
        <f t="shared" si="0"/>
        <v>10</v>
      </c>
      <c r="J25" s="50" t="str">
        <f t="shared" si="1"/>
        <v>OK</v>
      </c>
      <c r="K25" s="34">
        <v>0</v>
      </c>
      <c r="L25" s="34">
        <v>0</v>
      </c>
      <c r="M25" s="34">
        <v>0</v>
      </c>
      <c r="N25" s="34">
        <v>0</v>
      </c>
      <c r="O25" s="34">
        <v>0</v>
      </c>
      <c r="P25" s="34">
        <v>0</v>
      </c>
      <c r="Q25" s="34">
        <v>0</v>
      </c>
      <c r="R25" s="34">
        <v>0</v>
      </c>
      <c r="S25" s="34">
        <v>0</v>
      </c>
      <c r="T25" s="34">
        <v>0</v>
      </c>
      <c r="U25" s="34">
        <v>0</v>
      </c>
      <c r="V25" s="34">
        <v>0</v>
      </c>
    </row>
    <row r="26" spans="1:2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6">
        <v>10</v>
      </c>
      <c r="I26" s="49">
        <f t="shared" si="0"/>
        <v>10</v>
      </c>
      <c r="J26" s="50" t="str">
        <f t="shared" si="1"/>
        <v>OK</v>
      </c>
      <c r="K26" s="34">
        <v>0</v>
      </c>
      <c r="L26" s="34">
        <v>0</v>
      </c>
      <c r="M26" s="34">
        <v>0</v>
      </c>
      <c r="N26" s="34">
        <v>0</v>
      </c>
      <c r="O26" s="34">
        <v>0</v>
      </c>
      <c r="P26" s="34">
        <v>0</v>
      </c>
      <c r="Q26" s="34">
        <v>0</v>
      </c>
      <c r="R26" s="34">
        <v>0</v>
      </c>
      <c r="S26" s="34">
        <v>0</v>
      </c>
      <c r="T26" s="34">
        <v>0</v>
      </c>
      <c r="U26" s="34">
        <v>0</v>
      </c>
      <c r="V26" s="34">
        <v>0</v>
      </c>
    </row>
    <row r="27" spans="1:2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6"/>
      <c r="I27" s="49">
        <f t="shared" si="0"/>
        <v>0</v>
      </c>
      <c r="J27" s="50" t="str">
        <f t="shared" si="1"/>
        <v>OK</v>
      </c>
      <c r="K27" s="34">
        <v>0</v>
      </c>
      <c r="L27" s="34">
        <v>0</v>
      </c>
      <c r="M27" s="34">
        <v>0</v>
      </c>
      <c r="N27" s="34">
        <v>0</v>
      </c>
      <c r="O27" s="34">
        <v>0</v>
      </c>
      <c r="P27" s="34">
        <v>0</v>
      </c>
      <c r="Q27" s="34">
        <v>0</v>
      </c>
      <c r="R27" s="34">
        <v>0</v>
      </c>
      <c r="S27" s="34">
        <v>0</v>
      </c>
      <c r="T27" s="34">
        <v>0</v>
      </c>
      <c r="U27" s="34">
        <v>0</v>
      </c>
      <c r="V27" s="34">
        <v>0</v>
      </c>
    </row>
    <row r="28" spans="1:2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6"/>
      <c r="I28" s="49">
        <f t="shared" si="0"/>
        <v>0</v>
      </c>
      <c r="J28" s="50" t="str">
        <f t="shared" si="1"/>
        <v>OK</v>
      </c>
      <c r="K28" s="34">
        <v>0</v>
      </c>
      <c r="L28" s="34">
        <v>0</v>
      </c>
      <c r="M28" s="34">
        <v>0</v>
      </c>
      <c r="N28" s="34">
        <v>0</v>
      </c>
      <c r="O28" s="34">
        <v>0</v>
      </c>
      <c r="P28" s="34">
        <v>0</v>
      </c>
      <c r="Q28" s="34">
        <v>0</v>
      </c>
      <c r="R28" s="34">
        <v>0</v>
      </c>
      <c r="S28" s="34">
        <v>0</v>
      </c>
      <c r="T28" s="34">
        <v>0</v>
      </c>
      <c r="U28" s="34">
        <v>0</v>
      </c>
      <c r="V28" s="34">
        <v>0</v>
      </c>
    </row>
    <row r="29" spans="1:2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6"/>
      <c r="I29" s="49">
        <f t="shared" si="0"/>
        <v>0</v>
      </c>
      <c r="J29" s="50" t="str">
        <f t="shared" si="1"/>
        <v>OK</v>
      </c>
      <c r="K29" s="34">
        <v>0</v>
      </c>
      <c r="L29" s="34">
        <v>0</v>
      </c>
      <c r="M29" s="34">
        <v>0</v>
      </c>
      <c r="N29" s="34">
        <v>0</v>
      </c>
      <c r="O29" s="34">
        <v>0</v>
      </c>
      <c r="P29" s="34">
        <v>0</v>
      </c>
      <c r="Q29" s="34">
        <v>0</v>
      </c>
      <c r="R29" s="34">
        <v>0</v>
      </c>
      <c r="S29" s="34">
        <v>0</v>
      </c>
      <c r="T29" s="34">
        <v>0</v>
      </c>
      <c r="U29" s="34">
        <v>0</v>
      </c>
      <c r="V29" s="34">
        <v>0</v>
      </c>
    </row>
    <row r="31" spans="1:22" x14ac:dyDescent="0.25">
      <c r="D31" s="1" t="s">
        <v>92</v>
      </c>
    </row>
    <row r="32" spans="1:22" x14ac:dyDescent="0.25">
      <c r="D32" s="1" t="s">
        <v>93</v>
      </c>
    </row>
    <row r="33" spans="4:4" x14ac:dyDescent="0.25">
      <c r="D33" s="1" t="s">
        <v>79</v>
      </c>
    </row>
  </sheetData>
  <mergeCells count="30">
    <mergeCell ref="U1:U2"/>
    <mergeCell ref="V1:V2"/>
    <mergeCell ref="O1:O2"/>
    <mergeCell ref="P1:P2"/>
    <mergeCell ref="Q1:Q2"/>
    <mergeCell ref="R1:R2"/>
    <mergeCell ref="S1:S2"/>
    <mergeCell ref="T1:T2"/>
    <mergeCell ref="L1:L2"/>
    <mergeCell ref="M1:M2"/>
    <mergeCell ref="N1:N2"/>
    <mergeCell ref="A16:A18"/>
    <mergeCell ref="B16:B18"/>
    <mergeCell ref="A12:A14"/>
    <mergeCell ref="B12:B14"/>
    <mergeCell ref="D1:G1"/>
    <mergeCell ref="H1:J1"/>
    <mergeCell ref="K1:K2"/>
    <mergeCell ref="A2:J2"/>
    <mergeCell ref="A4:A5"/>
    <mergeCell ref="B4:B5"/>
    <mergeCell ref="A1:C1"/>
    <mergeCell ref="A19:A21"/>
    <mergeCell ref="B19:B21"/>
    <mergeCell ref="A22:A24"/>
    <mergeCell ref="B22:B24"/>
    <mergeCell ref="A6:A8"/>
    <mergeCell ref="B6:B8"/>
    <mergeCell ref="A9:A10"/>
    <mergeCell ref="B9:B10"/>
  </mergeCells>
  <conditionalFormatting sqref="M5:V29">
    <cfRule type="cellIs" dxfId="23" priority="10" stopIfTrue="1" operator="greaterThan">
      <formula>0</formula>
    </cfRule>
    <cfRule type="cellIs" dxfId="22" priority="11" stopIfTrue="1" operator="greaterThan">
      <formula>0</formula>
    </cfRule>
    <cfRule type="cellIs" dxfId="21" priority="12" stopIfTrue="1" operator="greaterThan">
      <formula>0</formula>
    </cfRule>
  </conditionalFormatting>
  <conditionalFormatting sqref="M4:V4">
    <cfRule type="cellIs" dxfId="20" priority="7" stopIfTrue="1" operator="greaterThan">
      <formula>0</formula>
    </cfRule>
    <cfRule type="cellIs" dxfId="19" priority="8" stopIfTrue="1" operator="greaterThan">
      <formula>0</formula>
    </cfRule>
    <cfRule type="cellIs" dxfId="18" priority="9" stopIfTrue="1" operator="greaterThan">
      <formula>0</formula>
    </cfRule>
  </conditionalFormatting>
  <conditionalFormatting sqref="K4 K5:L29">
    <cfRule type="cellIs" dxfId="17" priority="4" stopIfTrue="1" operator="greaterThan">
      <formula>0</formula>
    </cfRule>
    <cfRule type="cellIs" dxfId="16" priority="5" stopIfTrue="1" operator="greaterThan">
      <formula>0</formula>
    </cfRule>
    <cfRule type="cellIs" dxfId="15" priority="6" stopIfTrue="1" operator="greaterThan">
      <formula>0</formula>
    </cfRule>
  </conditionalFormatting>
  <conditionalFormatting sqref="L4">
    <cfRule type="cellIs" dxfId="14" priority="1" stopIfTrue="1" operator="greaterThan">
      <formula>0</formula>
    </cfRule>
    <cfRule type="cellIs" dxfId="13" priority="2" stopIfTrue="1" operator="greaterThan">
      <formula>0</formula>
    </cfRule>
    <cfRule type="cellIs" dxfId="12" priority="3" stopIfTrue="1" operator="greaterThan">
      <formula>0</formula>
    </cfRule>
  </conditionalFormatting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6"/>
  <sheetViews>
    <sheetView tabSelected="1" zoomScale="80" zoomScaleNormal="80" workbookViewId="0">
      <selection activeCell="H42" sqref="H42"/>
    </sheetView>
  </sheetViews>
  <sheetFormatPr defaultColWidth="9.7109375" defaultRowHeight="15" x14ac:dyDescent="0.25"/>
  <cols>
    <col min="1" max="1" width="19.85546875" style="1" customWidth="1"/>
    <col min="2" max="2" width="5.5703125" style="1" bestFit="1" customWidth="1"/>
    <col min="3" max="3" width="9.7109375" style="52" customWidth="1"/>
    <col min="4" max="4" width="60.28515625" style="1" customWidth="1"/>
    <col min="5" max="5" width="12.42578125" style="1" customWidth="1"/>
    <col min="6" max="6" width="16.7109375" style="1" customWidth="1"/>
    <col min="7" max="7" width="12.7109375" style="16" bestFit="1" customWidth="1"/>
    <col min="8" max="8" width="11.28515625" style="17" customWidth="1"/>
    <col min="9" max="9" width="13.28515625" style="53" customWidth="1"/>
    <col min="10" max="10" width="12.5703125" style="18" customWidth="1"/>
    <col min="11" max="11" width="16.28515625" style="15" customWidth="1"/>
    <col min="12" max="12" width="17" style="15" customWidth="1"/>
    <col min="13" max="16384" width="9.7109375" style="15"/>
  </cols>
  <sheetData>
    <row r="1" spans="1:12" ht="32.25" customHeight="1" x14ac:dyDescent="0.25">
      <c r="A1" s="58" t="s">
        <v>89</v>
      </c>
      <c r="B1" s="58"/>
      <c r="C1" s="58"/>
      <c r="D1" s="58" t="s">
        <v>90</v>
      </c>
      <c r="E1" s="58"/>
      <c r="F1" s="58"/>
      <c r="G1" s="58"/>
      <c r="H1" s="74" t="s">
        <v>88</v>
      </c>
      <c r="I1" s="74"/>
      <c r="J1" s="74"/>
      <c r="K1" s="74"/>
      <c r="L1" s="74"/>
    </row>
    <row r="2" spans="1:12" ht="26.25" customHeight="1" x14ac:dyDescent="0.25">
      <c r="A2" s="58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</row>
    <row r="3" spans="1:12" s="16" customFormat="1" ht="45" customHeight="1" x14ac:dyDescent="0.2">
      <c r="A3" s="42" t="s">
        <v>3</v>
      </c>
      <c r="B3" s="42" t="s">
        <v>1</v>
      </c>
      <c r="C3" s="43" t="s">
        <v>4</v>
      </c>
      <c r="D3" s="43" t="s">
        <v>6</v>
      </c>
      <c r="E3" s="43" t="s">
        <v>40</v>
      </c>
      <c r="F3" s="43" t="s">
        <v>44</v>
      </c>
      <c r="G3" s="44" t="s">
        <v>5</v>
      </c>
      <c r="H3" s="45" t="s">
        <v>29</v>
      </c>
      <c r="I3" s="46" t="s">
        <v>41</v>
      </c>
      <c r="J3" s="42" t="s">
        <v>28</v>
      </c>
      <c r="K3" s="54" t="s">
        <v>34</v>
      </c>
      <c r="L3" s="54" t="s">
        <v>35</v>
      </c>
    </row>
    <row r="4" spans="1:12" ht="30" customHeight="1" x14ac:dyDescent="0.25">
      <c r="A4" s="59" t="s">
        <v>94</v>
      </c>
      <c r="B4" s="59">
        <v>13</v>
      </c>
      <c r="C4" s="48">
        <v>34</v>
      </c>
      <c r="D4" s="39" t="s">
        <v>48</v>
      </c>
      <c r="E4" s="33" t="s">
        <v>78</v>
      </c>
      <c r="F4" s="33" t="s">
        <v>75</v>
      </c>
      <c r="G4" s="38">
        <v>984</v>
      </c>
      <c r="H4" s="35">
        <f>REITORIA!H4+ESAG!I4+CEART!I4+FAED!I4+CEAD!I4+CEFID!I4+CERES!I4+CESFI!I4+CAV!I4+CCT!I4+CEO!I4+CEPLAN!I4+MUSEU!I4+CEAVI!I4</f>
        <v>15</v>
      </c>
      <c r="I4" s="49">
        <f>(REITORIA!H4-REITORIA!I4)+(ESAG!H4-ESAG!I4)+(CEART!H4-CEART!I4)+(FAED!H4-FAED!I4)+(CEAD!H4-CEAD!I4)+(CEFID!H4-CEFID!I4)+(CERES!H4-CERES!I4)+(CESFI!H4-CESFI!I4)+(CAV!H4-CAV!I4)+(CCT!H4-CCT!I4)+(CEO!H4-CEO!I4)+(CEPLAN!H4-CEPLAN!I4)+(MUSEU!H4-MUSEU!I4)+(CEAVI!H4-CEAVI!I4)</f>
        <v>0</v>
      </c>
      <c r="J4" s="55">
        <f>H4-I4</f>
        <v>15</v>
      </c>
      <c r="K4" s="31">
        <f>G4*H4</f>
        <v>14760</v>
      </c>
      <c r="L4" s="31">
        <f>G4*I4</f>
        <v>0</v>
      </c>
    </row>
    <row r="5" spans="1:12" ht="30" x14ac:dyDescent="0.25">
      <c r="A5" s="61"/>
      <c r="B5" s="61"/>
      <c r="C5" s="48">
        <v>35</v>
      </c>
      <c r="D5" s="39" t="s">
        <v>49</v>
      </c>
      <c r="E5" s="33" t="s">
        <v>78</v>
      </c>
      <c r="F5" s="33" t="s">
        <v>75</v>
      </c>
      <c r="G5" s="38">
        <v>985</v>
      </c>
      <c r="H5" s="35">
        <f>REITORIA!H5+ESAG!I5+CEART!I5+FAED!I5+CEAD!I5+CEFID!I5+CERES!I5+CESFI!I5+CAV!I5+CCT!I5+CEO!I5+CEPLAN!I5+MUSEU!I5+CEAVI!I5</f>
        <v>17</v>
      </c>
      <c r="I5" s="49">
        <f>(REITORIA!H5-REITORIA!I5)+(ESAG!H5-ESAG!I5)+(CEART!H5-CEART!I5)+(FAED!H5-FAED!I5)+(CEAD!H5-CEAD!I5)+(CEFID!H5-CEFID!I5)+(CERES!H5-CERES!I5)+(CESFI!H5-CESFI!I5)+(CAV!H5-CAV!I5)+(CCT!H5-CCT!I5)+(CEO!H5-CEO!I5)+(CEPLAN!H5-CEPLAN!I5)+(MUSEU!H5-MUSEU!I5)+(CEAVI!H5-CEAVI!I5)</f>
        <v>0</v>
      </c>
      <c r="J5" s="55">
        <f t="shared" ref="J5:J26" si="0">H5-I5</f>
        <v>17</v>
      </c>
      <c r="K5" s="31">
        <f t="shared" ref="K5:K29" si="1">G5*H5</f>
        <v>16745</v>
      </c>
      <c r="L5" s="31">
        <f t="shared" ref="L5:L29" si="2">G5*I5</f>
        <v>0</v>
      </c>
    </row>
    <row r="6" spans="1:12" ht="60" x14ac:dyDescent="0.25">
      <c r="A6" s="59" t="s">
        <v>80</v>
      </c>
      <c r="B6" s="59">
        <v>16</v>
      </c>
      <c r="C6" s="32">
        <v>40</v>
      </c>
      <c r="D6" s="39" t="s">
        <v>50</v>
      </c>
      <c r="E6" s="20" t="s">
        <v>78</v>
      </c>
      <c r="F6" s="33" t="s">
        <v>75</v>
      </c>
      <c r="G6" s="38">
        <v>148.88</v>
      </c>
      <c r="H6" s="35">
        <f>REITORIA!H6+ESAG!I6+CEART!I6+FAED!I6+CEAD!I6+CEFID!I6+CERES!I6+CESFI!I6+CAV!I6+CCT!I6+CEO!I6+CEPLAN!I6+MUSEU!I6+CEAVI!I6</f>
        <v>45</v>
      </c>
      <c r="I6" s="49">
        <f>(REITORIA!H6-REITORIA!I6)+(ESAG!H6-ESAG!I6)+(CEART!H6-CEART!I6)+(FAED!H6-FAED!I6)+(CEAD!H6-CEAD!I6)+(CEFID!H6-CEFID!I6)+(CERES!H6-CERES!I6)+(CESFI!H6-CESFI!I6)+(CAV!H6-CAV!I6)+(CCT!H6-CCT!I6)+(CEO!H6-CEO!I6)+(CEPLAN!H6-CEPLAN!I6)+(MUSEU!H6-MUSEU!I6)+(CEAVI!H6-CEAVI!I6)</f>
        <v>2</v>
      </c>
      <c r="J6" s="55">
        <f t="shared" si="0"/>
        <v>43</v>
      </c>
      <c r="K6" s="31">
        <f t="shared" si="1"/>
        <v>6699.5999999999995</v>
      </c>
      <c r="L6" s="31">
        <f t="shared" si="2"/>
        <v>297.76</v>
      </c>
    </row>
    <row r="7" spans="1:12" ht="30" customHeight="1" x14ac:dyDescent="0.25">
      <c r="A7" s="60"/>
      <c r="B7" s="60"/>
      <c r="C7" s="32">
        <v>41</v>
      </c>
      <c r="D7" s="40" t="s">
        <v>51</v>
      </c>
      <c r="E7" s="20" t="s">
        <v>78</v>
      </c>
      <c r="F7" s="33" t="s">
        <v>75</v>
      </c>
      <c r="G7" s="38">
        <v>69.45</v>
      </c>
      <c r="H7" s="35">
        <f>REITORIA!H7+ESAG!I7+CEART!I7+FAED!I7+CEAD!I7+CEFID!I7+CERES!I7+CESFI!I7+CAV!I7+CCT!I7+CEO!I7+CEPLAN!I7+MUSEU!I7+CEAVI!I7</f>
        <v>56</v>
      </c>
      <c r="I7" s="49">
        <f>(REITORIA!H7-REITORIA!I7)+(ESAG!H7-ESAG!I7)+(CEART!H7-CEART!I7)+(FAED!H7-FAED!I7)+(CEAD!H7-CEAD!I7)+(CEFID!H7-CEFID!I7)+(CERES!H7-CERES!I7)+(CESFI!H7-CESFI!I7)+(CAV!H7-CAV!I7)+(CCT!H7-CCT!I7)+(CEO!H7-CEO!I7)+(CEPLAN!H7-CEPLAN!I7)+(MUSEU!H7-MUSEU!I7)+(CEAVI!H7-CEAVI!I7)</f>
        <v>0</v>
      </c>
      <c r="J7" s="55">
        <f t="shared" si="0"/>
        <v>56</v>
      </c>
      <c r="K7" s="31">
        <f t="shared" si="1"/>
        <v>3889.2000000000003</v>
      </c>
      <c r="L7" s="31">
        <f t="shared" si="2"/>
        <v>0</v>
      </c>
    </row>
    <row r="8" spans="1:12" ht="60" x14ac:dyDescent="0.25">
      <c r="A8" s="61"/>
      <c r="B8" s="61"/>
      <c r="C8" s="32">
        <v>42</v>
      </c>
      <c r="D8" s="40" t="s">
        <v>52</v>
      </c>
      <c r="E8" s="20" t="s">
        <v>78</v>
      </c>
      <c r="F8" s="33" t="s">
        <v>75</v>
      </c>
      <c r="G8" s="38">
        <v>287.83</v>
      </c>
      <c r="H8" s="35">
        <f>REITORIA!H8+ESAG!I8+CEART!I8+FAED!I8+CEAD!I8+CEFID!I8+CERES!I8+CESFI!I8+CAV!I8+CCT!I8+CEO!I8+CEPLAN!I8+MUSEU!I8+CEAVI!I8</f>
        <v>40</v>
      </c>
      <c r="I8" s="49">
        <f>(REITORIA!H8-REITORIA!I8)+(ESAG!H8-ESAG!I8)+(CEART!H8-CEART!I8)+(FAED!H8-FAED!I8)+(CEAD!H8-CEAD!I8)+(CEFID!H8-CEFID!I8)+(CERES!H8-CERES!I8)+(CESFI!H8-CESFI!I8)+(CAV!H8-CAV!I8)+(CCT!H8-CCT!I8)+(CEO!H8-CEO!I8)+(CEPLAN!H8-CEPLAN!I8)+(MUSEU!H8-MUSEU!I8)+(CEAVI!H8-CEAVI!I8)</f>
        <v>0</v>
      </c>
      <c r="J8" s="55">
        <f t="shared" si="0"/>
        <v>40</v>
      </c>
      <c r="K8" s="31">
        <f t="shared" si="1"/>
        <v>11513.199999999999</v>
      </c>
      <c r="L8" s="31">
        <f t="shared" si="2"/>
        <v>0</v>
      </c>
    </row>
    <row r="9" spans="1:12" ht="60" x14ac:dyDescent="0.25">
      <c r="A9" s="59" t="s">
        <v>95</v>
      </c>
      <c r="B9" s="59">
        <v>17</v>
      </c>
      <c r="C9" s="32">
        <v>43</v>
      </c>
      <c r="D9" s="40" t="s">
        <v>53</v>
      </c>
      <c r="E9" s="20" t="s">
        <v>78</v>
      </c>
      <c r="F9" s="33" t="s">
        <v>75</v>
      </c>
      <c r="G9" s="38">
        <v>164.66</v>
      </c>
      <c r="H9" s="35">
        <f>REITORIA!H9+ESAG!I9+CEART!I9+FAED!I9+CEAD!I9+CEFID!I9+CERES!I9+CESFI!I9+CAV!I9+CCT!I9+CEO!I9+CEPLAN!I9+MUSEU!I9+CEAVI!I9</f>
        <v>4</v>
      </c>
      <c r="I9" s="49">
        <f>(REITORIA!H9-REITORIA!I9)+(ESAG!H9-ESAG!I9)+(CEART!H9-CEART!I9)+(FAED!H9-FAED!I9)+(CEAD!H9-CEAD!I9)+(CEFID!H9-CEFID!I9)+(CERES!H9-CERES!I9)+(CESFI!H9-CESFI!I9)+(CAV!H9-CAV!I9)+(CCT!H9-CCT!I9)+(CEO!H9-CEO!I9)+(CEPLAN!H9-CEPLAN!I9)+(MUSEU!H9-MUSEU!I9)+(CEAVI!H9-CEAVI!I9)</f>
        <v>0</v>
      </c>
      <c r="J9" s="55">
        <f t="shared" si="0"/>
        <v>4</v>
      </c>
      <c r="K9" s="31">
        <f t="shared" si="1"/>
        <v>658.64</v>
      </c>
      <c r="L9" s="31">
        <f t="shared" si="2"/>
        <v>0</v>
      </c>
    </row>
    <row r="10" spans="1:12" ht="75" x14ac:dyDescent="0.25">
      <c r="A10" s="61"/>
      <c r="B10" s="61"/>
      <c r="C10" s="32">
        <v>44</v>
      </c>
      <c r="D10" s="40" t="s">
        <v>54</v>
      </c>
      <c r="E10" s="20" t="s">
        <v>78</v>
      </c>
      <c r="F10" s="33" t="s">
        <v>75</v>
      </c>
      <c r="G10" s="38">
        <v>53</v>
      </c>
      <c r="H10" s="35">
        <f>REITORIA!H10+ESAG!I10+CEART!I10+FAED!I10+CEAD!I10+CEFID!I10+CERES!I10+CESFI!I10+CAV!I10+CCT!I10+CEO!I10+CEPLAN!I10+MUSEU!I10+CEAVI!I10</f>
        <v>20</v>
      </c>
      <c r="I10" s="49">
        <f>(REITORIA!H10-REITORIA!I10)+(ESAG!H10-ESAG!I10)+(CEART!H10-CEART!I10)+(FAED!H10-FAED!I10)+(CEAD!H10-CEAD!I10)+(CEFID!H10-CEFID!I10)+(CERES!H10-CERES!I10)+(CESFI!H10-CESFI!I10)+(CAV!H10-CAV!I10)+(CCT!H10-CCT!I10)+(CEO!H10-CEO!I10)+(CEPLAN!H10-CEPLAN!I10)+(MUSEU!H10-MUSEU!I10)+(CEAVI!H10-CEAVI!I10)</f>
        <v>10</v>
      </c>
      <c r="J10" s="55">
        <f t="shared" si="0"/>
        <v>10</v>
      </c>
      <c r="K10" s="31">
        <f t="shared" si="1"/>
        <v>1060</v>
      </c>
      <c r="L10" s="31">
        <f t="shared" si="2"/>
        <v>530</v>
      </c>
    </row>
    <row r="11" spans="1:12" ht="30" x14ac:dyDescent="0.25">
      <c r="A11" s="48" t="s">
        <v>95</v>
      </c>
      <c r="B11" s="51">
        <v>19</v>
      </c>
      <c r="C11" s="32">
        <v>46</v>
      </c>
      <c r="D11" s="40" t="s">
        <v>55</v>
      </c>
      <c r="E11" s="20" t="s">
        <v>78</v>
      </c>
      <c r="F11" s="33" t="s">
        <v>75</v>
      </c>
      <c r="G11" s="38">
        <v>1.99</v>
      </c>
      <c r="H11" s="35">
        <f>REITORIA!H11+ESAG!I11+CEART!I11+FAED!I11+CEAD!I11+CEFID!I11+CERES!I11+CESFI!I11+CAV!I11+CCT!I11+CEO!I11+CEPLAN!I11+MUSEU!I11+CEAVI!I11</f>
        <v>196</v>
      </c>
      <c r="I11" s="49">
        <f>(REITORIA!H11-REITORIA!I11)+(ESAG!H11-ESAG!I11)+(CEART!H11-CEART!I11)+(FAED!H11-FAED!I11)+(CEAD!H11-CEAD!I11)+(CEFID!H11-CEFID!I11)+(CERES!H11-CERES!I11)+(CESFI!H11-CESFI!I11)+(CAV!H11-CAV!I11)+(CCT!H11-CCT!I11)+(CEO!H11-CEO!I11)+(CEPLAN!H11-CEPLAN!I11)+(MUSEU!H11-MUSEU!I11)+(CEAVI!H11-CEAVI!I11)</f>
        <v>0</v>
      </c>
      <c r="J11" s="55">
        <f t="shared" si="0"/>
        <v>196</v>
      </c>
      <c r="K11" s="31">
        <f t="shared" si="1"/>
        <v>390.04</v>
      </c>
      <c r="L11" s="31">
        <f t="shared" si="2"/>
        <v>0</v>
      </c>
    </row>
    <row r="12" spans="1:12" ht="75" x14ac:dyDescent="0.25">
      <c r="A12" s="59" t="s">
        <v>80</v>
      </c>
      <c r="B12" s="59">
        <v>21</v>
      </c>
      <c r="C12" s="32">
        <v>51</v>
      </c>
      <c r="D12" s="40" t="s">
        <v>56</v>
      </c>
      <c r="E12" s="20" t="s">
        <v>78</v>
      </c>
      <c r="F12" s="33" t="s">
        <v>74</v>
      </c>
      <c r="G12" s="38">
        <v>14.9</v>
      </c>
      <c r="H12" s="35">
        <f>REITORIA!H12+ESAG!I12+CEART!I12+FAED!I12+CEAD!I12+CEFID!I12+CERES!I12+CESFI!I12+CAV!I12+CCT!I12+CEO!I12+CEPLAN!I12+MUSEU!I12+CEAVI!I12</f>
        <v>127</v>
      </c>
      <c r="I12" s="49">
        <f>(REITORIA!H12-REITORIA!I12)+(ESAG!H12-ESAG!I12)+(CEART!H12-CEART!I12)+(FAED!H12-FAED!I12)+(CEAD!H12-CEAD!I12)+(CEFID!H12-CEFID!I12)+(CERES!H12-CERES!I12)+(CESFI!H12-CESFI!I12)+(CAV!H12-CAV!I12)+(CCT!H12-CCT!I12)+(CEO!H12-CEO!I12)+(CEPLAN!H12-CEPLAN!I12)+(MUSEU!H12-MUSEU!I12)+(CEAVI!H12-CEAVI!I12)</f>
        <v>0</v>
      </c>
      <c r="J12" s="55">
        <f t="shared" si="0"/>
        <v>127</v>
      </c>
      <c r="K12" s="31">
        <f t="shared" si="1"/>
        <v>1892.3</v>
      </c>
      <c r="L12" s="31">
        <f t="shared" si="2"/>
        <v>0</v>
      </c>
    </row>
    <row r="13" spans="1:12" ht="15" customHeight="1" x14ac:dyDescent="0.25">
      <c r="A13" s="60"/>
      <c r="B13" s="60"/>
      <c r="C13" s="32">
        <v>52</v>
      </c>
      <c r="D13" s="37" t="s">
        <v>57</v>
      </c>
      <c r="E13" s="20" t="s">
        <v>78</v>
      </c>
      <c r="F13" s="33" t="s">
        <v>74</v>
      </c>
      <c r="G13" s="38">
        <v>19.899999999999999</v>
      </c>
      <c r="H13" s="35">
        <f>REITORIA!H13+ESAG!I13+CEART!I13+FAED!I13+CEAD!I13+CEFID!I13+CERES!I13+CESFI!I13+CAV!I13+CCT!I13+CEO!I13+CEPLAN!I13+MUSEU!I13+CEAVI!I13</f>
        <v>161</v>
      </c>
      <c r="I13" s="49">
        <f>(REITORIA!H13-REITORIA!I13)+(ESAG!H13-ESAG!I13)+(CEART!H13-CEART!I13)+(FAED!H13-FAED!I13)+(CEAD!H13-CEAD!I13)+(CEFID!H13-CEFID!I13)+(CERES!H13-CERES!I13)+(CESFI!H13-CESFI!I13)+(CAV!H13-CAV!I13)+(CCT!H13-CCT!I13)+(CEO!H13-CEO!I13)+(CEPLAN!H13-CEPLAN!I13)+(MUSEU!H13-MUSEU!I13)+(CEAVI!H13-CEAVI!I13)</f>
        <v>0</v>
      </c>
      <c r="J13" s="55">
        <f t="shared" si="0"/>
        <v>161</v>
      </c>
      <c r="K13" s="31">
        <f t="shared" si="1"/>
        <v>3203.8999999999996</v>
      </c>
      <c r="L13" s="31">
        <f t="shared" si="2"/>
        <v>0</v>
      </c>
    </row>
    <row r="14" spans="1:12" ht="45" x14ac:dyDescent="0.25">
      <c r="A14" s="61"/>
      <c r="B14" s="61"/>
      <c r="C14" s="32">
        <v>53</v>
      </c>
      <c r="D14" s="37" t="s">
        <v>58</v>
      </c>
      <c r="E14" s="20" t="s">
        <v>78</v>
      </c>
      <c r="F14" s="33" t="s">
        <v>74</v>
      </c>
      <c r="G14" s="38">
        <v>29.9</v>
      </c>
      <c r="H14" s="35">
        <f>REITORIA!H14+ESAG!I14+CEART!I14+FAED!I14+CEAD!I14+CEFID!I14+CERES!I14+CESFI!I14+CAV!I14+CCT!I14+CEO!I14+CEPLAN!I14+MUSEU!I14+CEAVI!I14</f>
        <v>241</v>
      </c>
      <c r="I14" s="49">
        <f>(REITORIA!H14-REITORIA!I14)+(ESAG!H14-ESAG!I14)+(CEART!H14-CEART!I14)+(FAED!H14-FAED!I14)+(CEAD!H14-CEAD!I14)+(CEFID!H14-CEFID!I14)+(CERES!H14-CERES!I14)+(CESFI!H14-CESFI!I14)+(CAV!H14-CAV!I14)+(CCT!H14-CCT!I14)+(CEO!H14-CEO!I14)+(CEPLAN!H14-CEPLAN!I14)+(MUSEU!H14-MUSEU!I14)+(CEAVI!H14-CEAVI!I14)</f>
        <v>10</v>
      </c>
      <c r="J14" s="55">
        <f t="shared" si="0"/>
        <v>231</v>
      </c>
      <c r="K14" s="31">
        <f t="shared" si="1"/>
        <v>7205.9</v>
      </c>
      <c r="L14" s="31">
        <f t="shared" si="2"/>
        <v>299</v>
      </c>
    </row>
    <row r="15" spans="1:12" ht="75" x14ac:dyDescent="0.25">
      <c r="A15" s="48" t="s">
        <v>80</v>
      </c>
      <c r="B15" s="51">
        <v>22</v>
      </c>
      <c r="C15" s="32">
        <v>54</v>
      </c>
      <c r="D15" s="37" t="s">
        <v>59</v>
      </c>
      <c r="E15" s="20" t="s">
        <v>78</v>
      </c>
      <c r="F15" s="33" t="s">
        <v>76</v>
      </c>
      <c r="G15" s="38">
        <v>132.22999999999999</v>
      </c>
      <c r="H15" s="35">
        <f>REITORIA!H15+ESAG!I15+CEART!I15+FAED!I15+CEAD!I15+CEFID!I15+CERES!I15+CESFI!I15+CAV!I15+CCT!I15+CEO!I15+CEPLAN!I15+MUSEU!I15+CEAVI!I15</f>
        <v>70</v>
      </c>
      <c r="I15" s="49">
        <f>(REITORIA!H15-REITORIA!I15)+(ESAG!H15-ESAG!I15)+(CEART!H15-CEART!I15)+(FAED!H15-FAED!I15)+(CEAD!H15-CEAD!I15)+(CEFID!H15-CEFID!I15)+(CERES!H15-CERES!I15)+(CESFI!H15-CESFI!I15)+(CAV!H15-CAV!I15)+(CCT!H15-CCT!I15)+(CEO!H15-CEO!I15)+(CEPLAN!H15-CEPLAN!I15)+(MUSEU!H15-MUSEU!I15)+(CEAVI!H15-CEAVI!I15)</f>
        <v>0</v>
      </c>
      <c r="J15" s="55">
        <f t="shared" si="0"/>
        <v>70</v>
      </c>
      <c r="K15" s="31">
        <f t="shared" si="1"/>
        <v>9256.0999999999985</v>
      </c>
      <c r="L15" s="31">
        <f t="shared" si="2"/>
        <v>0</v>
      </c>
    </row>
    <row r="16" spans="1:12" ht="30" customHeight="1" x14ac:dyDescent="0.25">
      <c r="A16" s="59" t="s">
        <v>94</v>
      </c>
      <c r="B16" s="59">
        <v>23</v>
      </c>
      <c r="C16" s="32">
        <v>55</v>
      </c>
      <c r="D16" s="37" t="s">
        <v>60</v>
      </c>
      <c r="E16" s="20" t="s">
        <v>78</v>
      </c>
      <c r="F16" s="33" t="s">
        <v>76</v>
      </c>
      <c r="G16" s="38">
        <v>207</v>
      </c>
      <c r="H16" s="35">
        <f>REITORIA!H16+ESAG!I16+CEART!I16+FAED!I16+CEAD!I16+CEFID!I16+CERES!I16+CESFI!I16+CAV!I16+CCT!I16+CEO!I16+CEPLAN!I16+MUSEU!I16+CEAVI!I16</f>
        <v>24</v>
      </c>
      <c r="I16" s="49">
        <f>(REITORIA!H16-REITORIA!I16)+(ESAG!H16-ESAG!I16)+(CEART!H16-CEART!I16)+(FAED!H16-FAED!I16)+(CEAD!H16-CEAD!I16)+(CEFID!H16-CEFID!I16)+(CERES!H16-CERES!I16)+(CESFI!H16-CESFI!I16)+(CAV!H16-CAV!I16)+(CCT!H16-CCT!I16)+(CEO!H16-CEO!I16)+(CEPLAN!H16-CEPLAN!I16)+(MUSEU!H16-MUSEU!I16)+(CEAVI!H16-CEAVI!I16)</f>
        <v>0</v>
      </c>
      <c r="J16" s="55">
        <f t="shared" si="0"/>
        <v>24</v>
      </c>
      <c r="K16" s="31">
        <f t="shared" si="1"/>
        <v>4968</v>
      </c>
      <c r="L16" s="31">
        <f t="shared" si="2"/>
        <v>0</v>
      </c>
    </row>
    <row r="17" spans="1:12" ht="270" x14ac:dyDescent="0.25">
      <c r="A17" s="60"/>
      <c r="B17" s="60"/>
      <c r="C17" s="32">
        <v>56</v>
      </c>
      <c r="D17" s="37" t="s">
        <v>61</v>
      </c>
      <c r="E17" s="20"/>
      <c r="F17" s="33" t="s">
        <v>76</v>
      </c>
      <c r="G17" s="38">
        <v>176</v>
      </c>
      <c r="H17" s="35">
        <f>REITORIA!H17+ESAG!I17+CEART!I17+FAED!I17+CEAD!I17+CEFID!I17+CERES!I17+CESFI!I17+CAV!I17+CCT!I17+CEO!I17+CEPLAN!I17+MUSEU!I17+CEAVI!I17</f>
        <v>6</v>
      </c>
      <c r="I17" s="49">
        <f>(REITORIA!H17-REITORIA!I17)+(ESAG!H17-ESAG!I17)+(CEART!H17-CEART!I17)+(FAED!H17-FAED!I17)+(CEAD!H17-CEAD!I17)+(CEFID!H17-CEFID!I17)+(CERES!H17-CERES!I17)+(CESFI!H17-CESFI!I17)+(CAV!H17-CAV!I17)+(CCT!H17-CCT!I17)+(CEO!H17-CEO!I17)+(CEPLAN!H17-CEPLAN!I17)+(MUSEU!H17-MUSEU!I17)+(CEAVI!H17-CEAVI!I17)</f>
        <v>0</v>
      </c>
      <c r="J17" s="55">
        <f t="shared" si="0"/>
        <v>6</v>
      </c>
      <c r="K17" s="31">
        <f t="shared" si="1"/>
        <v>1056</v>
      </c>
      <c r="L17" s="31">
        <f t="shared" si="2"/>
        <v>0</v>
      </c>
    </row>
    <row r="18" spans="1:12" ht="315" x14ac:dyDescent="0.25">
      <c r="A18" s="61"/>
      <c r="B18" s="61"/>
      <c r="C18" s="32">
        <v>57</v>
      </c>
      <c r="D18" s="37" t="s">
        <v>62</v>
      </c>
      <c r="E18" s="20" t="s">
        <v>78</v>
      </c>
      <c r="F18" s="33" t="s">
        <v>76</v>
      </c>
      <c r="G18" s="38">
        <v>393</v>
      </c>
      <c r="H18" s="35">
        <f>REITORIA!H18+ESAG!I18+CEART!I18+FAED!I18+CEAD!I18+CEFID!I18+CERES!I18+CESFI!I18+CAV!I18+CCT!I18+CEO!I18+CEPLAN!I18+MUSEU!I18+CEAVI!I18</f>
        <v>2</v>
      </c>
      <c r="I18" s="49">
        <f>(REITORIA!H18-REITORIA!I18)+(ESAG!H18-ESAG!I18)+(CEART!H18-CEART!I18)+(FAED!H18-FAED!I18)+(CEAD!H18-CEAD!I18)+(CEFID!H18-CEFID!I18)+(CERES!H18-CERES!I18)+(CESFI!H18-CESFI!I18)+(CAV!H18-CAV!I18)+(CCT!H18-CCT!I18)+(CEO!H18-CEO!I18)+(CEPLAN!H18-CEPLAN!I18)+(MUSEU!H18-MUSEU!I18)+(CEAVI!H18-CEAVI!I18)</f>
        <v>0</v>
      </c>
      <c r="J18" s="55">
        <f t="shared" si="0"/>
        <v>2</v>
      </c>
      <c r="K18" s="31">
        <f t="shared" si="1"/>
        <v>786</v>
      </c>
      <c r="L18" s="31">
        <f t="shared" si="2"/>
        <v>0</v>
      </c>
    </row>
    <row r="19" spans="1:12" ht="15" customHeight="1" x14ac:dyDescent="0.25">
      <c r="A19" s="59" t="s">
        <v>95</v>
      </c>
      <c r="B19" s="59">
        <v>25</v>
      </c>
      <c r="C19" s="32">
        <v>59</v>
      </c>
      <c r="D19" s="37" t="s">
        <v>63</v>
      </c>
      <c r="E19" s="20" t="s">
        <v>78</v>
      </c>
      <c r="F19" s="33" t="s">
        <v>77</v>
      </c>
      <c r="G19" s="38">
        <v>328.31</v>
      </c>
      <c r="H19" s="35">
        <f>REITORIA!H19+ESAG!I19+CEART!I19+FAED!I19+CEAD!I19+CEFID!I19+CERES!I19+CESFI!I19+CAV!I19+CCT!I19+CEO!I19+CEPLAN!I19+MUSEU!I19+CEAVI!I19</f>
        <v>123</v>
      </c>
      <c r="I19" s="49">
        <f>(REITORIA!H19-REITORIA!I19)+(ESAG!H19-ESAG!I19)+(CEART!H19-CEART!I19)+(FAED!H19-FAED!I19)+(CEAD!H19-CEAD!I19)+(CEFID!H19-CEFID!I19)+(CERES!H19-CERES!I19)+(CESFI!H19-CESFI!I19)+(CAV!H19-CAV!I19)+(CCT!H19-CCT!I19)+(CEO!H19-CEO!I19)+(CEPLAN!H19-CEPLAN!I19)+(MUSEU!H19-MUSEU!I19)+(CEAVI!H19-CEAVI!I19)</f>
        <v>11</v>
      </c>
      <c r="J19" s="55">
        <f t="shared" si="0"/>
        <v>112</v>
      </c>
      <c r="K19" s="31">
        <f t="shared" si="1"/>
        <v>40382.129999999997</v>
      </c>
      <c r="L19" s="31">
        <f t="shared" si="2"/>
        <v>3611.41</v>
      </c>
    </row>
    <row r="20" spans="1:12" ht="285" x14ac:dyDescent="0.25">
      <c r="A20" s="60"/>
      <c r="B20" s="60"/>
      <c r="C20" s="32">
        <v>60</v>
      </c>
      <c r="D20" s="37" t="s">
        <v>64</v>
      </c>
      <c r="E20" s="20" t="s">
        <v>78</v>
      </c>
      <c r="F20" s="33" t="s">
        <v>77</v>
      </c>
      <c r="G20" s="38">
        <v>269.55</v>
      </c>
      <c r="H20" s="35">
        <f>REITORIA!H20+ESAG!I20+CEART!I20+FAED!I20+CEAD!I20+CEFID!I20+CERES!I20+CESFI!I20+CAV!I20+CCT!I20+CEO!I20+CEPLAN!I20+MUSEU!I20+CEAVI!I20</f>
        <v>85</v>
      </c>
      <c r="I20" s="49">
        <f>(REITORIA!H20-REITORIA!I20)+(ESAG!H20-ESAG!I20)+(CEART!H20-CEART!I20)+(FAED!H20-FAED!I20)+(CEAD!H20-CEAD!I20)+(CEFID!H20-CEFID!I20)+(CERES!H20-CERES!I20)+(CESFI!H20-CESFI!I20)+(CAV!H20-CAV!I20)+(CCT!H20-CCT!I20)+(CEO!H20-CEO!I20)+(CEPLAN!H20-CEPLAN!I20)+(MUSEU!H20-MUSEU!I20)+(CEAVI!H20-CEAVI!I20)</f>
        <v>5</v>
      </c>
      <c r="J20" s="55">
        <f t="shared" si="0"/>
        <v>80</v>
      </c>
      <c r="K20" s="31">
        <f t="shared" si="1"/>
        <v>22911.75</v>
      </c>
      <c r="L20" s="31">
        <f t="shared" si="2"/>
        <v>1347.75</v>
      </c>
    </row>
    <row r="21" spans="1:12" ht="15" customHeight="1" x14ac:dyDescent="0.25">
      <c r="A21" s="61"/>
      <c r="B21" s="61"/>
      <c r="C21" s="32">
        <v>61</v>
      </c>
      <c r="D21" s="37" t="s">
        <v>65</v>
      </c>
      <c r="E21" s="20" t="s">
        <v>78</v>
      </c>
      <c r="F21" s="33" t="s">
        <v>77</v>
      </c>
      <c r="G21" s="38">
        <v>3286.96</v>
      </c>
      <c r="H21" s="35">
        <f>REITORIA!H21+ESAG!I21+CEART!I21+FAED!I21+CEAD!I21+CEFID!I21+CERES!I21+CESFI!I21+CAV!I21+CCT!I21+CEO!I21+CEPLAN!I21+MUSEU!I21+CEAVI!I21</f>
        <v>1</v>
      </c>
      <c r="I21" s="49">
        <f>(REITORIA!H21-REITORIA!I21)+(ESAG!H21-ESAG!I21)+(CEART!H21-CEART!I21)+(FAED!H21-FAED!I21)+(CEAD!H21-CEAD!I21)+(CEFID!H21-CEFID!I21)+(CERES!H21-CERES!I21)+(CESFI!H21-CESFI!I21)+(CAV!H21-CAV!I21)+(CCT!H21-CCT!I21)+(CEO!H21-CEO!I21)+(CEPLAN!H21-CEPLAN!I21)+(MUSEU!H21-MUSEU!I21)+(CEAVI!H21-CEAVI!I21)</f>
        <v>0</v>
      </c>
      <c r="J21" s="55">
        <f t="shared" si="0"/>
        <v>1</v>
      </c>
      <c r="K21" s="31">
        <f t="shared" si="1"/>
        <v>3286.96</v>
      </c>
      <c r="L21" s="31">
        <f t="shared" si="2"/>
        <v>0</v>
      </c>
    </row>
    <row r="22" spans="1:12" ht="45" x14ac:dyDescent="0.25">
      <c r="A22" s="59" t="s">
        <v>80</v>
      </c>
      <c r="B22" s="59">
        <v>28</v>
      </c>
      <c r="C22" s="32">
        <v>64</v>
      </c>
      <c r="D22" s="37" t="s">
        <v>66</v>
      </c>
      <c r="E22" s="20" t="s">
        <v>78</v>
      </c>
      <c r="F22" s="33" t="s">
        <v>75</v>
      </c>
      <c r="G22" s="38">
        <v>301</v>
      </c>
      <c r="H22" s="35">
        <f>REITORIA!H22+ESAG!I22+CEART!I22+FAED!I22+CEAD!I22+CEFID!I22+CERES!I22+CESFI!I22+CAV!I22+CCT!I22+CEO!I22+CEPLAN!I22+MUSEU!I22+CEAVI!I22</f>
        <v>19</v>
      </c>
      <c r="I22" s="49">
        <f>(REITORIA!H22-REITORIA!I22)+(ESAG!H22-ESAG!I22)+(CEART!H22-CEART!I22)+(FAED!H22-FAED!I22)+(CEAD!H22-CEAD!I22)+(CEFID!H22-CEFID!I22)+(CERES!H22-CERES!I22)+(CESFI!H22-CESFI!I22)+(CAV!H22-CAV!I22)+(CCT!H22-CCT!I22)+(CEO!H22-CEO!I22)+(CEPLAN!H22-CEPLAN!I22)+(MUSEU!H22-MUSEU!I22)+(CEAVI!H22-CEAVI!I22)</f>
        <v>1</v>
      </c>
      <c r="J22" s="55">
        <f t="shared" si="0"/>
        <v>18</v>
      </c>
      <c r="K22" s="31">
        <f t="shared" si="1"/>
        <v>5719</v>
      </c>
      <c r="L22" s="31">
        <f t="shared" si="2"/>
        <v>301</v>
      </c>
    </row>
    <row r="23" spans="1:12" ht="30" x14ac:dyDescent="0.25">
      <c r="A23" s="60"/>
      <c r="B23" s="60"/>
      <c r="C23" s="32">
        <v>65</v>
      </c>
      <c r="D23" s="37" t="s">
        <v>67</v>
      </c>
      <c r="E23" s="20" t="s">
        <v>78</v>
      </c>
      <c r="F23" s="33" t="s">
        <v>75</v>
      </c>
      <c r="G23" s="38">
        <v>627.66</v>
      </c>
      <c r="H23" s="35">
        <f>REITORIA!H23+ESAG!I23+CEART!I23+FAED!I23+CEAD!I23+CEFID!I23+CERES!I23+CESFI!I23+CAV!I23+CCT!I23+CEO!I23+CEPLAN!I23+MUSEU!I23+CEAVI!I23</f>
        <v>7</v>
      </c>
      <c r="I23" s="49">
        <f>(REITORIA!H23-REITORIA!I23)+(ESAG!H23-ESAG!I23)+(CEART!H23-CEART!I23)+(FAED!H23-FAED!I23)+(CEAD!H23-CEAD!I23)+(CEFID!H23-CEFID!I23)+(CERES!H23-CERES!I23)+(CESFI!H23-CESFI!I23)+(CAV!H23-CAV!I23)+(CCT!H23-CCT!I23)+(CEO!H23-CEO!I23)+(CEPLAN!H23-CEPLAN!I23)+(MUSEU!H23-MUSEU!I23)+(CEAVI!H23-CEAVI!I23)</f>
        <v>0</v>
      </c>
      <c r="J23" s="55">
        <f t="shared" si="0"/>
        <v>7</v>
      </c>
      <c r="K23" s="31">
        <f t="shared" si="1"/>
        <v>4393.62</v>
      </c>
      <c r="L23" s="31">
        <f t="shared" si="2"/>
        <v>0</v>
      </c>
    </row>
    <row r="24" spans="1:12" ht="30" x14ac:dyDescent="0.25">
      <c r="A24" s="61"/>
      <c r="B24" s="61"/>
      <c r="C24" s="32">
        <v>66</v>
      </c>
      <c r="D24" s="37" t="s">
        <v>68</v>
      </c>
      <c r="E24" s="20" t="s">
        <v>78</v>
      </c>
      <c r="F24" s="33" t="s">
        <v>75</v>
      </c>
      <c r="G24" s="38">
        <v>435.66</v>
      </c>
      <c r="H24" s="35">
        <f>REITORIA!H24+ESAG!I24+CEART!I24+FAED!I24+CEAD!I24+CEFID!I24+CERES!I24+CESFI!I24+CAV!I24+CCT!I24+CEO!I24+CEPLAN!I24+MUSEU!I24+CEAVI!I24</f>
        <v>1</v>
      </c>
      <c r="I24" s="49">
        <f>(REITORIA!H24-REITORIA!I24)+(ESAG!H24-ESAG!I24)+(CEART!H24-CEART!I24)+(FAED!H24-FAED!I24)+(CEAD!H24-CEAD!I24)+(CEFID!H24-CEFID!I24)+(CERES!H24-CERES!I24)+(CESFI!H24-CESFI!I24)+(CAV!H24-CAV!I24)+(CCT!H24-CCT!I24)+(CEO!H24-CEO!I24)+(CEPLAN!H24-CEPLAN!I24)+(MUSEU!H24-MUSEU!I24)+(CEAVI!H24-CEAVI!I24)</f>
        <v>9</v>
      </c>
      <c r="J24" s="55">
        <f t="shared" si="0"/>
        <v>-8</v>
      </c>
      <c r="K24" s="31">
        <f t="shared" si="1"/>
        <v>435.66</v>
      </c>
      <c r="L24" s="31">
        <f t="shared" si="2"/>
        <v>3920.94</v>
      </c>
    </row>
    <row r="25" spans="1:12" ht="45" x14ac:dyDescent="0.25">
      <c r="A25" s="48" t="s">
        <v>95</v>
      </c>
      <c r="B25" s="51">
        <v>29</v>
      </c>
      <c r="C25" s="32">
        <v>67</v>
      </c>
      <c r="D25" s="37" t="s">
        <v>69</v>
      </c>
      <c r="E25" s="20" t="s">
        <v>78</v>
      </c>
      <c r="F25" s="33" t="s">
        <v>75</v>
      </c>
      <c r="G25" s="38">
        <v>75</v>
      </c>
      <c r="H25" s="35">
        <f>REITORIA!H25+ESAG!I25+CEART!I25+FAED!I25+CEAD!I25+CEFID!I25+CERES!I25+CESFI!I25+CAV!I25+CCT!I25+CEO!I25+CEPLAN!I25+MUSEU!I25+CEAVI!I25</f>
        <v>10</v>
      </c>
      <c r="I25" s="49">
        <f>(REITORIA!H25-REITORIA!I25)+(ESAG!H25-ESAG!I25)+(CEART!H25-CEART!I25)+(FAED!H25-FAED!I25)+(CEAD!H25-CEAD!I25)+(CEFID!H25-CEFID!I25)+(CERES!H25-CERES!I25)+(CESFI!H25-CESFI!I25)+(CAV!H25-CAV!I25)+(CCT!H25-CCT!I25)+(CEO!H25-CEO!I25)+(CEPLAN!H25-CEPLAN!I25)+(MUSEU!H25-MUSEU!I25)+(CEAVI!H25-CEAVI!I25)</f>
        <v>0</v>
      </c>
      <c r="J25" s="55">
        <f t="shared" si="0"/>
        <v>10</v>
      </c>
      <c r="K25" s="31">
        <f t="shared" si="1"/>
        <v>750</v>
      </c>
      <c r="L25" s="31">
        <f t="shared" si="2"/>
        <v>0</v>
      </c>
    </row>
    <row r="26" spans="1:12" ht="60" x14ac:dyDescent="0.25">
      <c r="A26" s="48" t="s">
        <v>95</v>
      </c>
      <c r="B26" s="51">
        <v>30</v>
      </c>
      <c r="C26" s="32">
        <v>68</v>
      </c>
      <c r="D26" s="37" t="s">
        <v>70</v>
      </c>
      <c r="E26" s="20" t="s">
        <v>78</v>
      </c>
      <c r="F26" s="33" t="s">
        <v>75</v>
      </c>
      <c r="G26" s="38">
        <v>66</v>
      </c>
      <c r="H26" s="35">
        <f>REITORIA!H26+ESAG!I26+CEART!I26+FAED!I26+CEAD!I26+CEFID!I26+CERES!I26+CESFI!I26+CAV!I26+CCT!I26+CEO!I26+CEPLAN!I26+MUSEU!I26+CEAVI!I26</f>
        <v>10</v>
      </c>
      <c r="I26" s="49">
        <f>(REITORIA!H26-REITORIA!I26)+(ESAG!H26-ESAG!I26)+(CEART!H26-CEART!I26)+(FAED!H26-FAED!I26)+(CEAD!H26-CEAD!I26)+(CEFID!H26-CEFID!I26)+(CERES!H26-CERES!I26)+(CESFI!H26-CESFI!I26)+(CAV!H26-CAV!I26)+(CCT!H26-CCT!I26)+(CEO!H26-CEO!I26)+(CEPLAN!H26-CEPLAN!I26)+(MUSEU!H26-MUSEU!I26)+(CEAVI!H26-CEAVI!I26)</f>
        <v>0</v>
      </c>
      <c r="J26" s="55">
        <f t="shared" si="0"/>
        <v>10</v>
      </c>
      <c r="K26" s="31">
        <f t="shared" si="1"/>
        <v>660</v>
      </c>
      <c r="L26" s="31">
        <f t="shared" si="2"/>
        <v>0</v>
      </c>
    </row>
    <row r="27" spans="1:12" ht="30" x14ac:dyDescent="0.25">
      <c r="A27" s="48" t="s">
        <v>94</v>
      </c>
      <c r="B27" s="51">
        <v>33</v>
      </c>
      <c r="C27" s="32">
        <v>71</v>
      </c>
      <c r="D27" s="37" t="s">
        <v>71</v>
      </c>
      <c r="E27" s="20" t="s">
        <v>78</v>
      </c>
      <c r="F27" s="33" t="s">
        <v>75</v>
      </c>
      <c r="G27" s="38">
        <v>2730</v>
      </c>
      <c r="H27" s="35">
        <f>REITORIA!H27+ESAG!I27+CEART!I27+FAED!I27+CEAD!I27+CEFID!I27+CERES!I27+CESFI!I27+CAV!I27+CCT!I27+CEO!I27+CEPLAN!I27+MUSEU!I27+CEAVI!I27</f>
        <v>2</v>
      </c>
      <c r="I27" s="49">
        <f>(REITORIA!H27-REITORIA!I27)+(ESAG!H27-ESAG!I27)+(CEART!H27-CEART!I27)+(FAED!H27-FAED!I27)+(CEAD!H27-CEAD!I27)+(CEFID!H27-CEFID!I27)+(CERES!H27-CERES!I27)+(CESFI!H27-CESFI!I27)+(CAV!H27-CAV!I27)+(CCT!H27-CCT!I27)+(CEO!H27-CEO!I27)+(CEPLAN!H27-CEPLAN!I27)+(MUSEU!H27-MUSEU!I27)+(CEAVI!H27-CEAVI!I27)</f>
        <v>0</v>
      </c>
      <c r="J27" s="55">
        <f t="shared" ref="J27:J29" si="3">H27-I27</f>
        <v>2</v>
      </c>
      <c r="K27" s="31">
        <f t="shared" si="1"/>
        <v>5460</v>
      </c>
      <c r="L27" s="31">
        <f t="shared" si="2"/>
        <v>0</v>
      </c>
    </row>
    <row r="28" spans="1:12" ht="30" x14ac:dyDescent="0.25">
      <c r="A28" s="48" t="s">
        <v>94</v>
      </c>
      <c r="B28" s="51">
        <v>37</v>
      </c>
      <c r="C28" s="32">
        <v>75</v>
      </c>
      <c r="D28" s="37" t="s">
        <v>72</v>
      </c>
      <c r="E28" s="20" t="s">
        <v>78</v>
      </c>
      <c r="F28" s="33" t="s">
        <v>75</v>
      </c>
      <c r="G28" s="38">
        <v>3595</v>
      </c>
      <c r="H28" s="35">
        <f>REITORIA!H28+ESAG!I28+CEART!I28+FAED!I28+CEAD!I28+CEFID!I28+CERES!I28+CESFI!I28+CAV!I28+CCT!I28+CEO!I28+CEPLAN!I28+MUSEU!I28+CEAVI!I28</f>
        <v>3</v>
      </c>
      <c r="I28" s="49">
        <f>(REITORIA!H28-REITORIA!I28)+(ESAG!H28-ESAG!I28)+(CEART!H28-CEART!I28)+(FAED!H28-FAED!I28)+(CEAD!H28-CEAD!I28)+(CEFID!H28-CEFID!I28)+(CERES!H28-CERES!I28)+(CESFI!H28-CESFI!I28)+(CAV!H28-CAV!I28)+(CCT!H28-CCT!I28)+(CEO!H28-CEO!I28)+(CEPLAN!H28-CEPLAN!I28)+(MUSEU!H28-MUSEU!I28)+(CEAVI!H28-CEAVI!I28)</f>
        <v>0</v>
      </c>
      <c r="J28" s="55">
        <f t="shared" si="3"/>
        <v>3</v>
      </c>
      <c r="K28" s="31">
        <f t="shared" si="1"/>
        <v>10785</v>
      </c>
      <c r="L28" s="31">
        <f t="shared" si="2"/>
        <v>0</v>
      </c>
    </row>
    <row r="29" spans="1:12" ht="105" x14ac:dyDescent="0.25">
      <c r="A29" s="48" t="s">
        <v>96</v>
      </c>
      <c r="B29" s="51">
        <v>39</v>
      </c>
      <c r="C29" s="32">
        <v>77</v>
      </c>
      <c r="D29" s="37" t="s">
        <v>73</v>
      </c>
      <c r="E29" s="20" t="s">
        <v>78</v>
      </c>
      <c r="F29" s="33" t="s">
        <v>75</v>
      </c>
      <c r="G29" s="38">
        <v>6780.3</v>
      </c>
      <c r="H29" s="35">
        <f>REITORIA!H29+ESAG!I29+CEART!I29+FAED!I29+CEAD!I29+CEFID!I29+CERES!I29+CESFI!I29+CAV!I29+CCT!I29+CEO!I29+CEPLAN!I29+MUSEU!I29+CEAVI!I29</f>
        <v>2</v>
      </c>
      <c r="I29" s="49">
        <f>(REITORIA!H29-REITORIA!I29)+(ESAG!H29-ESAG!I29)+(CEART!H29-CEART!I29)+(FAED!H29-FAED!I29)+(CEAD!H29-CEAD!I29)+(CEFID!H29-CEFID!I29)+(CERES!H29-CERES!I29)+(CESFI!H29-CESFI!I29)+(CAV!H29-CAV!I29)+(CCT!H29-CCT!I29)+(CEO!H29-CEO!I29)+(CEPLAN!H29-CEPLAN!I29)+(MUSEU!H29-MUSEU!I29)+(CEAVI!H29-CEAVI!I29)</f>
        <v>0</v>
      </c>
      <c r="J29" s="55">
        <f t="shared" si="3"/>
        <v>2</v>
      </c>
      <c r="K29" s="31">
        <f t="shared" si="1"/>
        <v>13560.6</v>
      </c>
      <c r="L29" s="31">
        <f t="shared" si="2"/>
        <v>0</v>
      </c>
    </row>
    <row r="30" spans="1:12" x14ac:dyDescent="0.25">
      <c r="K30" s="41">
        <f>SUM(K4:K29)</f>
        <v>192428.6</v>
      </c>
      <c r="L30" s="41">
        <f>SUM(L4:L29)</f>
        <v>10307.86</v>
      </c>
    </row>
    <row r="31" spans="1:12" ht="15" customHeight="1" x14ac:dyDescent="0.25">
      <c r="D31" s="1" t="s">
        <v>92</v>
      </c>
    </row>
    <row r="32" spans="1:12" x14ac:dyDescent="0.25">
      <c r="D32" s="1" t="s">
        <v>93</v>
      </c>
    </row>
    <row r="33" spans="4:12" x14ac:dyDescent="0.25">
      <c r="D33" s="1" t="s">
        <v>79</v>
      </c>
    </row>
    <row r="34" spans="4:12" ht="15.75" x14ac:dyDescent="0.25">
      <c r="H34" s="65" t="s">
        <v>97</v>
      </c>
      <c r="I34" s="66"/>
      <c r="J34" s="66"/>
      <c r="K34" s="66"/>
      <c r="L34" s="67"/>
    </row>
    <row r="35" spans="4:12" ht="15.75" x14ac:dyDescent="0.25">
      <c r="H35" s="68" t="s">
        <v>87</v>
      </c>
      <c r="I35" s="69"/>
      <c r="J35" s="69"/>
      <c r="K35" s="69"/>
      <c r="L35" s="70"/>
    </row>
    <row r="36" spans="4:12" ht="15.75" x14ac:dyDescent="0.25">
      <c r="H36" s="71" t="s">
        <v>88</v>
      </c>
      <c r="I36" s="72"/>
      <c r="J36" s="72"/>
      <c r="K36" s="72"/>
      <c r="L36" s="73"/>
    </row>
    <row r="37" spans="4:12" ht="15.75" x14ac:dyDescent="0.25">
      <c r="H37" s="25" t="s">
        <v>36</v>
      </c>
      <c r="I37" s="26"/>
      <c r="J37" s="26"/>
      <c r="K37" s="26"/>
      <c r="L37" s="21">
        <f>K30</f>
        <v>192428.6</v>
      </c>
    </row>
    <row r="38" spans="4:12" ht="15.75" x14ac:dyDescent="0.25">
      <c r="H38" s="27" t="s">
        <v>37</v>
      </c>
      <c r="I38" s="28"/>
      <c r="J38" s="28"/>
      <c r="K38" s="28"/>
      <c r="L38" s="22">
        <f>L30</f>
        <v>10307.86</v>
      </c>
    </row>
    <row r="39" spans="4:12" ht="15.75" x14ac:dyDescent="0.25">
      <c r="H39" s="27" t="s">
        <v>38</v>
      </c>
      <c r="I39" s="28"/>
      <c r="J39" s="28"/>
      <c r="K39" s="28"/>
      <c r="L39" s="24"/>
    </row>
    <row r="40" spans="4:12" ht="15.75" x14ac:dyDescent="0.25">
      <c r="H40" s="29" t="s">
        <v>39</v>
      </c>
      <c r="I40" s="30"/>
      <c r="J40" s="30"/>
      <c r="K40" s="30"/>
      <c r="L40" s="23">
        <f>L38/L37</f>
        <v>5.3567193234269748E-2</v>
      </c>
    </row>
    <row r="41" spans="4:12" ht="15.75" x14ac:dyDescent="0.25">
      <c r="H41" s="62" t="s">
        <v>101</v>
      </c>
      <c r="I41" s="63"/>
      <c r="J41" s="63"/>
      <c r="K41" s="63"/>
      <c r="L41" s="64"/>
    </row>
    <row r="50" ht="30" customHeight="1" x14ac:dyDescent="0.25"/>
    <row r="84" ht="15.75" customHeight="1" x14ac:dyDescent="0.25"/>
    <row r="86" ht="30" customHeight="1" x14ac:dyDescent="0.25"/>
  </sheetData>
  <mergeCells count="22">
    <mergeCell ref="A1:C1"/>
    <mergeCell ref="A2:L2"/>
    <mergeCell ref="D1:G1"/>
    <mergeCell ref="H1:L1"/>
    <mergeCell ref="A4:A5"/>
    <mergeCell ref="B4:B5"/>
    <mergeCell ref="A6:A8"/>
    <mergeCell ref="B6:B8"/>
    <mergeCell ref="A9:A10"/>
    <mergeCell ref="B9:B10"/>
    <mergeCell ref="A12:A14"/>
    <mergeCell ref="B12:B14"/>
    <mergeCell ref="H41:L41"/>
    <mergeCell ref="H34:L34"/>
    <mergeCell ref="H35:L35"/>
    <mergeCell ref="H36:L36"/>
    <mergeCell ref="A16:A18"/>
    <mergeCell ref="B16:B18"/>
    <mergeCell ref="A19:A21"/>
    <mergeCell ref="B19:B21"/>
    <mergeCell ref="A22:A24"/>
    <mergeCell ref="B22:B2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2" customWidth="1"/>
    <col min="2" max="2" width="6.85546875" style="2" customWidth="1"/>
    <col min="3" max="3" width="31" style="2" customWidth="1"/>
    <col min="4" max="4" width="8.5703125" style="2" bestFit="1" customWidth="1"/>
    <col min="5" max="5" width="9.5703125" style="2" customWidth="1"/>
    <col min="6" max="6" width="14.7109375" style="2" customWidth="1"/>
    <col min="7" max="7" width="16" style="2" customWidth="1"/>
    <col min="8" max="8" width="11.140625" style="2" customWidth="1"/>
    <col min="9" max="16384" width="9.140625" style="2"/>
  </cols>
  <sheetData>
    <row r="1" spans="1:8" ht="20.25" customHeight="1" x14ac:dyDescent="0.2">
      <c r="A1" s="76" t="s">
        <v>11</v>
      </c>
      <c r="B1" s="76"/>
      <c r="C1" s="76"/>
      <c r="D1" s="76"/>
      <c r="E1" s="76"/>
      <c r="F1" s="76"/>
      <c r="G1" s="76"/>
      <c r="H1" s="76"/>
    </row>
    <row r="2" spans="1:8" ht="20.25" x14ac:dyDescent="0.2">
      <c r="B2" s="3"/>
    </row>
    <row r="3" spans="1:8" ht="47.25" customHeight="1" x14ac:dyDescent="0.2">
      <c r="A3" s="77" t="s">
        <v>12</v>
      </c>
      <c r="B3" s="77"/>
      <c r="C3" s="77"/>
      <c r="D3" s="77"/>
      <c r="E3" s="77"/>
      <c r="F3" s="77"/>
      <c r="G3" s="77"/>
      <c r="H3" s="77"/>
    </row>
    <row r="4" spans="1:8" ht="35.25" customHeight="1" x14ac:dyDescent="0.2">
      <c r="B4" s="4"/>
    </row>
    <row r="5" spans="1:8" ht="15" customHeight="1" x14ac:dyDescent="0.2">
      <c r="A5" s="78" t="s">
        <v>13</v>
      </c>
      <c r="B5" s="78"/>
      <c r="C5" s="78"/>
      <c r="D5" s="78"/>
      <c r="E5" s="78"/>
      <c r="F5" s="78"/>
      <c r="G5" s="78"/>
      <c r="H5" s="78"/>
    </row>
    <row r="6" spans="1:8" ht="15" customHeight="1" x14ac:dyDescent="0.2">
      <c r="A6" s="78" t="s">
        <v>14</v>
      </c>
      <c r="B6" s="78"/>
      <c r="C6" s="78"/>
      <c r="D6" s="78"/>
      <c r="E6" s="78"/>
      <c r="F6" s="78"/>
      <c r="G6" s="78"/>
      <c r="H6" s="78"/>
    </row>
    <row r="7" spans="1:8" ht="15" customHeight="1" x14ac:dyDescent="0.2">
      <c r="A7" s="78" t="s">
        <v>15</v>
      </c>
      <c r="B7" s="78"/>
      <c r="C7" s="78"/>
      <c r="D7" s="78"/>
      <c r="E7" s="78"/>
      <c r="F7" s="78"/>
      <c r="G7" s="78"/>
      <c r="H7" s="78"/>
    </row>
    <row r="8" spans="1:8" ht="15" customHeight="1" x14ac:dyDescent="0.2">
      <c r="A8" s="78" t="s">
        <v>16</v>
      </c>
      <c r="B8" s="78"/>
      <c r="C8" s="78"/>
      <c r="D8" s="78"/>
      <c r="E8" s="78"/>
      <c r="F8" s="78"/>
      <c r="G8" s="78"/>
      <c r="H8" s="78"/>
    </row>
    <row r="9" spans="1:8" ht="30" customHeight="1" x14ac:dyDescent="0.2">
      <c r="B9" s="5"/>
    </row>
    <row r="10" spans="1:8" ht="105" customHeight="1" x14ac:dyDescent="0.2">
      <c r="A10" s="79" t="s">
        <v>17</v>
      </c>
      <c r="B10" s="79"/>
      <c r="C10" s="79"/>
      <c r="D10" s="79"/>
      <c r="E10" s="79"/>
      <c r="F10" s="79"/>
      <c r="G10" s="79"/>
      <c r="H10" s="79"/>
    </row>
    <row r="11" spans="1:8" ht="15.75" thickBot="1" x14ac:dyDescent="0.25">
      <c r="B11" s="6"/>
    </row>
    <row r="12" spans="1:8" ht="48.75" thickBot="1" x14ac:dyDescent="0.25">
      <c r="A12" s="7" t="s">
        <v>10</v>
      </c>
      <c r="B12" s="7" t="s">
        <v>8</v>
      </c>
      <c r="C12" s="8" t="s">
        <v>18</v>
      </c>
      <c r="D12" s="8" t="s">
        <v>9</v>
      </c>
      <c r="E12" s="8" t="s">
        <v>19</v>
      </c>
      <c r="F12" s="8" t="s">
        <v>20</v>
      </c>
      <c r="G12" s="8" t="s">
        <v>21</v>
      </c>
      <c r="H12" s="8" t="s">
        <v>22</v>
      </c>
    </row>
    <row r="13" spans="1:8" ht="15.75" thickBot="1" x14ac:dyDescent="0.25">
      <c r="A13" s="9"/>
      <c r="B13" s="9"/>
      <c r="C13" s="10"/>
      <c r="D13" s="10"/>
      <c r="E13" s="10"/>
      <c r="F13" s="10"/>
      <c r="G13" s="10"/>
      <c r="H13" s="10"/>
    </row>
    <row r="14" spans="1:8" ht="15.75" thickBot="1" x14ac:dyDescent="0.25">
      <c r="A14" s="9"/>
      <c r="B14" s="9"/>
      <c r="C14" s="10"/>
      <c r="D14" s="10"/>
      <c r="E14" s="10"/>
      <c r="F14" s="10"/>
      <c r="G14" s="10"/>
      <c r="H14" s="10"/>
    </row>
    <row r="15" spans="1:8" ht="15.75" thickBot="1" x14ac:dyDescent="0.25">
      <c r="A15" s="9"/>
      <c r="B15" s="9"/>
      <c r="C15" s="10"/>
      <c r="D15" s="10"/>
      <c r="E15" s="10"/>
      <c r="F15" s="10"/>
      <c r="G15" s="10"/>
      <c r="H15" s="10"/>
    </row>
    <row r="16" spans="1:8" ht="15.75" thickBot="1" x14ac:dyDescent="0.25">
      <c r="A16" s="9"/>
      <c r="B16" s="9"/>
      <c r="C16" s="10"/>
      <c r="D16" s="10"/>
      <c r="E16" s="10"/>
      <c r="F16" s="10"/>
      <c r="G16" s="10"/>
      <c r="H16" s="10"/>
    </row>
    <row r="17" spans="1:8" ht="15.75" thickBot="1" x14ac:dyDescent="0.25">
      <c r="A17" s="11"/>
      <c r="B17" s="11"/>
      <c r="C17" s="12"/>
      <c r="D17" s="12"/>
      <c r="E17" s="12"/>
      <c r="F17" s="12"/>
      <c r="G17" s="12"/>
      <c r="H17" s="12"/>
    </row>
    <row r="18" spans="1:8" ht="42" customHeight="1" x14ac:dyDescent="0.2">
      <c r="B18" s="13"/>
      <c r="C18" s="14"/>
      <c r="D18" s="14"/>
      <c r="E18" s="14"/>
      <c r="F18" s="14"/>
      <c r="G18" s="14"/>
      <c r="H18" s="14"/>
    </row>
    <row r="19" spans="1:8" ht="15" customHeight="1" x14ac:dyDescent="0.2">
      <c r="A19" s="80" t="s">
        <v>23</v>
      </c>
      <c r="B19" s="80"/>
      <c r="C19" s="80"/>
      <c r="D19" s="80"/>
      <c r="E19" s="80"/>
      <c r="F19" s="80"/>
      <c r="G19" s="80"/>
      <c r="H19" s="80"/>
    </row>
    <row r="20" spans="1:8" ht="14.25" x14ac:dyDescent="0.2">
      <c r="A20" s="81" t="s">
        <v>24</v>
      </c>
      <c r="B20" s="81"/>
      <c r="C20" s="81"/>
      <c r="D20" s="81"/>
      <c r="E20" s="81"/>
      <c r="F20" s="81"/>
      <c r="G20" s="81"/>
      <c r="H20" s="81"/>
    </row>
    <row r="21" spans="1:8" ht="15" x14ac:dyDescent="0.2">
      <c r="B21" s="6"/>
    </row>
    <row r="22" spans="1:8" ht="15" x14ac:dyDescent="0.2">
      <c r="B22" s="6"/>
    </row>
    <row r="23" spans="1:8" ht="15" x14ac:dyDescent="0.2">
      <c r="B23" s="6"/>
    </row>
    <row r="24" spans="1:8" ht="15" customHeight="1" x14ac:dyDescent="0.2">
      <c r="A24" s="82" t="s">
        <v>25</v>
      </c>
      <c r="B24" s="82"/>
      <c r="C24" s="82"/>
      <c r="D24" s="82"/>
      <c r="E24" s="82"/>
      <c r="F24" s="82"/>
      <c r="G24" s="82"/>
      <c r="H24" s="82"/>
    </row>
    <row r="25" spans="1:8" ht="15" customHeight="1" x14ac:dyDescent="0.2">
      <c r="A25" s="82" t="s">
        <v>26</v>
      </c>
      <c r="B25" s="82"/>
      <c r="C25" s="82"/>
      <c r="D25" s="82"/>
      <c r="E25" s="82"/>
      <c r="F25" s="82"/>
      <c r="G25" s="82"/>
      <c r="H25" s="82"/>
    </row>
    <row r="26" spans="1:8" ht="15" customHeight="1" x14ac:dyDescent="0.2">
      <c r="A26" s="75" t="s">
        <v>27</v>
      </c>
      <c r="B26" s="75"/>
      <c r="C26" s="75"/>
      <c r="D26" s="75"/>
      <c r="E26" s="75"/>
      <c r="F26" s="75"/>
      <c r="G26" s="75"/>
      <c r="H26" s="75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16</vt:i4>
      </vt:variant>
    </vt:vector>
  </HeadingPairs>
  <TitlesOfParts>
    <vt:vector size="16" baseType="lpstr">
      <vt:lpstr>REITORIA</vt:lpstr>
      <vt:lpstr>ESAG</vt:lpstr>
      <vt:lpstr>CEART</vt:lpstr>
      <vt:lpstr>FAED</vt:lpstr>
      <vt:lpstr>CEAD</vt:lpstr>
      <vt:lpstr>CEFID</vt:lpstr>
      <vt:lpstr>CERES</vt:lpstr>
      <vt:lpstr>CESFI</vt:lpstr>
      <vt:lpstr>CAV</vt:lpstr>
      <vt:lpstr>CCT</vt:lpstr>
      <vt:lpstr>CEO</vt:lpstr>
      <vt:lpstr>CEPLAN</vt:lpstr>
      <vt:lpstr>MUSEU</vt:lpstr>
      <vt:lpstr>CEAVI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2015-07-08T21:27:45Z</cp:lastPrinted>
  <dcterms:created xsi:type="dcterms:W3CDTF">2010-06-19T20:43:11Z</dcterms:created>
  <dcterms:modified xsi:type="dcterms:W3CDTF">2016-08-09T18:11:20Z</dcterms:modified>
</cp:coreProperties>
</file>