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L:\SEGECON\2. Atas de Registro de Preços\UDESC\PP 0759.2015 - UDESC - Peças Incorporáveis - Vig 20.09.16\"/>
    </mc:Choice>
  </mc:AlternateContent>
  <bookViews>
    <workbookView xWindow="0" yWindow="0" windowWidth="7470" windowHeight="4710" tabRatio="857" activeTab="14"/>
  </bookViews>
  <sheets>
    <sheet name="REITORIA" sheetId="113" r:id="rId1"/>
    <sheet name="ESAG" sheetId="105" r:id="rId2"/>
    <sheet name="CEART" sheetId="111" r:id="rId3"/>
    <sheet name="FAED" sheetId="112" r:id="rId4"/>
    <sheet name="CEAD" sheetId="114" r:id="rId5"/>
    <sheet name="CEFID" sheetId="110" r:id="rId6"/>
    <sheet name="CERES" sheetId="117" r:id="rId7"/>
    <sheet name="CESFI" sheetId="121" r:id="rId8"/>
    <sheet name="CAV" sheetId="122" r:id="rId9"/>
    <sheet name="CCT" sheetId="123" r:id="rId10"/>
    <sheet name="CEO" sheetId="124" r:id="rId11"/>
    <sheet name="CEPLAN" sheetId="125" r:id="rId12"/>
    <sheet name="MUSEU" sheetId="126" r:id="rId13"/>
    <sheet name="CEAVI" sheetId="127" r:id="rId14"/>
    <sheet name="GESTOR" sheetId="91" r:id="rId15"/>
    <sheet name="Modelo Anexo II IN 002_2014" sheetId="77" r:id="rId16"/>
  </sheets>
  <definedNames>
    <definedName name="CEPLAN" localSheetId="13">#REF!</definedName>
    <definedName name="CEPLAN" localSheetId="12">#REF!</definedName>
    <definedName name="CEPLAN">#REF!</definedName>
    <definedName name="diasuteis" localSheetId="9">#REF!</definedName>
    <definedName name="diasuteis" localSheetId="13">#REF!</definedName>
    <definedName name="diasuteis" localSheetId="10">#REF!</definedName>
    <definedName name="diasuteis" localSheetId="11">#REF!</definedName>
    <definedName name="diasuteis" localSheetId="14">#REF!</definedName>
    <definedName name="diasuteis" localSheetId="12">#REF!</definedName>
    <definedName name="diasuteis">#REF!</definedName>
    <definedName name="Ferias" localSheetId="9">#REF!</definedName>
    <definedName name="Ferias" localSheetId="13">#REF!</definedName>
    <definedName name="Ferias" localSheetId="10">#REF!</definedName>
    <definedName name="Ferias" localSheetId="11">#REF!</definedName>
    <definedName name="Ferias" localSheetId="14">#REF!</definedName>
    <definedName name="Ferias" localSheetId="12">#REF!</definedName>
    <definedName name="Ferias">#REF!</definedName>
    <definedName name="RD" localSheetId="9">OFFSET(#REF!,(MATCH(SMALL(#REF!,ROW()-10),#REF!,0)-1),0)</definedName>
    <definedName name="RD" localSheetId="13">OFFSET(#REF!,(MATCH(SMALL(#REF!,ROW()-10),#REF!,0)-1),0)</definedName>
    <definedName name="RD" localSheetId="10">OFFSET(#REF!,(MATCH(SMALL(#REF!,ROW()-10),#REF!,0)-1),0)</definedName>
    <definedName name="RD" localSheetId="11">OFFSET(#REF!,(MATCH(SMALL(#REF!,ROW()-10),#REF!,0)-1),0)</definedName>
    <definedName name="RD" localSheetId="14">OFFSET(#REF!,(MATCH(SMALL(#REF!,ROW()-10),#REF!,0)-1),0)</definedName>
    <definedName name="RD" localSheetId="12">OFFSET(#REF!,(MATCH(SMALL(#REF!,ROW()-10),#REF!,0)-1),0)</definedName>
    <definedName name="RD">OFFSET(#REF!,(MATCH(SMALL(#REF!,ROW()-10),#REF!,0)-1),0)</definedName>
  </definedNames>
  <calcPr calcId="152511"/>
</workbook>
</file>

<file path=xl/calcChain.xml><?xml version="1.0" encoding="utf-8"?>
<calcChain xmlns="http://schemas.openxmlformats.org/spreadsheetml/2006/main">
  <c r="M81" i="111" l="1"/>
  <c r="L81" i="111"/>
  <c r="L5" i="91" l="1"/>
  <c r="L6" i="91"/>
  <c r="L7" i="91"/>
  <c r="L8" i="91"/>
  <c r="L9" i="91"/>
  <c r="L10" i="91"/>
  <c r="L11" i="91"/>
  <c r="L12" i="91"/>
  <c r="L13" i="91"/>
  <c r="L14" i="91"/>
  <c r="L15" i="91"/>
  <c r="L16" i="91"/>
  <c r="L17" i="91"/>
  <c r="L18" i="91"/>
  <c r="L19" i="91"/>
  <c r="L20" i="91"/>
  <c r="L21" i="91"/>
  <c r="L23" i="91"/>
  <c r="L24" i="91"/>
  <c r="L25" i="91"/>
  <c r="L26" i="91"/>
  <c r="L31" i="91"/>
  <c r="L32" i="91"/>
  <c r="L33" i="91"/>
  <c r="L34" i="91"/>
  <c r="L35" i="91"/>
  <c r="L36" i="91"/>
  <c r="L39" i="91"/>
  <c r="L40" i="91"/>
  <c r="L41" i="91"/>
  <c r="L42" i="91"/>
  <c r="L48" i="91"/>
  <c r="L50" i="91"/>
  <c r="L51" i="91"/>
  <c r="L52" i="91"/>
  <c r="L53" i="91"/>
  <c r="L72" i="91"/>
  <c r="L73" i="91"/>
  <c r="L75" i="91"/>
  <c r="L4" i="91"/>
  <c r="I5" i="91"/>
  <c r="I6" i="91"/>
  <c r="I7" i="91"/>
  <c r="I8" i="91"/>
  <c r="I9" i="91"/>
  <c r="I10" i="91"/>
  <c r="I11" i="91"/>
  <c r="I12" i="91"/>
  <c r="I13" i="91"/>
  <c r="I14" i="91"/>
  <c r="I15" i="91"/>
  <c r="I16" i="91"/>
  <c r="I17" i="91"/>
  <c r="I18" i="91"/>
  <c r="I19" i="91"/>
  <c r="I20" i="91"/>
  <c r="I21" i="91"/>
  <c r="I22" i="91"/>
  <c r="L22" i="91" s="1"/>
  <c r="I23" i="91"/>
  <c r="I24" i="91"/>
  <c r="I25" i="91"/>
  <c r="I26" i="91"/>
  <c r="I31" i="91"/>
  <c r="I32" i="91"/>
  <c r="I33" i="91"/>
  <c r="I34" i="91"/>
  <c r="I35" i="91"/>
  <c r="I36" i="91"/>
  <c r="I39" i="91"/>
  <c r="I40" i="91"/>
  <c r="I41" i="91"/>
  <c r="I42" i="91"/>
  <c r="I48" i="91"/>
  <c r="I50" i="91"/>
  <c r="I51" i="91"/>
  <c r="I52" i="91"/>
  <c r="I53" i="91"/>
  <c r="I72" i="91"/>
  <c r="I73" i="91"/>
  <c r="I75" i="91"/>
  <c r="I4" i="91"/>
  <c r="L81" i="91" l="1"/>
  <c r="M88" i="91" s="1"/>
  <c r="J75" i="127"/>
  <c r="K75" i="127" s="1"/>
  <c r="J73" i="127"/>
  <c r="K73" i="127" s="1"/>
  <c r="J72" i="127"/>
  <c r="K72" i="127" s="1"/>
  <c r="J53" i="127"/>
  <c r="K53" i="127" s="1"/>
  <c r="J52" i="127"/>
  <c r="K52" i="127" s="1"/>
  <c r="J51" i="127"/>
  <c r="K51" i="127" s="1"/>
  <c r="J50" i="127"/>
  <c r="K50" i="127" s="1"/>
  <c r="J48" i="127"/>
  <c r="K48" i="127" s="1"/>
  <c r="J42" i="127"/>
  <c r="K42" i="127" s="1"/>
  <c r="J41" i="127"/>
  <c r="K41" i="127" s="1"/>
  <c r="J40" i="127"/>
  <c r="K40" i="127" s="1"/>
  <c r="J39" i="127"/>
  <c r="K39" i="127" s="1"/>
  <c r="J36" i="127"/>
  <c r="K36" i="127" s="1"/>
  <c r="J35" i="127"/>
  <c r="K35" i="127" s="1"/>
  <c r="J34" i="127"/>
  <c r="K34" i="127" s="1"/>
  <c r="J33" i="127"/>
  <c r="K33" i="127" s="1"/>
  <c r="J32" i="127"/>
  <c r="K32" i="127" s="1"/>
  <c r="J31" i="127"/>
  <c r="K31" i="127" s="1"/>
  <c r="J26" i="127"/>
  <c r="K26" i="127" s="1"/>
  <c r="J25" i="127"/>
  <c r="K25" i="127" s="1"/>
  <c r="J24" i="127"/>
  <c r="K24" i="127" s="1"/>
  <c r="J23" i="127"/>
  <c r="K23" i="127" s="1"/>
  <c r="J22" i="127"/>
  <c r="K22" i="127" s="1"/>
  <c r="J21" i="127"/>
  <c r="K21" i="127" s="1"/>
  <c r="J20" i="127"/>
  <c r="K20" i="127" s="1"/>
  <c r="J19" i="127"/>
  <c r="K19" i="127" s="1"/>
  <c r="J18" i="127"/>
  <c r="K18" i="127" s="1"/>
  <c r="J17" i="127"/>
  <c r="K17" i="127" s="1"/>
  <c r="J16" i="127"/>
  <c r="K16" i="127" s="1"/>
  <c r="J15" i="127"/>
  <c r="K15" i="127" s="1"/>
  <c r="J14" i="127"/>
  <c r="K14" i="127" s="1"/>
  <c r="J13" i="127"/>
  <c r="K13" i="127" s="1"/>
  <c r="J12" i="127"/>
  <c r="K12" i="127" s="1"/>
  <c r="J11" i="127"/>
  <c r="K11" i="127" s="1"/>
  <c r="J10" i="127"/>
  <c r="K10" i="127" s="1"/>
  <c r="J9" i="127"/>
  <c r="K9" i="127" s="1"/>
  <c r="J8" i="127"/>
  <c r="K8" i="127" s="1"/>
  <c r="J7" i="127"/>
  <c r="K7" i="127" s="1"/>
  <c r="J6" i="127"/>
  <c r="K6" i="127" s="1"/>
  <c r="J5" i="127"/>
  <c r="K5" i="127" s="1"/>
  <c r="J4" i="127"/>
  <c r="K4" i="127" s="1"/>
  <c r="J75" i="126"/>
  <c r="K75" i="126" s="1"/>
  <c r="J73" i="126"/>
  <c r="K73" i="126" s="1"/>
  <c r="J72" i="126"/>
  <c r="K72" i="126" s="1"/>
  <c r="J53" i="126"/>
  <c r="K53" i="126" s="1"/>
  <c r="J52" i="126"/>
  <c r="K52" i="126" s="1"/>
  <c r="J51" i="126"/>
  <c r="K51" i="126" s="1"/>
  <c r="J50" i="126"/>
  <c r="K50" i="126" s="1"/>
  <c r="J48" i="126"/>
  <c r="K48" i="126" s="1"/>
  <c r="J42" i="126"/>
  <c r="K42" i="126" s="1"/>
  <c r="J41" i="126"/>
  <c r="K41" i="126" s="1"/>
  <c r="J40" i="126"/>
  <c r="K40" i="126" s="1"/>
  <c r="J39" i="126"/>
  <c r="K39" i="126" s="1"/>
  <c r="J36" i="126"/>
  <c r="K36" i="126" s="1"/>
  <c r="J35" i="126"/>
  <c r="K35" i="126" s="1"/>
  <c r="J34" i="126"/>
  <c r="K34" i="126" s="1"/>
  <c r="J33" i="126"/>
  <c r="K33" i="126" s="1"/>
  <c r="J32" i="126"/>
  <c r="K32" i="126" s="1"/>
  <c r="J31" i="126"/>
  <c r="K31" i="126" s="1"/>
  <c r="J26" i="126"/>
  <c r="K26" i="126" s="1"/>
  <c r="J25" i="126"/>
  <c r="K25" i="126" s="1"/>
  <c r="J24" i="126"/>
  <c r="K24" i="126" s="1"/>
  <c r="J23" i="126"/>
  <c r="K23" i="126" s="1"/>
  <c r="J22" i="126"/>
  <c r="K22" i="126" s="1"/>
  <c r="J21" i="126"/>
  <c r="K21" i="126" s="1"/>
  <c r="J20" i="126"/>
  <c r="K20" i="126" s="1"/>
  <c r="J19" i="126"/>
  <c r="K19" i="126" s="1"/>
  <c r="J18" i="126"/>
  <c r="K18" i="126" s="1"/>
  <c r="J17" i="126"/>
  <c r="K17" i="126" s="1"/>
  <c r="J16" i="126"/>
  <c r="K16" i="126" s="1"/>
  <c r="J15" i="126"/>
  <c r="K15" i="126" s="1"/>
  <c r="J14" i="126"/>
  <c r="K14" i="126" s="1"/>
  <c r="J13" i="126"/>
  <c r="K13" i="126" s="1"/>
  <c r="J12" i="126"/>
  <c r="K12" i="126" s="1"/>
  <c r="J11" i="126"/>
  <c r="K11" i="126" s="1"/>
  <c r="J10" i="126"/>
  <c r="K10" i="126" s="1"/>
  <c r="J9" i="126"/>
  <c r="K9" i="126" s="1"/>
  <c r="J8" i="126"/>
  <c r="K8" i="126" s="1"/>
  <c r="J7" i="126"/>
  <c r="K7" i="126" s="1"/>
  <c r="J6" i="126"/>
  <c r="K6" i="126" s="1"/>
  <c r="J5" i="126"/>
  <c r="K5" i="126" s="1"/>
  <c r="J4" i="126"/>
  <c r="K4" i="126" s="1"/>
  <c r="J75" i="125"/>
  <c r="K75" i="125" s="1"/>
  <c r="J73" i="125"/>
  <c r="K73" i="125" s="1"/>
  <c r="J72" i="125"/>
  <c r="K72" i="125" s="1"/>
  <c r="J53" i="125"/>
  <c r="K53" i="125" s="1"/>
  <c r="J52" i="125"/>
  <c r="K52" i="125" s="1"/>
  <c r="J51" i="125"/>
  <c r="K51" i="125" s="1"/>
  <c r="J50" i="125"/>
  <c r="K50" i="125" s="1"/>
  <c r="J48" i="125"/>
  <c r="K48" i="125" s="1"/>
  <c r="J42" i="125"/>
  <c r="K42" i="125" s="1"/>
  <c r="J41" i="125"/>
  <c r="K41" i="125" s="1"/>
  <c r="J40" i="125"/>
  <c r="K40" i="125" s="1"/>
  <c r="J39" i="125"/>
  <c r="K39" i="125" s="1"/>
  <c r="J36" i="125"/>
  <c r="K36" i="125" s="1"/>
  <c r="J35" i="125"/>
  <c r="K35" i="125" s="1"/>
  <c r="J34" i="125"/>
  <c r="K34" i="125" s="1"/>
  <c r="J33" i="125"/>
  <c r="K33" i="125" s="1"/>
  <c r="J32" i="125"/>
  <c r="K32" i="125" s="1"/>
  <c r="J31" i="125"/>
  <c r="K31" i="125" s="1"/>
  <c r="J26" i="125"/>
  <c r="K26" i="125" s="1"/>
  <c r="J25" i="125"/>
  <c r="K25" i="125" s="1"/>
  <c r="J24" i="125"/>
  <c r="K24" i="125" s="1"/>
  <c r="J23" i="125"/>
  <c r="K23" i="125" s="1"/>
  <c r="J22" i="125"/>
  <c r="K22" i="125" s="1"/>
  <c r="J21" i="125"/>
  <c r="K21" i="125" s="1"/>
  <c r="J20" i="125"/>
  <c r="K20" i="125" s="1"/>
  <c r="J19" i="125"/>
  <c r="K19" i="125" s="1"/>
  <c r="J18" i="125"/>
  <c r="K18" i="125" s="1"/>
  <c r="J17" i="125"/>
  <c r="K17" i="125" s="1"/>
  <c r="J16" i="125"/>
  <c r="K16" i="125" s="1"/>
  <c r="J15" i="125"/>
  <c r="K15" i="125" s="1"/>
  <c r="J14" i="125"/>
  <c r="K14" i="125" s="1"/>
  <c r="J13" i="125"/>
  <c r="K13" i="125" s="1"/>
  <c r="J12" i="125"/>
  <c r="K12" i="125" s="1"/>
  <c r="J11" i="125"/>
  <c r="K11" i="125" s="1"/>
  <c r="J10" i="125"/>
  <c r="K10" i="125" s="1"/>
  <c r="J9" i="125"/>
  <c r="K9" i="125" s="1"/>
  <c r="J8" i="125"/>
  <c r="K8" i="125" s="1"/>
  <c r="J7" i="125"/>
  <c r="K7" i="125" s="1"/>
  <c r="J6" i="125"/>
  <c r="K6" i="125" s="1"/>
  <c r="J5" i="125"/>
  <c r="K5" i="125" s="1"/>
  <c r="J4" i="125"/>
  <c r="K4" i="125" s="1"/>
  <c r="J75" i="124"/>
  <c r="K75" i="124" s="1"/>
  <c r="J73" i="124"/>
  <c r="K73" i="124" s="1"/>
  <c r="J72" i="124"/>
  <c r="K72" i="124" s="1"/>
  <c r="J53" i="124"/>
  <c r="K53" i="124" s="1"/>
  <c r="J52" i="124"/>
  <c r="K52" i="124" s="1"/>
  <c r="J51" i="124"/>
  <c r="K51" i="124" s="1"/>
  <c r="J50" i="124"/>
  <c r="K50" i="124" s="1"/>
  <c r="J48" i="124"/>
  <c r="K48" i="124" s="1"/>
  <c r="J42" i="124"/>
  <c r="K42" i="124" s="1"/>
  <c r="J41" i="124"/>
  <c r="K41" i="124" s="1"/>
  <c r="J40" i="124"/>
  <c r="K40" i="124" s="1"/>
  <c r="J39" i="124"/>
  <c r="K39" i="124" s="1"/>
  <c r="J36" i="124"/>
  <c r="K36" i="124" s="1"/>
  <c r="J35" i="124"/>
  <c r="K35" i="124" s="1"/>
  <c r="J34" i="124"/>
  <c r="K34" i="124" s="1"/>
  <c r="J33" i="124"/>
  <c r="K33" i="124" s="1"/>
  <c r="J32" i="124"/>
  <c r="K32" i="124" s="1"/>
  <c r="J31" i="124"/>
  <c r="K31" i="124" s="1"/>
  <c r="J26" i="124"/>
  <c r="K26" i="124" s="1"/>
  <c r="J25" i="124"/>
  <c r="K25" i="124" s="1"/>
  <c r="J24" i="124"/>
  <c r="K24" i="124" s="1"/>
  <c r="J23" i="124"/>
  <c r="K23" i="124" s="1"/>
  <c r="J22" i="124"/>
  <c r="K22" i="124" s="1"/>
  <c r="J21" i="124"/>
  <c r="K21" i="124" s="1"/>
  <c r="J20" i="124"/>
  <c r="K20" i="124" s="1"/>
  <c r="J19" i="124"/>
  <c r="K19" i="124" s="1"/>
  <c r="J18" i="124"/>
  <c r="K18" i="124" s="1"/>
  <c r="J17" i="124"/>
  <c r="K17" i="124" s="1"/>
  <c r="J16" i="124"/>
  <c r="K16" i="124" s="1"/>
  <c r="J15" i="124"/>
  <c r="K15" i="124" s="1"/>
  <c r="J14" i="124"/>
  <c r="K14" i="124" s="1"/>
  <c r="J13" i="124"/>
  <c r="K13" i="124" s="1"/>
  <c r="J12" i="124"/>
  <c r="K12" i="124" s="1"/>
  <c r="J11" i="124"/>
  <c r="K11" i="124" s="1"/>
  <c r="J10" i="124"/>
  <c r="K10" i="124" s="1"/>
  <c r="J9" i="124"/>
  <c r="K9" i="124" s="1"/>
  <c r="J8" i="124"/>
  <c r="K8" i="124" s="1"/>
  <c r="J7" i="124"/>
  <c r="K7" i="124" s="1"/>
  <c r="J6" i="124"/>
  <c r="K6" i="124" s="1"/>
  <c r="J5" i="124"/>
  <c r="K5" i="124" s="1"/>
  <c r="J4" i="124"/>
  <c r="K4" i="124" s="1"/>
  <c r="J75" i="123"/>
  <c r="K75" i="123" s="1"/>
  <c r="J73" i="123"/>
  <c r="K73" i="123" s="1"/>
  <c r="J72" i="123"/>
  <c r="K72" i="123" s="1"/>
  <c r="J53" i="123"/>
  <c r="K53" i="123" s="1"/>
  <c r="J52" i="123"/>
  <c r="K52" i="123" s="1"/>
  <c r="K51" i="123"/>
  <c r="J51" i="123"/>
  <c r="J50" i="123"/>
  <c r="K50" i="123" s="1"/>
  <c r="J48" i="123"/>
  <c r="K48" i="123" s="1"/>
  <c r="J42" i="123"/>
  <c r="K42" i="123" s="1"/>
  <c r="J41" i="123"/>
  <c r="K41" i="123" s="1"/>
  <c r="J40" i="123"/>
  <c r="K40" i="123" s="1"/>
  <c r="K39" i="123"/>
  <c r="J39" i="123"/>
  <c r="J36" i="123"/>
  <c r="K36" i="123" s="1"/>
  <c r="J35" i="123"/>
  <c r="K35" i="123" s="1"/>
  <c r="J34" i="123"/>
  <c r="K34" i="123" s="1"/>
  <c r="J33" i="123"/>
  <c r="K33" i="123" s="1"/>
  <c r="J32" i="123"/>
  <c r="K32" i="123" s="1"/>
  <c r="J31" i="123"/>
  <c r="K31" i="123" s="1"/>
  <c r="J26" i="123"/>
  <c r="K26" i="123" s="1"/>
  <c r="J25" i="123"/>
  <c r="K25" i="123" s="1"/>
  <c r="J24" i="123"/>
  <c r="K24" i="123" s="1"/>
  <c r="K23" i="123"/>
  <c r="J23" i="123"/>
  <c r="J22" i="123"/>
  <c r="K22" i="123" s="1"/>
  <c r="J21" i="123"/>
  <c r="K21" i="123" s="1"/>
  <c r="J20" i="123"/>
  <c r="K20" i="123" s="1"/>
  <c r="J19" i="123"/>
  <c r="K19" i="123" s="1"/>
  <c r="J18" i="123"/>
  <c r="K18" i="123" s="1"/>
  <c r="K17" i="123"/>
  <c r="J17" i="123"/>
  <c r="J16" i="123"/>
  <c r="K16" i="123" s="1"/>
  <c r="J15" i="123"/>
  <c r="K15" i="123" s="1"/>
  <c r="J14" i="123"/>
  <c r="K14" i="123" s="1"/>
  <c r="J13" i="123"/>
  <c r="K13" i="123" s="1"/>
  <c r="J12" i="123"/>
  <c r="K12" i="123" s="1"/>
  <c r="J11" i="123"/>
  <c r="K11" i="123" s="1"/>
  <c r="J10" i="123"/>
  <c r="K10" i="123" s="1"/>
  <c r="J9" i="123"/>
  <c r="K9" i="123" s="1"/>
  <c r="J8" i="123"/>
  <c r="K8" i="123" s="1"/>
  <c r="K7" i="123"/>
  <c r="J7" i="123"/>
  <c r="J6" i="123"/>
  <c r="K6" i="123" s="1"/>
  <c r="J5" i="123"/>
  <c r="K5" i="123" s="1"/>
  <c r="J4" i="123"/>
  <c r="K4" i="123" s="1"/>
  <c r="J75" i="122"/>
  <c r="K75" i="122" s="1"/>
  <c r="K73" i="122"/>
  <c r="J73" i="122"/>
  <c r="J72" i="122"/>
  <c r="K72" i="122" s="1"/>
  <c r="J53" i="122"/>
  <c r="K53" i="122" s="1"/>
  <c r="J52" i="122"/>
  <c r="K52" i="122" s="1"/>
  <c r="J51" i="122"/>
  <c r="K51" i="122" s="1"/>
  <c r="J50" i="122"/>
  <c r="K50" i="122" s="1"/>
  <c r="J48" i="122"/>
  <c r="K48" i="122" s="1"/>
  <c r="J42" i="122"/>
  <c r="K42" i="122" s="1"/>
  <c r="K41" i="122"/>
  <c r="J41" i="122"/>
  <c r="J40" i="122"/>
  <c r="K40" i="122" s="1"/>
  <c r="J39" i="122"/>
  <c r="K39" i="122" s="1"/>
  <c r="J36" i="122"/>
  <c r="K36" i="122" s="1"/>
  <c r="J35" i="122"/>
  <c r="K35" i="122" s="1"/>
  <c r="J34" i="122"/>
  <c r="K34" i="122" s="1"/>
  <c r="J33" i="122"/>
  <c r="K33" i="122" s="1"/>
  <c r="J32" i="122"/>
  <c r="K32" i="122" s="1"/>
  <c r="K31" i="122"/>
  <c r="J31" i="122"/>
  <c r="J26" i="122"/>
  <c r="K26" i="122" s="1"/>
  <c r="J25" i="122"/>
  <c r="K25" i="122" s="1"/>
  <c r="J24" i="122"/>
  <c r="K24" i="122" s="1"/>
  <c r="J23" i="122"/>
  <c r="K23" i="122" s="1"/>
  <c r="J22" i="122"/>
  <c r="K22" i="122" s="1"/>
  <c r="J21" i="122"/>
  <c r="K21" i="122" s="1"/>
  <c r="J20" i="122"/>
  <c r="K20" i="122" s="1"/>
  <c r="K19" i="122"/>
  <c r="J19" i="122"/>
  <c r="J18" i="122"/>
  <c r="K18" i="122" s="1"/>
  <c r="J17" i="122"/>
  <c r="K17" i="122" s="1"/>
  <c r="J16" i="122"/>
  <c r="K16" i="122" s="1"/>
  <c r="J15" i="122"/>
  <c r="K15" i="122" s="1"/>
  <c r="J14" i="122"/>
  <c r="K14" i="122" s="1"/>
  <c r="J13" i="122"/>
  <c r="K13" i="122" s="1"/>
  <c r="J12" i="122"/>
  <c r="K12" i="122" s="1"/>
  <c r="K11" i="122"/>
  <c r="J11" i="122"/>
  <c r="J10" i="122"/>
  <c r="K10" i="122" s="1"/>
  <c r="J9" i="122"/>
  <c r="K9" i="122" s="1"/>
  <c r="J8" i="122"/>
  <c r="K8" i="122" s="1"/>
  <c r="J7" i="122"/>
  <c r="K7" i="122" s="1"/>
  <c r="J6" i="122"/>
  <c r="K6" i="122" s="1"/>
  <c r="J5" i="122"/>
  <c r="K5" i="122" s="1"/>
  <c r="J4" i="122"/>
  <c r="K4" i="122" s="1"/>
  <c r="J75" i="121"/>
  <c r="K75" i="121" s="1"/>
  <c r="J73" i="121"/>
  <c r="K73" i="121" s="1"/>
  <c r="J72" i="121"/>
  <c r="K72" i="121" s="1"/>
  <c r="J53" i="121"/>
  <c r="K53" i="121" s="1"/>
  <c r="J52" i="121"/>
  <c r="K52" i="121" s="1"/>
  <c r="J51" i="121"/>
  <c r="K51" i="121" s="1"/>
  <c r="J50" i="121"/>
  <c r="K50" i="121" s="1"/>
  <c r="J48" i="121"/>
  <c r="K48" i="121" s="1"/>
  <c r="J42" i="121"/>
  <c r="K42" i="121" s="1"/>
  <c r="J41" i="121"/>
  <c r="K41" i="121" s="1"/>
  <c r="J40" i="121"/>
  <c r="K40" i="121" s="1"/>
  <c r="J39" i="121"/>
  <c r="K39" i="121" s="1"/>
  <c r="J36" i="121"/>
  <c r="K36" i="121" s="1"/>
  <c r="J35" i="121"/>
  <c r="K35" i="121" s="1"/>
  <c r="J34" i="121"/>
  <c r="K34" i="121" s="1"/>
  <c r="J33" i="121"/>
  <c r="K33" i="121" s="1"/>
  <c r="J32" i="121"/>
  <c r="K32" i="121" s="1"/>
  <c r="J31" i="121"/>
  <c r="K31" i="121" s="1"/>
  <c r="J26" i="121"/>
  <c r="K26" i="121" s="1"/>
  <c r="J25" i="121"/>
  <c r="K25" i="121" s="1"/>
  <c r="J24" i="121"/>
  <c r="K24" i="121" s="1"/>
  <c r="J23" i="121"/>
  <c r="K23" i="121" s="1"/>
  <c r="J22" i="121"/>
  <c r="K22" i="121" s="1"/>
  <c r="J21" i="121"/>
  <c r="K21" i="121" s="1"/>
  <c r="J20" i="121"/>
  <c r="K20" i="121" s="1"/>
  <c r="J19" i="121"/>
  <c r="K19" i="121" s="1"/>
  <c r="J18" i="121"/>
  <c r="K18" i="121" s="1"/>
  <c r="J17" i="121"/>
  <c r="K17" i="121" s="1"/>
  <c r="J16" i="121"/>
  <c r="K16" i="121" s="1"/>
  <c r="J15" i="121"/>
  <c r="K15" i="121" s="1"/>
  <c r="J14" i="121"/>
  <c r="K14" i="121" s="1"/>
  <c r="J13" i="121"/>
  <c r="K13" i="121" s="1"/>
  <c r="J12" i="121"/>
  <c r="K12" i="121" s="1"/>
  <c r="J11" i="121"/>
  <c r="K11" i="121" s="1"/>
  <c r="J10" i="121"/>
  <c r="K10" i="121" s="1"/>
  <c r="J9" i="121"/>
  <c r="K9" i="121" s="1"/>
  <c r="J8" i="121"/>
  <c r="K8" i="121" s="1"/>
  <c r="J7" i="121"/>
  <c r="K7" i="121" s="1"/>
  <c r="J6" i="121"/>
  <c r="K6" i="121" s="1"/>
  <c r="J5" i="121"/>
  <c r="K5" i="121" s="1"/>
  <c r="J4" i="121"/>
  <c r="K4" i="121" s="1"/>
  <c r="J75" i="117"/>
  <c r="K75" i="117" s="1"/>
  <c r="J73" i="117"/>
  <c r="K73" i="117" s="1"/>
  <c r="J72" i="117"/>
  <c r="K72" i="117" s="1"/>
  <c r="J53" i="117"/>
  <c r="K53" i="117" s="1"/>
  <c r="J52" i="117"/>
  <c r="K52" i="117" s="1"/>
  <c r="J51" i="117"/>
  <c r="K51" i="117" s="1"/>
  <c r="J50" i="117"/>
  <c r="K50" i="117" s="1"/>
  <c r="J48" i="117"/>
  <c r="K48" i="117" s="1"/>
  <c r="J42" i="117"/>
  <c r="K42" i="117" s="1"/>
  <c r="J41" i="117"/>
  <c r="K41" i="117" s="1"/>
  <c r="J40" i="117"/>
  <c r="K40" i="117" s="1"/>
  <c r="J39" i="117"/>
  <c r="K39" i="117" s="1"/>
  <c r="K36" i="117"/>
  <c r="J36" i="117"/>
  <c r="J35" i="117"/>
  <c r="K35" i="117" s="1"/>
  <c r="J34" i="117"/>
  <c r="K34" i="117" s="1"/>
  <c r="J33" i="117"/>
  <c r="K33" i="117" s="1"/>
  <c r="J32" i="117"/>
  <c r="K32" i="117" s="1"/>
  <c r="J31" i="117"/>
  <c r="K31" i="117" s="1"/>
  <c r="J26" i="117"/>
  <c r="K26" i="117" s="1"/>
  <c r="J25" i="117"/>
  <c r="K25" i="117" s="1"/>
  <c r="K24" i="117"/>
  <c r="J24" i="117"/>
  <c r="J23" i="117"/>
  <c r="K23" i="117" s="1"/>
  <c r="J22" i="117"/>
  <c r="K22" i="117" s="1"/>
  <c r="J21" i="117"/>
  <c r="K21" i="117" s="1"/>
  <c r="J20" i="117"/>
  <c r="K20" i="117" s="1"/>
  <c r="J19" i="117"/>
  <c r="K19" i="117" s="1"/>
  <c r="J18" i="117"/>
  <c r="K18" i="117" s="1"/>
  <c r="J17" i="117"/>
  <c r="K17" i="117" s="1"/>
  <c r="J16" i="117"/>
  <c r="K16" i="117" s="1"/>
  <c r="J15" i="117"/>
  <c r="K15" i="117" s="1"/>
  <c r="J14" i="117"/>
  <c r="K14" i="117" s="1"/>
  <c r="J13" i="117"/>
  <c r="K13" i="117" s="1"/>
  <c r="J12" i="117"/>
  <c r="K12" i="117" s="1"/>
  <c r="J11" i="117"/>
  <c r="K11" i="117" s="1"/>
  <c r="J10" i="117"/>
  <c r="K10" i="117" s="1"/>
  <c r="J9" i="117"/>
  <c r="K9" i="117" s="1"/>
  <c r="J8" i="117"/>
  <c r="K8" i="117" s="1"/>
  <c r="J7" i="117"/>
  <c r="K7" i="117" s="1"/>
  <c r="J6" i="117"/>
  <c r="K6" i="117" s="1"/>
  <c r="J5" i="117"/>
  <c r="K5" i="117" s="1"/>
  <c r="J4" i="117"/>
  <c r="K4" i="117" s="1"/>
  <c r="J75" i="110"/>
  <c r="K75" i="110" s="1"/>
  <c r="J73" i="110"/>
  <c r="K73" i="110" s="1"/>
  <c r="J72" i="110"/>
  <c r="K72" i="110" s="1"/>
  <c r="J53" i="110"/>
  <c r="K53" i="110" s="1"/>
  <c r="J52" i="110"/>
  <c r="K52" i="110" s="1"/>
  <c r="J51" i="110"/>
  <c r="K51" i="110" s="1"/>
  <c r="J50" i="110"/>
  <c r="K50" i="110" s="1"/>
  <c r="J48" i="110"/>
  <c r="K48" i="110" s="1"/>
  <c r="J42" i="110"/>
  <c r="K42" i="110" s="1"/>
  <c r="J41" i="110"/>
  <c r="K41" i="110" s="1"/>
  <c r="J40" i="110"/>
  <c r="K40" i="110" s="1"/>
  <c r="J39" i="110"/>
  <c r="K39" i="110" s="1"/>
  <c r="J36" i="110"/>
  <c r="K36" i="110" s="1"/>
  <c r="J35" i="110"/>
  <c r="K35" i="110" s="1"/>
  <c r="J34" i="110"/>
  <c r="K34" i="110" s="1"/>
  <c r="J33" i="110"/>
  <c r="K33" i="110" s="1"/>
  <c r="J32" i="110"/>
  <c r="K32" i="110" s="1"/>
  <c r="J31" i="110"/>
  <c r="K31" i="110" s="1"/>
  <c r="J26" i="110"/>
  <c r="K26" i="110" s="1"/>
  <c r="J25" i="110"/>
  <c r="K25" i="110" s="1"/>
  <c r="J24" i="110"/>
  <c r="K24" i="110" s="1"/>
  <c r="J23" i="110"/>
  <c r="K23" i="110" s="1"/>
  <c r="J22" i="110"/>
  <c r="K22" i="110" s="1"/>
  <c r="J21" i="110"/>
  <c r="K21" i="110" s="1"/>
  <c r="J20" i="110"/>
  <c r="K20" i="110" s="1"/>
  <c r="J19" i="110"/>
  <c r="K19" i="110" s="1"/>
  <c r="J18" i="110"/>
  <c r="K18" i="110" s="1"/>
  <c r="J17" i="110"/>
  <c r="K17" i="110" s="1"/>
  <c r="J16" i="110"/>
  <c r="K16" i="110" s="1"/>
  <c r="J15" i="110"/>
  <c r="K15" i="110" s="1"/>
  <c r="J14" i="110"/>
  <c r="K14" i="110" s="1"/>
  <c r="J13" i="110"/>
  <c r="K13" i="110" s="1"/>
  <c r="J12" i="110"/>
  <c r="K12" i="110" s="1"/>
  <c r="J11" i="110"/>
  <c r="K11" i="110" s="1"/>
  <c r="J10" i="110"/>
  <c r="K10" i="110" s="1"/>
  <c r="J9" i="110"/>
  <c r="K9" i="110" s="1"/>
  <c r="J8" i="110"/>
  <c r="K8" i="110" s="1"/>
  <c r="J7" i="110"/>
  <c r="K7" i="110" s="1"/>
  <c r="J6" i="110"/>
  <c r="K6" i="110" s="1"/>
  <c r="J5" i="110"/>
  <c r="K5" i="110" s="1"/>
  <c r="J4" i="110"/>
  <c r="K4" i="110" s="1"/>
  <c r="J75" i="114"/>
  <c r="K75" i="114" s="1"/>
  <c r="J73" i="114"/>
  <c r="K73" i="114" s="1"/>
  <c r="J72" i="114"/>
  <c r="K72" i="114" s="1"/>
  <c r="J53" i="114"/>
  <c r="K53" i="114" s="1"/>
  <c r="J52" i="114"/>
  <c r="K52" i="114" s="1"/>
  <c r="J51" i="114"/>
  <c r="K51" i="114" s="1"/>
  <c r="J50" i="114"/>
  <c r="K50" i="114" s="1"/>
  <c r="J48" i="114"/>
  <c r="K48" i="114" s="1"/>
  <c r="J42" i="114"/>
  <c r="K42" i="114" s="1"/>
  <c r="J41" i="114"/>
  <c r="K41" i="114" s="1"/>
  <c r="J40" i="114"/>
  <c r="K40" i="114" s="1"/>
  <c r="J39" i="114"/>
  <c r="K39" i="114" s="1"/>
  <c r="J36" i="114"/>
  <c r="K36" i="114" s="1"/>
  <c r="J35" i="114"/>
  <c r="K35" i="114" s="1"/>
  <c r="J34" i="114"/>
  <c r="K34" i="114" s="1"/>
  <c r="J33" i="114"/>
  <c r="K33" i="114" s="1"/>
  <c r="J32" i="114"/>
  <c r="K32" i="114" s="1"/>
  <c r="J31" i="114"/>
  <c r="K31" i="114" s="1"/>
  <c r="J26" i="114"/>
  <c r="K26" i="114" s="1"/>
  <c r="J25" i="114"/>
  <c r="K25" i="114" s="1"/>
  <c r="K24" i="114"/>
  <c r="J24" i="114"/>
  <c r="J23" i="114"/>
  <c r="K23" i="114" s="1"/>
  <c r="J22" i="114"/>
  <c r="K22" i="114" s="1"/>
  <c r="J21" i="114"/>
  <c r="K21" i="114" s="1"/>
  <c r="J20" i="114"/>
  <c r="K20" i="114" s="1"/>
  <c r="J19" i="114"/>
  <c r="K19" i="114" s="1"/>
  <c r="J18" i="114"/>
  <c r="K18" i="114" s="1"/>
  <c r="J17" i="114"/>
  <c r="K17" i="114" s="1"/>
  <c r="J16" i="114"/>
  <c r="K16" i="114" s="1"/>
  <c r="J15" i="114"/>
  <c r="K15" i="114" s="1"/>
  <c r="J14" i="114"/>
  <c r="K14" i="114" s="1"/>
  <c r="J13" i="114"/>
  <c r="K13" i="114" s="1"/>
  <c r="J12" i="114"/>
  <c r="K12" i="114" s="1"/>
  <c r="J11" i="114"/>
  <c r="K11" i="114" s="1"/>
  <c r="J10" i="114"/>
  <c r="K10" i="114" s="1"/>
  <c r="J9" i="114"/>
  <c r="K9" i="114" s="1"/>
  <c r="J8" i="114"/>
  <c r="K8" i="114" s="1"/>
  <c r="J7" i="114"/>
  <c r="K7" i="114" s="1"/>
  <c r="J6" i="114"/>
  <c r="K6" i="114" s="1"/>
  <c r="J5" i="114"/>
  <c r="K5" i="114" s="1"/>
  <c r="J4" i="114"/>
  <c r="K4" i="114" s="1"/>
  <c r="J75" i="112"/>
  <c r="K75" i="112" s="1"/>
  <c r="J73" i="112"/>
  <c r="K73" i="112" s="1"/>
  <c r="J72" i="112"/>
  <c r="K72" i="112" s="1"/>
  <c r="J53" i="112"/>
  <c r="K53" i="112" s="1"/>
  <c r="J52" i="112"/>
  <c r="K52" i="112" s="1"/>
  <c r="J51" i="112"/>
  <c r="K51" i="112" s="1"/>
  <c r="J50" i="112"/>
  <c r="K50" i="112" s="1"/>
  <c r="J48" i="112"/>
  <c r="K48" i="112" s="1"/>
  <c r="J42" i="112"/>
  <c r="K42" i="112" s="1"/>
  <c r="J41" i="112"/>
  <c r="K41" i="112" s="1"/>
  <c r="J40" i="112"/>
  <c r="K40" i="112" s="1"/>
  <c r="J39" i="112"/>
  <c r="K39" i="112" s="1"/>
  <c r="J36" i="112"/>
  <c r="K36" i="112" s="1"/>
  <c r="J35" i="112"/>
  <c r="K35" i="112" s="1"/>
  <c r="J34" i="112"/>
  <c r="K34" i="112" s="1"/>
  <c r="J33" i="112"/>
  <c r="K33" i="112" s="1"/>
  <c r="J32" i="112"/>
  <c r="K32" i="112" s="1"/>
  <c r="J31" i="112"/>
  <c r="K31" i="112" s="1"/>
  <c r="J26" i="112"/>
  <c r="K26" i="112" s="1"/>
  <c r="J25" i="112"/>
  <c r="K25" i="112" s="1"/>
  <c r="J24" i="112"/>
  <c r="K24" i="112" s="1"/>
  <c r="J23" i="112"/>
  <c r="K23" i="112" s="1"/>
  <c r="J22" i="112"/>
  <c r="K22" i="112" s="1"/>
  <c r="J21" i="112"/>
  <c r="K21" i="112" s="1"/>
  <c r="J20" i="112"/>
  <c r="K20" i="112" s="1"/>
  <c r="J19" i="112"/>
  <c r="K19" i="112" s="1"/>
  <c r="J18" i="112"/>
  <c r="K18" i="112" s="1"/>
  <c r="J17" i="112"/>
  <c r="K17" i="112" s="1"/>
  <c r="J16" i="112"/>
  <c r="K16" i="112" s="1"/>
  <c r="J15" i="112"/>
  <c r="K15" i="112" s="1"/>
  <c r="J14" i="112"/>
  <c r="K14" i="112" s="1"/>
  <c r="J13" i="112"/>
  <c r="K13" i="112" s="1"/>
  <c r="J12" i="112"/>
  <c r="K12" i="112" s="1"/>
  <c r="J11" i="112"/>
  <c r="K11" i="112" s="1"/>
  <c r="J10" i="112"/>
  <c r="K10" i="112" s="1"/>
  <c r="J9" i="112"/>
  <c r="K9" i="112" s="1"/>
  <c r="J8" i="112"/>
  <c r="K8" i="112" s="1"/>
  <c r="J7" i="112"/>
  <c r="K7" i="112" s="1"/>
  <c r="J6" i="112"/>
  <c r="K6" i="112" s="1"/>
  <c r="J5" i="112"/>
  <c r="K5" i="112" s="1"/>
  <c r="J4" i="112"/>
  <c r="K4" i="112" s="1"/>
  <c r="J75" i="111"/>
  <c r="J73" i="111"/>
  <c r="J72" i="111"/>
  <c r="J53" i="111"/>
  <c r="J52" i="111"/>
  <c r="J51" i="111"/>
  <c r="J50" i="111"/>
  <c r="J48" i="111"/>
  <c r="J42" i="111"/>
  <c r="J41" i="111"/>
  <c r="J40" i="111"/>
  <c r="J39" i="111"/>
  <c r="J36" i="111"/>
  <c r="J35" i="111"/>
  <c r="J34" i="111"/>
  <c r="J33" i="111"/>
  <c r="J32" i="111"/>
  <c r="J31" i="111"/>
  <c r="J26" i="111"/>
  <c r="J25" i="111"/>
  <c r="J24" i="111"/>
  <c r="J23" i="111"/>
  <c r="J22" i="111"/>
  <c r="J21" i="111"/>
  <c r="J20" i="111"/>
  <c r="J19" i="111"/>
  <c r="J18" i="111"/>
  <c r="J17" i="111"/>
  <c r="J16" i="111"/>
  <c r="J15" i="111"/>
  <c r="J14" i="111"/>
  <c r="J13" i="111"/>
  <c r="J12" i="111"/>
  <c r="J11" i="111"/>
  <c r="J10" i="111"/>
  <c r="J9" i="111"/>
  <c r="J8" i="111"/>
  <c r="J7" i="111"/>
  <c r="J6" i="111"/>
  <c r="J5" i="111"/>
  <c r="J4" i="111"/>
  <c r="J75" i="105"/>
  <c r="K75" i="105" s="1"/>
  <c r="J73" i="105"/>
  <c r="K73" i="105" s="1"/>
  <c r="J72" i="105"/>
  <c r="K72" i="105" s="1"/>
  <c r="J53" i="105"/>
  <c r="K53" i="105" s="1"/>
  <c r="J52" i="105"/>
  <c r="K52" i="105" s="1"/>
  <c r="J51" i="105"/>
  <c r="K51" i="105" s="1"/>
  <c r="J50" i="105"/>
  <c r="K50" i="105" s="1"/>
  <c r="J48" i="105"/>
  <c r="K48" i="105" s="1"/>
  <c r="J42" i="105"/>
  <c r="K42" i="105" s="1"/>
  <c r="J41" i="105"/>
  <c r="K41" i="105" s="1"/>
  <c r="J40" i="105"/>
  <c r="K40" i="105" s="1"/>
  <c r="J39" i="105"/>
  <c r="K39" i="105" s="1"/>
  <c r="J36" i="105"/>
  <c r="K36" i="105" s="1"/>
  <c r="J35" i="105"/>
  <c r="K35" i="105" s="1"/>
  <c r="J34" i="105"/>
  <c r="K34" i="105" s="1"/>
  <c r="J33" i="105"/>
  <c r="K33" i="105" s="1"/>
  <c r="J32" i="105"/>
  <c r="K32" i="105" s="1"/>
  <c r="J31" i="105"/>
  <c r="K31" i="105" s="1"/>
  <c r="J26" i="105"/>
  <c r="K26" i="105" s="1"/>
  <c r="J25" i="105"/>
  <c r="K25" i="105" s="1"/>
  <c r="J24" i="105"/>
  <c r="K24" i="105" s="1"/>
  <c r="J23" i="105"/>
  <c r="K23" i="105" s="1"/>
  <c r="J22" i="105"/>
  <c r="K22" i="105" s="1"/>
  <c r="J21" i="105"/>
  <c r="K21" i="105" s="1"/>
  <c r="J20" i="105"/>
  <c r="K20" i="105" s="1"/>
  <c r="J19" i="105"/>
  <c r="K19" i="105" s="1"/>
  <c r="J18" i="105"/>
  <c r="K18" i="105" s="1"/>
  <c r="J17" i="105"/>
  <c r="K17" i="105" s="1"/>
  <c r="J16" i="105"/>
  <c r="K16" i="105" s="1"/>
  <c r="J15" i="105"/>
  <c r="K15" i="105" s="1"/>
  <c r="J14" i="105"/>
  <c r="K14" i="105" s="1"/>
  <c r="J13" i="105"/>
  <c r="K13" i="105" s="1"/>
  <c r="J12" i="105"/>
  <c r="K12" i="105" s="1"/>
  <c r="J11" i="105"/>
  <c r="K11" i="105" s="1"/>
  <c r="J10" i="105"/>
  <c r="K10" i="105" s="1"/>
  <c r="J9" i="105"/>
  <c r="K9" i="105" s="1"/>
  <c r="J8" i="105"/>
  <c r="K8" i="105" s="1"/>
  <c r="J7" i="105"/>
  <c r="K7" i="105" s="1"/>
  <c r="J6" i="105"/>
  <c r="K6" i="105" s="1"/>
  <c r="J5" i="105"/>
  <c r="K5" i="105" s="1"/>
  <c r="J4" i="105"/>
  <c r="K4" i="105" s="1"/>
  <c r="K11" i="111" l="1"/>
  <c r="J11" i="91"/>
  <c r="K19" i="111"/>
  <c r="J19" i="91"/>
  <c r="K31" i="111"/>
  <c r="J31" i="91"/>
  <c r="K35" i="111"/>
  <c r="J35" i="91"/>
  <c r="K51" i="111"/>
  <c r="J51" i="91"/>
  <c r="K8" i="111"/>
  <c r="J8" i="91"/>
  <c r="K16" i="111"/>
  <c r="J16" i="91"/>
  <c r="K24" i="111"/>
  <c r="J24" i="91"/>
  <c r="K36" i="111"/>
  <c r="J36" i="91"/>
  <c r="K52" i="111"/>
  <c r="J52" i="91"/>
  <c r="K5" i="111"/>
  <c r="J5" i="91"/>
  <c r="K9" i="111"/>
  <c r="J9" i="91"/>
  <c r="K13" i="111"/>
  <c r="J13" i="91"/>
  <c r="K17" i="111"/>
  <c r="J17" i="91"/>
  <c r="K21" i="111"/>
  <c r="J21" i="91"/>
  <c r="K25" i="111"/>
  <c r="J25" i="91"/>
  <c r="K33" i="111"/>
  <c r="J33" i="91"/>
  <c r="K39" i="111"/>
  <c r="J39" i="91"/>
  <c r="K48" i="111"/>
  <c r="J48" i="91"/>
  <c r="K53" i="111"/>
  <c r="J53" i="91"/>
  <c r="K7" i="111"/>
  <c r="J7" i="91"/>
  <c r="K15" i="111"/>
  <c r="J15" i="91"/>
  <c r="K23" i="111"/>
  <c r="J23" i="91"/>
  <c r="K41" i="111"/>
  <c r="J41" i="91"/>
  <c r="K73" i="111"/>
  <c r="J73" i="91"/>
  <c r="K4" i="111"/>
  <c r="J4" i="91"/>
  <c r="K12" i="111"/>
  <c r="J12" i="91"/>
  <c r="K20" i="111"/>
  <c r="J20" i="91"/>
  <c r="K32" i="111"/>
  <c r="J32" i="91"/>
  <c r="K42" i="111"/>
  <c r="J42" i="91"/>
  <c r="K75" i="111"/>
  <c r="J75" i="91"/>
  <c r="K6" i="111"/>
  <c r="J6" i="91"/>
  <c r="K10" i="111"/>
  <c r="J10" i="91"/>
  <c r="K14" i="111"/>
  <c r="J14" i="91"/>
  <c r="K18" i="111"/>
  <c r="J18" i="91"/>
  <c r="K22" i="111"/>
  <c r="J22" i="91"/>
  <c r="K26" i="111"/>
  <c r="J26" i="91"/>
  <c r="K34" i="111"/>
  <c r="J34" i="91"/>
  <c r="K40" i="111"/>
  <c r="J40" i="91"/>
  <c r="K50" i="111"/>
  <c r="J50" i="91"/>
  <c r="K72" i="111"/>
  <c r="J72" i="91"/>
  <c r="J50" i="113"/>
  <c r="K50" i="113" s="1"/>
  <c r="J51" i="113"/>
  <c r="K51" i="113" s="1"/>
  <c r="J52" i="113"/>
  <c r="K52" i="113" s="1"/>
  <c r="J53" i="113"/>
  <c r="K53" i="113" s="1"/>
  <c r="J72" i="113"/>
  <c r="K72" i="113" s="1"/>
  <c r="J73" i="113"/>
  <c r="K73" i="113"/>
  <c r="J75" i="113"/>
  <c r="K75" i="113" s="1"/>
  <c r="M50" i="91" l="1"/>
  <c r="K50" i="91"/>
  <c r="M14" i="91"/>
  <c r="K14" i="91"/>
  <c r="K20" i="91"/>
  <c r="M20" i="91"/>
  <c r="K53" i="91"/>
  <c r="M53" i="91"/>
  <c r="K17" i="91"/>
  <c r="M17" i="91"/>
  <c r="K9" i="91"/>
  <c r="M9" i="91"/>
  <c r="K52" i="91"/>
  <c r="M52" i="91"/>
  <c r="K24" i="91"/>
  <c r="M24" i="91"/>
  <c r="K8" i="91"/>
  <c r="M8" i="91"/>
  <c r="K35" i="91"/>
  <c r="M35" i="91"/>
  <c r="M19" i="91"/>
  <c r="K19" i="91"/>
  <c r="M22" i="91"/>
  <c r="K22" i="91"/>
  <c r="K42" i="91"/>
  <c r="M42" i="91"/>
  <c r="M41" i="91"/>
  <c r="K41" i="91"/>
  <c r="K39" i="91"/>
  <c r="M39" i="91"/>
  <c r="M72" i="91"/>
  <c r="K72" i="91"/>
  <c r="M26" i="91"/>
  <c r="K26" i="91"/>
  <c r="K75" i="91"/>
  <c r="M75" i="91"/>
  <c r="M73" i="91"/>
  <c r="K73" i="91"/>
  <c r="K7" i="91"/>
  <c r="M7" i="91"/>
  <c r="M33" i="91"/>
  <c r="K33" i="91"/>
  <c r="M13" i="91"/>
  <c r="K13" i="91"/>
  <c r="M5" i="91"/>
  <c r="K5" i="91"/>
  <c r="K16" i="91"/>
  <c r="M16" i="91"/>
  <c r="K51" i="91"/>
  <c r="M51" i="91"/>
  <c r="M11" i="91"/>
  <c r="K11" i="91"/>
  <c r="M34" i="91"/>
  <c r="K34" i="91"/>
  <c r="M6" i="91"/>
  <c r="K6" i="91"/>
  <c r="M4" i="91"/>
  <c r="K4" i="91"/>
  <c r="K15" i="91"/>
  <c r="M15" i="91"/>
  <c r="K25" i="91"/>
  <c r="M25" i="91"/>
  <c r="M40" i="91"/>
  <c r="K40" i="91"/>
  <c r="M18" i="91"/>
  <c r="K18" i="91"/>
  <c r="M10" i="91"/>
  <c r="K10" i="91"/>
  <c r="K32" i="91"/>
  <c r="M32" i="91"/>
  <c r="K12" i="91"/>
  <c r="M12" i="91"/>
  <c r="K23" i="91"/>
  <c r="M23" i="91"/>
  <c r="M48" i="91"/>
  <c r="K48" i="91"/>
  <c r="M21" i="91"/>
  <c r="K21" i="91"/>
  <c r="K36" i="91"/>
  <c r="M36" i="91"/>
  <c r="M31" i="91"/>
  <c r="K31" i="91"/>
  <c r="J19" i="113"/>
  <c r="J20" i="113"/>
  <c r="K20" i="113" s="1"/>
  <c r="J21" i="113"/>
  <c r="J22" i="113"/>
  <c r="K22" i="113" s="1"/>
  <c r="J23" i="113"/>
  <c r="K23" i="113" s="1"/>
  <c r="J24" i="113"/>
  <c r="K24" i="113" s="1"/>
  <c r="J25" i="113"/>
  <c r="K25" i="113" s="1"/>
  <c r="J26" i="113"/>
  <c r="K26" i="113" s="1"/>
  <c r="J31" i="113"/>
  <c r="K31" i="113" s="1"/>
  <c r="J32" i="113"/>
  <c r="K32" i="113" s="1"/>
  <c r="J33" i="113"/>
  <c r="J34" i="113"/>
  <c r="K34" i="113" s="1"/>
  <c r="J35" i="113"/>
  <c r="J36" i="113"/>
  <c r="K36" i="113" s="1"/>
  <c r="J39" i="113"/>
  <c r="K39" i="113" s="1"/>
  <c r="J40" i="113"/>
  <c r="K40" i="113" s="1"/>
  <c r="J41" i="113"/>
  <c r="J42" i="113"/>
  <c r="K42" i="113" s="1"/>
  <c r="J48" i="113"/>
  <c r="M81" i="91" l="1"/>
  <c r="M89" i="91" s="1"/>
  <c r="M91" i="91" s="1"/>
  <c r="K35" i="113"/>
  <c r="K21" i="113"/>
  <c r="K48" i="113"/>
  <c r="K41" i="113"/>
  <c r="K33" i="113"/>
  <c r="K19" i="113"/>
  <c r="J18" i="113"/>
  <c r="J17" i="113"/>
  <c r="J16" i="113"/>
  <c r="J15" i="113"/>
  <c r="J14" i="113"/>
  <c r="J13" i="113"/>
  <c r="J12" i="113"/>
  <c r="K12" i="113" s="1"/>
  <c r="J11" i="113"/>
  <c r="J10" i="113"/>
  <c r="J9" i="113"/>
  <c r="J8" i="113"/>
  <c r="K8" i="113" s="1"/>
  <c r="J7" i="113"/>
  <c r="J6" i="113"/>
  <c r="J5" i="113"/>
  <c r="J4" i="113"/>
  <c r="K4" i="113" s="1"/>
  <c r="K11" i="113" l="1"/>
  <c r="K5" i="113"/>
  <c r="K10" i="113"/>
  <c r="K14" i="113"/>
  <c r="K15" i="113"/>
  <c r="K16" i="113"/>
  <c r="K18" i="113"/>
  <c r="K13" i="113"/>
  <c r="K7" i="113"/>
  <c r="K6" i="113"/>
  <c r="K9" i="113"/>
  <c r="K17" i="113"/>
</calcChain>
</file>

<file path=xl/comments1.xml><?xml version="1.0" encoding="utf-8"?>
<comments xmlns="http://schemas.openxmlformats.org/spreadsheetml/2006/main">
  <authors>
    <author>Gabriela Monteiro</author>
  </authors>
  <commentList>
    <comment ref="I14" authorId="0" shapeId="0">
      <text>
        <r>
          <rPr>
            <b/>
            <sz val="9"/>
            <color indexed="81"/>
            <rFont val="Segoe UI"/>
            <charset val="1"/>
          </rPr>
          <t>Gabriela Monteiro:</t>
        </r>
        <r>
          <rPr>
            <sz val="9"/>
            <color indexed="81"/>
            <rFont val="Segoe UI"/>
            <charset val="1"/>
          </rPr>
          <t xml:space="preserve">
10 Cedido pelo CEAD - confrimar quando vir o relatorio do CEAD </t>
        </r>
      </text>
    </comment>
    <comment ref="I22" authorId="0" shapeId="0">
      <text>
        <r>
          <rPr>
            <b/>
            <sz val="9"/>
            <color indexed="81"/>
            <rFont val="Segoe UI"/>
            <charset val="1"/>
          </rPr>
          <t>Gabriela Monteiro:</t>
        </r>
        <r>
          <rPr>
            <sz val="9"/>
            <color indexed="81"/>
            <rFont val="Segoe UI"/>
            <charset val="1"/>
          </rPr>
          <t xml:space="preserve">
10 Cedido pelo CEAD - confrimar quando vir o relatorio do CEAD </t>
        </r>
      </text>
    </comment>
  </commentList>
</comments>
</file>

<file path=xl/sharedStrings.xml><?xml version="1.0" encoding="utf-8"?>
<sst xmlns="http://schemas.openxmlformats.org/spreadsheetml/2006/main" count="5272" uniqueCount="201">
  <si>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</si>
  <si>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</si>
  <si>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</si>
  <si>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</si>
  <si>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</si>
  <si>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</si>
  <si>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</si>
  <si>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</si>
  <si>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</si>
  <si>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</si>
  <si>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</si>
  <si>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</si>
  <si>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</si>
  <si>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</si>
  <si>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</si>
  <si>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</si>
  <si>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</si>
  <si>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</si>
  <si>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</si>
  <si>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</si>
  <si>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</si>
  <si>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</si>
  <si>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</si>
  <si>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</si>
  <si>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</si>
  <si>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</si>
  <si>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</si>
  <si>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</si>
  <si>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SALDO</t>
  </si>
  <si>
    <t>Qtde Registrada</t>
  </si>
  <si>
    <t>CENTRO PARTICIPANTE: CEART</t>
  </si>
  <si>
    <t>CENTRO PARTICIPANTE: CEAD</t>
  </si>
  <si>
    <t>CENTRO PARTICIPANTE: CERES</t>
  </si>
  <si>
    <t>CENTRO PARTICIPANTE: CESFI</t>
  </si>
  <si>
    <t>Valor Total Registrado</t>
  </si>
  <si>
    <t>Valor Total Utilizado</t>
  </si>
  <si>
    <t>Valor Total da Ata com Aditivo</t>
  </si>
  <si>
    <t>Valor Utilizado</t>
  </si>
  <si>
    <t>% Aditivos</t>
  </si>
  <si>
    <t>% Utilizado</t>
  </si>
  <si>
    <t>UNIDADE</t>
  </si>
  <si>
    <t xml:space="preserve"> AF/OS nº  xxxx/2015 Qtde. DT</t>
  </si>
  <si>
    <t>Qtde Utilizada</t>
  </si>
  <si>
    <t>CENTRO PARTICIPANTE: ESAG</t>
  </si>
  <si>
    <t>CENTRO PARTICIPANTE: GESTOR</t>
  </si>
  <si>
    <t>DETALHAMENTO</t>
  </si>
  <si>
    <t>CENTRO PARTICIPANTE: CEFID</t>
  </si>
  <si>
    <t>CENTRO PARTICIPANTE: FAED</t>
  </si>
  <si>
    <t>MARCA</t>
  </si>
  <si>
    <t>CENTRO PARTICIPANTE: CEAVI</t>
  </si>
  <si>
    <t>PROCESSO: 0759/2015/UDESC</t>
  </si>
  <si>
    <t>OBJETO: AQUISIÇÃO DE PEÇAS INCORPORÁVEIS AO COMPUTADOR PARA A UDESC</t>
  </si>
  <si>
    <t>VIGÊNCIA DA ATA: 21/09/2015 até 20/09/2016</t>
  </si>
  <si>
    <t>Conjunto de 4 pilhas recarregáveis do tipo NiMH, tamanho AA de 2700 mAh.</t>
  </si>
  <si>
    <t>Conjunto de 4 pilhas recarregáveis do tipo NiMH, tamanho AAA.</t>
  </si>
  <si>
    <t>Carregador Rápido de Baterias AA e AAA, Carga total em 3h, potência de Carga 2100 mAh</t>
  </si>
  <si>
    <t>HD SATA II - capacidade 500 Gb, 7200 RPM, 3.0 Gb/s com tecnologia S.M.A.R.T. Com cabos de força e comunicação.</t>
  </si>
  <si>
    <t>HD SATA II - capacidade 1 Tb, 7200 RPM, 3.0 Gb/s com tecnologia S.M.A.R.T. Com cabos de força e comunicação.</t>
  </si>
  <si>
    <t>HD SATA II - capacidade 2 Tb, 7200 RPM, 3.0 Gb/s com tecnologia S.M.A.R.T. Com cabos de força e comunicação.</t>
  </si>
  <si>
    <t>HD Externo de 500 Gb com interface USB 3.0, alimentação via USB, LED indicativo de funcionamento, taxa de transferência de 480 Mbps, incluso cabo de conexão USB.</t>
  </si>
  <si>
    <t>HD Externo de 1 Tb com interface USB 3.0, alimentação via USB, LED indicativo de funcionamento, taxa de transferência de 480 Mbps, incluso cabo de conexão USB.</t>
  </si>
  <si>
    <t>HD Externo de 2 Tb com interface USB 3.0, alimentação via USB, LED indicativo de funcionamento, taxa de transferência de 480 Mbps, incluso cabo de conexão USB.</t>
  </si>
  <si>
    <t>Pen Drive 64 Gb USB 3.0</t>
  </si>
  <si>
    <t>Pen Drive 32 Gb USB 3.0</t>
  </si>
  <si>
    <t>Pen Drive 16 Gb USB 3.0</t>
  </si>
  <si>
    <t>Pente de Memória 4 Gb DDR3-1066</t>
  </si>
  <si>
    <t>Pente de Memória 4 Gb DDR2-800</t>
  </si>
  <si>
    <t>Pente de Memória 2 Gb DDR2-667</t>
  </si>
  <si>
    <t>Processador AMD Athlon 64 X2 2.6 Ghz (5000B / Socket AM2)</t>
  </si>
  <si>
    <t>Processador Intel Core 2 Duo 3 Ghz ou superior compatível com o socket LGA775</t>
  </si>
  <si>
    <t>Apoio de punho (teclado) ergonômico em gel.</t>
  </si>
  <si>
    <t>Mouse pad com apoio ergonômico de gel</t>
  </si>
  <si>
    <t>Mouse Wireless com Apontador Laser ( Mouse Laser Bluetooth, Apresentador de Slides, Apontador Laser e Controle Remoto de Multimídia), com botão Ligar/Desligar, conexão Bluetooth de 2.4 Ghz, com estojo.</t>
  </si>
  <si>
    <t>Mouse USB preto (óptico 3 botões net scroll), (não o optomecânico)</t>
  </si>
  <si>
    <t>Teclado Wireless, padrão ABNT II Português; teclas com funções internet e multimídia; botão de rolagem no teclado (scroll); teclas de atalho para a função office; 256 endereços de Ids por canal; tecnologia RF (rádio frequência) amplo ângulo de transmissão de sinal; com apoio para pulso, previne L.E.R.</t>
  </si>
  <si>
    <t>Teclado USB preto Padrão ABNT2</t>
  </si>
  <si>
    <t>Mini-teclado numérico USB para PC, interface USB, cor preto, Comprimento do cabo de 1,80 m ou mais, dimensões 110/75/10 mm (Prof/Larg/Alt), fonte de alimentação PC / via USB, compatibilidade com Windows 2000 Windows 98 (SE) Windows ME Windows XP e com teclas de zero a 9</t>
  </si>
  <si>
    <t>Teclado PIN para senha 12 teclas com conexão para teclado, com display.</t>
  </si>
  <si>
    <t>Teclado PIN: Mini-teclado numérico USB para desktops e notebooks. Função numérica e matemática com as quatro principais operações. Teclado formato slim com teclas e base finas. Tecla backspace para correção e Enter.</t>
  </si>
  <si>
    <t>Placa de Som PCI-e Creative  Sound Blaster Audigy Rx, Processador de áudio: Creative E-MU, Relação Sinal para ruído (SNR): 106dB, Opções de conectividade (principais), Headphone Saída: 1 x 3.5mm jack compartilhada com Saída Frontal, Saída de linha: 1 x 3.5mm jack (Saída Frontal) 1 x 3.5mm jack (Rear / Side R) 1 x 3.5mm jack (C / Sub / Side L), Entrada de linha: 1 x 3,5 mm jack, Entrada de microfone: 2 x 3,5 mm jack, Saída ótica: 1 x TOSLINK, Amplificador dos fones de ouvido: Até 600 Ohms</t>
  </si>
  <si>
    <t>Placa de Rede 10/100/1000 PCI</t>
  </si>
  <si>
    <t>Placa de Rede 10/100/1000 PCI-e</t>
  </si>
  <si>
    <t>Placa de Rede Wireless, PCI-e, com antena externa, compativel com sinal 2,4 Ghz</t>
  </si>
  <si>
    <t>Placa de Vídeo PCI express 512 Mb</t>
  </si>
  <si>
    <t>Placa de Vídeo 1 Gb Vga/Dvi/Hdmi (pricipalmente com HDMI)</t>
  </si>
  <si>
    <t>Placa de Vídeo 2 Gb 256 bits Dual Dvi PCI-e</t>
  </si>
  <si>
    <t xml:space="preserve">Placa mãe Lenovo Socket LGA775 ou compatível   FRU-PartNumber 64Y3055 </t>
  </si>
  <si>
    <t>Placa-mãe Lenovo L-A780 ou compatível (socket AM2) p/ computadores Lenovo Thinkcentre A62-7057</t>
  </si>
  <si>
    <t>Spray para limpeza de contatos elétricos e componentes eletrônicos. Embalagem de 300 ml.</t>
  </si>
  <si>
    <t xml:space="preserve">Pasta térmica: Condutividade térmica (Wmk) 1,2 Wmk (norma técnica ISSO 8301:1991). Ponto de gota inexistente. </t>
  </si>
  <si>
    <t>Fonte de alimentação ATX 2.0 entrada AC com chaveamento automático (110V e 220V), mínimo 430W.</t>
  </si>
  <si>
    <t xml:space="preserve">Adaptador para fonte ATX com saída SATA. Permite ligar um disco rígido SATA em um conector de 4 pontos da fonte. </t>
  </si>
  <si>
    <t>Caixas de Som com subwoofer integrado e duas caixas de som, com potência mínima de 600W PMPO, entrada com conector padrão mini-jack e RCA (ou adaptador RCA para mini-jack), tensão de alimentação de 220v.</t>
  </si>
  <si>
    <t>Caixas de Som com 2 canais estéreos amplificados, controle de volume, botão liga/desliga, saída para fone de ouvido estéreo, LED indicador de liga e desliga, 2 w RMS e alimentação 220v (sem uso de transformador externo).</t>
  </si>
  <si>
    <t xml:space="preserve">Caixa de Som, 1 Subwoofer, 2 caixas Satélites, Potência de saída: 30W RMS, botão iluminado quando ligado, controle de volume, auto Bivolt, dimensões aproximadas: +/- 10 a 15% (Larg x Alt x Prof) 16 x 20 x 20 </t>
  </si>
  <si>
    <t>Fone de ouvido profissional, - Sensibilidade: 98 dB (SPL/mW); - Faixa de frequência: de 10 até 30.000 Hz; - Impedância: 32 Ohms; - Potência Máxima: 300 mW; - Cabo: 2,5 m com conector P2 e adaptador P10</t>
  </si>
  <si>
    <t>Headset (fones de ouvido com microfone): Escala de frequência 20 a 20000Hz. Sensibilidade 105dB/mW. Impedância 32Ohms. Potência máxima: 100 mW. Tamanho do cabo 1,60m (mínimo). Outras características: fones almofadados e revestidos de borracha.</t>
  </si>
  <si>
    <t>WEBCAM PARA COMPUTADOR, PADRÃO DGOV - Diretoria de Governança Eletrônica (Órgão da Secretaria de Estado da Administração do Governo Estadual). Padronização conforme o art. 15, inc. I, da Lei Federal 8.666/1993. Resolução HD 720p; Lente confeccionada em vidro; Formato de imagem 16:9; Foco automático; Microfone incorporado; Porta USB 2.0; Suporte com rotação vertical e horizontal para fixação em monitores de LCD/LED; Compatibilidade com plataformas Ms-Windows 7 e 8. CONDIÇÔES GERAIS
a) Garantia de hardware de 1 anos;
b) Anexar documentação técnica detalhada oficial do fabricante;
c) Indicação no site do fabricante do produto proposto.</t>
  </si>
  <si>
    <t>Bateria Lítio 3V CR</t>
  </si>
  <si>
    <t>Cabo VGA para monitor HDB15 macho HDB15 macho com comprimento de 20 m blindado</t>
  </si>
  <si>
    <t>Cabo VGA para monitor HDB15 macho HDB15 macho com comprimento de 15 m blindado</t>
  </si>
  <si>
    <t>Cabo VGA para monitor HDB15 macho HDB15 macho com comprimento de 2 metros</t>
  </si>
  <si>
    <t>Cabo HDMI com 3m</t>
  </si>
  <si>
    <t>Adaptador / Conversor p/ tomadas no novo padrão brasileiro NBR-14136, aceitando plugue macho dois pinos chatos, padrão NEMA, 15A-250V~, plugue macho dois pinos chatos + terra, 15A-250V~, plugue macho dois pinos redondos, 10A-250V~, plugue macho dois pinos redondos + terra, 10A-250V~</t>
  </si>
  <si>
    <t>Adaptador / Conversor p/ tomadas no padrão antigo (dois pinos chatos + terra), aceitando plugue do padrão atual brasileiro NBR-14136</t>
  </si>
  <si>
    <t>Filtro de linha com 05 tomadas que aceite o plugue do padrão atual brasileiro NBR-14136, com fusível, chave liga/desliga, indicador luminoso e funcionamento, 220V.</t>
  </si>
  <si>
    <t>Apresentador sem fio com função de emulação de mouse com um apontador eletrônico (laser) para total controle de apresentação (avançar e retroceder transparências, além de abrir e fechar documentos e aplicativos), com um alcance mínimo de 6 metros através de conexão com o PC pela porta USB.</t>
  </si>
  <si>
    <t>LEITOR PARA CÓDIGO, DE BARRAS, Leitor Código Barras para porta Usb, com cabo. Velocidade 100 leituras/segundo, Peso 120 g (±10 g), Dimensões 81 mm x 63.5mm e 179 mm e Interfaces USB e Teclado. Características Técnicas: Fonte de luz LED Vermelho 632 nm, Sensor Linear CCD, Ângulo de leitura Lateral ± 25°
(±5°) e Frontal 10°~40° (±5°), Profundidade do campo 60 mm, Processador C8051, Resistência a queda 1,5 m. Cabo padrão 1,5 m (±5 cm). Características Ambientais: Temperatura de operação 0ºC a 50ºC, Luz ambiente Lâmpada Fluorescente 5000 Lux Max. / Luz Solar 1500 Lux Max. Características Elétricas: Tensão de entrada + 5V +/- 5% Operação 120 mA (USB) Códigos lidos All UPC/EAN/JAN, EAN128 Code, Code 39, Code 39 Full ASCII, Code32 / Italian Pharmacy, Code 128, CODABAR/NW7, Interleave 25, Industrial 25, Matrix 25, MSI/PLESSEY, Telepen, Code 93, Code 11, China Postage, Code 26, LCD25 e GS1 DataBar Códigos
pré-programados All UPC/EAN/JAN, EAN128 Code, Code 39, Code 128,
CODABAR/NW7, Interleave 25. Garantia de um ano</t>
  </si>
  <si>
    <t>Leitores de código de barras, conexão usb: Elemento foto detetor: CCD (Charge Coupled Device) de 2048 elementos;  Fonte de luz: LEDs, luz vermelha, 660 nm; Velocidade de leitura: 100 varreduras por segundo; Contraste mínimo de impressão dos códigos: 45%; Profundidade de campo: de 0 a 20 mm; Largura da janela de leitura: 82 mm; Largura mínima dos elementos dos códigos (resolução): 0,1 mm; Rejeição à luz ambiente: 1.500 Lux;  Padrões de códigos de barras lidos: EAN, UPC, 39, 128, 93, 2 de 5 intercalado; Indicadores de leituras bem sucedidas: Visual (Led) e Sonoro (Beep); Programação: Através do manual ou através do seu Exclusivo programa utilitário; Atualização de Firmware: Por software, pelo próprio usuário; Tensão de alimentação: 5 Vcc +/- 10%;  Consumo máximo: 120 mA; Temperatura de operação: de 0 a 50º C;  Temperatura de armazenagem: de -10 a 60º C;  Umidade tolerável: de 5% até 95% não condensado; Material do corpo: ABS de alto impacto, nas versões bege ou preto; Resistência a quedas: 1,00 metro sobre superfície de concreto;  Dimensões físicas (máximas): 180 x 83 x 30 mm; Cabo para conexão USB</t>
  </si>
  <si>
    <t>Leitor de código de barras Laser - Fonte de luz Diodo de luz visível de no mínimo 650 nm + 10 nm, Potência do Laser  aproximado de 0,96 mW (pico), Profundidade de campo de 0 a 203 mm para códigos de barras de 13 mils, Largura de campo mínimas de 64 mm na face e 249 mm a 203 mm de distância, velocidade de varredura mínima de 72 + 2 varreduras por segundo (bidirecional), padrão de varredura de uma linha, barra mínima de leitura de 5 mils, ativação por infravermelho, longa distância: 0 a 279 mm, curta distância: 0 a 102 mm. Capacidade de decodificação: Auto-discrimina todos os padrões. Interfaceamento RS232C, Teclado PC/AT, Teclado Stand Alone, OCIA, IBM 468X/469X. Contraste   35% mínimo de reflectância. Número de caracteres a ser lido até 80 caracteres Roll, Pitch, Yaw   42º, 68º, 52º . Sinal sonoro 7 tons ou sem sinal. Indicador luminoso Verde: laser ligado, pronto para ler - Vermelho: Boa leitura -  Amarelo: (somente o MS9540) = CodeGate ativo. Tensão de entrada de 5 VDC + 0,25 V Potência em operação de aproximadamente 825 mW, Potência em repouso de 600 mW Transformador para DC classe 2; 5.2 VDC @ 650 mA. Classe do laser: CDRH: Classe II; EN60825-1:1994/A11:1996 Classe 1 EMC FCC Classe B. Garantia de fábica de no mínimo 3 anos.</t>
  </si>
  <si>
    <t>LUPA ELETRONICA, TIPO MOUSE, Reproduz as imagens em vídeo normal ou reverso (letra preta, fundo branco ou letra branca, fundo preto). Amplia até 30x em TV de 20''. Ampliador eletrônico de imagem com inversão de contraste. Aumento de 15x a 15x dependendo do tamanho da tela. Bivolt. Aparelho Pb</t>
  </si>
  <si>
    <t>ESTABILIZADOR DE TENSAO, POTENCIA NOMINAL: 1000VA, Tensão de Entrada bivolt (115/220V); Tensão de saída: 115V; Potência nominal: 1000VA; Potência contínua: 1000W; Microprocessado; Filtro de linha integrado; Regulação true RMS; Gabinete em Metal e/ou ABS antichamas; Sinalização visual via led indicado modo de operação da rede; Chave liga/desliga frontal embutida; Mínimo 5 tomadas saída padrão NBR 14136; Cabo de força de entrada padrão NBR 14136 com no mínimo 60cm de comprimento; Proteção de curto circuito; Proteção de surtos de tensão; Proteção sub/sobretensão de rede com desligamento e rearme automático; Proteção de sobre aquecimento; Proteção sobrecarga; Porta fusível externo com uma unidade reserva; Atender a norma NBR 14.373:2006; 3 anos de garantia no mínimo</t>
  </si>
  <si>
    <t xml:space="preserve">TRANSFORMADOR ESTABILIZADOR DE TENSAO, COM 220/110VOLTS, PADRÃO DGOV - Diretoria de Governança Eletrônica (Órgão da Secretaria de Estado da Administração do Governo Estadual). Padronização conforme o art. 15, inc. I, da Lei Federal 8.666/1993.Potência de saída 600 W; Tensão de entrada de 110VAC ±15 % e 220VAC ±15 %, monofásica, fase/neutro/terra; Frequência de entrada 60 Hz ±5%; Tensão de saída senoidal 220VAC ±6 %, monofásica, fase/neutro/terra; Frequência de saída 60 Hz ± 0,05%; Rendimento de 90%; Fator de potência de saída 0,90; Indicadores de nível de energia; Proteção contra curto circuito, subtensão, sobretensão; Ruído acústico a um metro de distância, menor que 75db (DIN 45635); Gabinete plastico anti-chamas; 4 tomadas de saída padrão NBR141362002; Homologação INMETRO. CONDIÇÔES GERAIS:
a) Garantia de hardware do tipo on-site de 3 anos, realizada por empresa autorizada oficialmente pelo fabricante, com tempo de solução em até cinco dias; b) Anexar documentação técnica detalhada oficial do fabricante; c) Indicação no site do fabricante do produto proposto. </t>
  </si>
  <si>
    <t>Nobreak 220 volts que suporte CPU, Projetor 283 w e caixa de som 150 w, com autonomia em torno de uma hora e trinta minutos, recarga automática das baterias, mesmo com o nobreak desligado, leds coloridos no painel frontal para indicar as condições de funcionamento do nobreak (modo rede, modo inversor/bateria, final de autonomia, entre outras), alarme audiovisual para sinalizar eventos como queda de rede e fim do tempo de autonomia, entre outros, garantia de, no mínimo, 12 meses, realizada por empresa autorizada oficialmente pelo fabricante, com tempo de solução em até cinco dias e assistência técnica na região, anexar documentação técnica detalhada oficial do fabricante e indicação no site do fabricante do produto proposto.</t>
  </si>
  <si>
    <t>MULTIMETRO: DIGITAL PORTATIL, Display máximo: 3 ½ dígitos 1999 máx; Tamanho do display: 65×45mm; Principais Características: - Corrente continua e alternada; - Sistema de proteção total contra sobrecarga; - Dispensa qualquer outro aparelho de medição de tensão elétrica; - Precisão é garantida, 23 °C ±, menos do que 80% umidade relativa; Descrição: - Leitura de display 1999; - Sistema de proteção sobre carga; - Compacto para medição de voltagem; - DC e AC, corrente DC, resistência e diodo; - Medição de transistores e teste funcional de continuidade; Dados Técnicos: DVC:220mv-1000v; - ACV:200V-750V; - DCA:200µa-10A; - OHM:200-2000k; - HFE: Sim; - Teste de Diodo: Sim; - Aviso Sonoro: Sim; - Onda Quadrada O/P: Sim; - Leitura Display: 1999</t>
  </si>
  <si>
    <t>Kit Profissional de Ferramentas - Kit composto por 20 ferramentas. - Ideal para pequenos serviços de manutenções a PCs. - Todas as ferramentas são desmagnetizadas. - Prático estojo com zíper para armazenagem de forma organizada. - Compartimentos individuais para cada ferramenta no estojo. - Material feito em couro sintético. - Ferramenta em ferro de solda 127V CA com potência de 30W.</t>
  </si>
  <si>
    <t xml:space="preserve">Fonte de alimentação ATX 2.0 entrada AC com chaveamento automático (110V e 220V), mínimo 300W compatível com Computador Compaq 6005 Pro Microtower PC </t>
  </si>
  <si>
    <t>Processador Phenon II X4 compatível com Placa Mãe HP 531966-001 503335-001</t>
  </si>
  <si>
    <t>Placa Mãe HP 531966-001 503335-001 ou modelo mais novo compatível com HP 6005 Pro Microtower com processador AMD</t>
  </si>
  <si>
    <t>Drive gravador CD/DVD 12x/48X. Interface, SATA, tipo interno. Cor: preto fosco. Velocidade de gravação DVD-R 24x, DVD-R DL 8x, CD-RW 6x.</t>
  </si>
  <si>
    <t>Adaptador USB Wireless. Taxa de transmissão de até 300 Mbps, faixa de frequencia 2,4 GHz, padrões wirless IEEE 802.11b, g, n. Segurança wirless WEP de 64/128 bit. WPA-PSK, WPA WPA 2, Antena interna.</t>
  </si>
  <si>
    <t>Mesa digitalizadora, Área Ativa para Caneta: 15,2 x 9,5 cm (6” x 3,7”), Dimensões (CxLxA): 21 x 17,8 x 1 cm (8,25” x 7” x 0,4”), Interface: USB, Tecnologia da caneta sem fio e sem pilhas,  Precisão caneta : +/- 0.5 mm, Níveis de sensibilidade à pressão: 1024, Resolução: 2.540 lpi, ExpressKeys: 4 teclas personalizáveis, Sem fio suporte, Tablet de design ambidestro, Anéis de identificação de cores e marcas, Plataforma do Computador: PC &amp; Mac</t>
  </si>
  <si>
    <t>HD SATA II 500GB 7200RPM SFF Hot-Plug para servidor HP Proliant ML350 G6</t>
  </si>
  <si>
    <t>Fonte Redundante Kit 750W para servidor HP Proliant ML350 G6</t>
  </si>
  <si>
    <t>Memória 2GB (1x2GB) PC3-10600R DDR3 RDIMM  para servidor HP Proliant ML350 G6</t>
  </si>
  <si>
    <t>HP Ventilador Redundante p/ ML350G6   para servidor HP Proliant ML350 G6</t>
  </si>
  <si>
    <t>HP Kit de Conversão Torre p/ Rack p/ ML350G6  para servidor HP Proliant ML350 G6</t>
  </si>
  <si>
    <t>Processador Intel XEON E5504 2.0GHz  para servidor HP Proliant ML350 G6</t>
  </si>
  <si>
    <t>StorageWorks RDX Removable Disk Backup System HP  para servidor HP Proliant ML350 G6</t>
  </si>
  <si>
    <t>Disco Rígido 3TB NL-SAS 7.2K RPM PN: 02359092 Marca: Huawei. Deverá apresentar declaração do fabricante comprovando compatibilidade do disco rígido com o Storage OceanStor S2600T. Deve ser instalado, por um técnico certificado do fabricante (anexar comprovação), no Storage OceanStor S2600T da FAED e disponibilizado seu espaço de armazenamento no servidor de arquivos.</t>
  </si>
  <si>
    <t>339030.26</t>
  </si>
  <si>
    <t>339030.17</t>
  </si>
  <si>
    <t>449052.35</t>
  </si>
  <si>
    <t>449052.30</t>
  </si>
  <si>
    <t>339030.42</t>
  </si>
  <si>
    <t>Peça</t>
  </si>
  <si>
    <t>ELGIM</t>
  </si>
  <si>
    <t>SONY</t>
  </si>
  <si>
    <t>SEAGATE</t>
  </si>
  <si>
    <t xml:space="preserve">WD </t>
  </si>
  <si>
    <t>TOSHIBA</t>
  </si>
  <si>
    <t>SANDISK</t>
  </si>
  <si>
    <t>MARKVISION</t>
  </si>
  <si>
    <t>KINGSTON</t>
  </si>
  <si>
    <t>ATHLON</t>
  </si>
  <si>
    <t>INTEL</t>
  </si>
  <si>
    <t>PISC</t>
  </si>
  <si>
    <t>MICROSOFT</t>
  </si>
  <si>
    <t>LEADER TECH</t>
  </si>
  <si>
    <t>MULTILASER</t>
  </si>
  <si>
    <t>INTELBRAS</t>
  </si>
  <si>
    <t>POWER COLOR</t>
  </si>
  <si>
    <t>GIGABYTE</t>
  </si>
  <si>
    <t>ORBI</t>
  </si>
  <si>
    <t>TEKBOND</t>
  </si>
  <si>
    <t>CASEMALL</t>
  </si>
  <si>
    <t>COLLER MASTER</t>
  </si>
  <si>
    <t>LOGITECH HD</t>
  </si>
  <si>
    <t xml:space="preserve">CENTRAL CABOS </t>
  </si>
  <si>
    <t>PIX</t>
  </si>
  <si>
    <t xml:space="preserve">WACOM </t>
  </si>
  <si>
    <t>HP</t>
  </si>
  <si>
    <t>Infrutífero</t>
  </si>
  <si>
    <t>Deserto</t>
  </si>
  <si>
    <t>Lote 9 - Infrutífero</t>
  </si>
  <si>
    <t>Lotes 10, 13, 16, 17, 19, 21 ao 30, 33, 35 ao 39 - Desertos</t>
  </si>
  <si>
    <t>Prazos de entrega e pagamento conforme Termo de Referência</t>
  </si>
  <si>
    <t>RICARL DISTRIBUIDORA EIRELI ME</t>
  </si>
  <si>
    <t>FABRICIO SONCINI EQPTOS DE INFORMÁTICA ME</t>
  </si>
  <si>
    <t>BEE2B INFORMÁTICA LTDA ME</t>
  </si>
  <si>
    <t>MM COMÉRCIO DE EQPTOS LTDA ME</t>
  </si>
  <si>
    <t>PERFORM TECNOLOGIA EIRELI EPP</t>
  </si>
  <si>
    <t>COMP1 INFORMÁTICA LTDA EPP</t>
  </si>
  <si>
    <t>CENTRO PARTICIPANTE: REITORIA</t>
  </si>
  <si>
    <t>CENTRO PARTICIPANTE: CAV</t>
  </si>
  <si>
    <t>CENTRO PARTICIPANTE: CCT</t>
  </si>
  <si>
    <t>CENTRO PARTICIPANTE: CEO</t>
  </si>
  <si>
    <t>CENTRO PARTICIPANTE: CEPLAN</t>
  </si>
  <si>
    <t>CENTRO PARTICIPANTE: MUSEU</t>
  </si>
  <si>
    <t>Pregão 0759/2015/UDESC - SRP</t>
  </si>
  <si>
    <t>AQUISIÇÃO DE PEÇAS INCORPORÁVEIS AO COMPUTADOR PARA A UDESC</t>
  </si>
  <si>
    <t>AF07/2016</t>
  </si>
  <si>
    <t>AF 08/2016</t>
  </si>
  <si>
    <t xml:space="preserve"> AF/OS nº  2057/2015 Qtde. DT</t>
  </si>
  <si>
    <t xml:space="preserve"> AF/OS nº  2070/2015 Qtde. DT</t>
  </si>
  <si>
    <t xml:space="preserve"> AF/OS nº  2069/2015 Qtde. DT</t>
  </si>
  <si>
    <t xml:space="preserve"> AF/OS nº  2068/2015 Qtde. DT</t>
  </si>
  <si>
    <t xml:space="preserve"> AF/OS nº  2067/2015 Qtde. DT</t>
  </si>
  <si>
    <t xml:space="preserve"> AF/OS nº  2066/2015 Qtde. DT</t>
  </si>
  <si>
    <t xml:space="preserve"> AF/OS nº  1975/2015 Qtde. DT</t>
  </si>
  <si>
    <t xml:space="preserve"> AF/OS nº  1977/2015 Qtde. DT</t>
  </si>
  <si>
    <t xml:space="preserve"> AF/OS nº  2168/2015 Qtde. DT</t>
  </si>
  <si>
    <t xml:space="preserve"> AF/OS nº 2169/2015 Qtde. DT</t>
  </si>
  <si>
    <t xml:space="preserve"> AF/OS nº  2170/2015 Qtde. DT</t>
  </si>
  <si>
    <t xml:space="preserve"> AF/OS nº  2115/2015 Qtde. DT</t>
  </si>
  <si>
    <t xml:space="preserve"> AF/OS nº  2074/2015 Qtde. DT</t>
  </si>
  <si>
    <t xml:space="preserve"> AF/OS nº  2104/2015 Qtde. DT</t>
  </si>
  <si>
    <t xml:space="preserve"> AF/OS nº  2188/2015 Qtde. DT</t>
  </si>
  <si>
    <t xml:space="preserve"> AF/OS nº  2193/2015 Qtde. DT</t>
  </si>
  <si>
    <t xml:space="preserve"> AF/OS nº  2196/2015 Qtde. DT</t>
  </si>
  <si>
    <t>Resumo Atualizado em Março/2016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</si>
</sst>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s>
  <fonts count="21" x14ac:knownFonts="1">
    <font>
      <sz val="10"/>
      <name val="Arial"/>
    </font>
    <font>
      <sz val="11"/>
      <color theme="1"/>
      <name val="Calibri"/>
      <family val="2"/>
      <scheme val="minor"/>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2"/>
      <name val="Calibri"/>
      <family val="2"/>
      <scheme val="minor"/>
    </font>
    <font>
      <sz val="11"/>
      <color rgb="FFFF0000"/>
      <name val="Calibri"/>
      <family val="2"/>
      <scheme val="minor"/>
    </font>
    <font>
      <sz val="9"/>
      <color indexed="81"/>
      <name val="Segoe UI"/>
      <charset val="1"/>
    </font>
    <font>
      <b/>
      <sz val="9"/>
      <color indexed="81"/>
      <name val="Segoe UI"/>
      <charset val="1"/>
    </font>
  </fonts>
  <fills count="13">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0.14999847407452621"/>
        <bgColor indexed="10"/>
      </patternFill>
    </fill>
    <fill>
      <patternFill patternType="solid">
        <fgColor theme="4" tint="0.59999389629810485"/>
        <bgColor indexed="10"/>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4">
    <xf numFmtId="0" fontId="0" fillId="0" borderId="0"/>
    <xf numFmtId="0" fontId="3" fillId="0" borderId="0"/>
    <xf numFmtId="164" fontId="3" fillId="0" borderId="0" applyFill="0" applyBorder="0" applyAlignment="0" applyProtection="0"/>
    <xf numFmtId="165" fontId="3" fillId="0" borderId="0" applyFill="0" applyBorder="0" applyAlignment="0" applyProtection="0"/>
    <xf numFmtId="0" fontId="4" fillId="0" borderId="0" applyNumberFormat="0" applyFill="0" applyBorder="0" applyAlignment="0" applyProtection="0"/>
    <xf numFmtId="44" fontId="16" fillId="0" borderId="0" applyFont="0" applyFill="0" applyBorder="0" applyAlignment="0" applyProtection="0"/>
    <xf numFmtId="167" fontId="16"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xf numFmtId="44" fontId="3" fillId="0" borderId="0" applyFont="0" applyFill="0" applyBorder="0" applyAlignment="0" applyProtection="0"/>
    <xf numFmtId="167" fontId="3"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xf numFmtId="9" fontId="3" fillId="0" borderId="0" applyFont="0" applyFill="0" applyBorder="0" applyAlignment="0" applyProtection="0"/>
  </cellStyleXfs>
  <cellXfs count="104">
    <xf numFmtId="0" fontId="0" fillId="0" borderId="0" xfId="0"/>
    <xf numFmtId="0" fontId="6" fillId="0" borderId="0" xfId="1" applyFont="1" applyFill="1" applyAlignment="1">
      <alignment horizontal="center" vertical="center" wrapText="1"/>
    </xf>
    <xf numFmtId="0" fontId="7" fillId="0" borderId="0" xfId="1" applyFont="1" applyFill="1" applyAlignment="1">
      <alignment horizontal="center" vertical="center" wrapText="1"/>
    </xf>
    <xf numFmtId="166" fontId="7" fillId="0" borderId="0" xfId="0" applyNumberFormat="1" applyFont="1" applyFill="1" applyAlignment="1">
      <alignment horizontal="center" vertical="center" wrapText="1"/>
    </xf>
    <xf numFmtId="0" fontId="0" fillId="0" borderId="0" xfId="0" applyAlignment="1">
      <alignment wrapText="1"/>
    </xf>
    <xf numFmtId="0" fontId="8"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justify" vertical="center" wrapText="1"/>
    </xf>
    <xf numFmtId="0" fontId="10" fillId="0" borderId="0" xfId="0" applyFont="1" applyAlignment="1">
      <alignment vertical="center" wrapText="1"/>
    </xf>
    <xf numFmtId="0" fontId="11" fillId="0" borderId="2" xfId="0" applyFont="1" applyBorder="1" applyAlignment="1">
      <alignment horizontal="center" vertical="center" textRotation="90" wrapText="1"/>
    </xf>
    <xf numFmtId="0" fontId="12" fillId="0" borderId="3" xfId="0" applyFont="1" applyBorder="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0" fillId="0" borderId="0" xfId="0" applyFont="1" applyAlignment="1">
      <alignment horizontal="left" vertical="center" wrapText="1"/>
    </xf>
    <xf numFmtId="0" fontId="0" fillId="0" borderId="0" xfId="0" applyAlignment="1">
      <alignment horizontal="left" wrapText="1"/>
    </xf>
    <xf numFmtId="0" fontId="7" fillId="2" borderId="1" xfId="0" applyFont="1" applyFill="1" applyBorder="1" applyAlignment="1">
      <alignment horizontal="center" vertical="center" wrapText="1"/>
    </xf>
    <xf numFmtId="165" fontId="7" fillId="2" borderId="1" xfId="3" applyFont="1" applyFill="1" applyBorder="1" applyAlignment="1" applyProtection="1">
      <alignment horizontal="center" vertical="center" wrapText="1"/>
    </xf>
    <xf numFmtId="0" fontId="7" fillId="2" borderId="1" xfId="1" applyNumberFormat="1" applyFont="1" applyFill="1" applyBorder="1" applyAlignment="1" applyProtection="1">
      <alignment horizontal="center" vertical="center" wrapText="1"/>
      <protection locked="0"/>
    </xf>
    <xf numFmtId="0" fontId="6" fillId="0" borderId="0" xfId="1" applyFont="1" applyAlignment="1">
      <alignment wrapText="1"/>
    </xf>
    <xf numFmtId="0" fontId="6" fillId="0" borderId="0" xfId="1" applyFont="1" applyFill="1" applyAlignment="1">
      <alignment vertical="center" wrapText="1"/>
    </xf>
    <xf numFmtId="4" fontId="7" fillId="0" borderId="0" xfId="1" applyNumberFormat="1" applyFont="1" applyFill="1" applyAlignment="1">
      <alignment horizontal="center" vertical="center" wrapText="1"/>
    </xf>
    <xf numFmtId="0" fontId="6" fillId="0" borderId="0" xfId="1" applyFont="1" applyFill="1" applyAlignment="1" applyProtection="1">
      <alignment wrapText="1"/>
      <protection locked="0"/>
    </xf>
    <xf numFmtId="3" fontId="6" fillId="0" borderId="0" xfId="1" applyNumberFormat="1" applyFont="1" applyAlignment="1" applyProtection="1">
      <alignment wrapText="1"/>
      <protection locked="0"/>
    </xf>
    <xf numFmtId="0" fontId="6" fillId="0" borderId="0" xfId="1" applyFont="1" applyAlignment="1" applyProtection="1">
      <alignment wrapText="1"/>
      <protection locked="0"/>
    </xf>
    <xf numFmtId="0" fontId="6" fillId="0" borderId="1" xfId="1" applyFont="1" applyFill="1" applyBorder="1" applyAlignment="1">
      <alignment horizontal="center" vertical="center" wrapText="1"/>
    </xf>
    <xf numFmtId="0" fontId="7" fillId="2" borderId="1" xfId="1" applyFont="1" applyFill="1" applyBorder="1" applyAlignment="1" applyProtection="1">
      <alignment horizontal="center" vertical="center" wrapText="1"/>
      <protection locked="0"/>
    </xf>
    <xf numFmtId="0" fontId="7" fillId="2" borderId="1" xfId="1" applyFont="1" applyFill="1" applyBorder="1" applyAlignment="1" applyProtection="1">
      <alignment horizontal="center" vertical="center" wrapText="1"/>
    </xf>
    <xf numFmtId="166" fontId="7" fillId="2" borderId="1" xfId="1" applyNumberFormat="1" applyFont="1" applyFill="1" applyBorder="1" applyAlignment="1">
      <alignment horizontal="center" vertical="center" wrapText="1"/>
    </xf>
    <xf numFmtId="168" fontId="7" fillId="2" borderId="1" xfId="3" applyNumberFormat="1" applyFont="1" applyFill="1" applyBorder="1" applyAlignment="1" applyProtection="1">
      <alignment horizontal="center" vertical="center" wrapText="1"/>
    </xf>
    <xf numFmtId="166" fontId="7" fillId="4" borderId="1" xfId="0" applyNumberFormat="1" applyFont="1" applyFill="1" applyBorder="1" applyAlignment="1">
      <alignment horizontal="center" vertical="center" wrapText="1"/>
    </xf>
    <xf numFmtId="3" fontId="7" fillId="3" borderId="1" xfId="1" applyNumberFormat="1" applyFont="1" applyFill="1" applyBorder="1" applyAlignment="1" applyProtection="1">
      <alignment horizontal="center" vertical="center" wrapText="1"/>
      <protection locked="0"/>
    </xf>
    <xf numFmtId="168" fontId="17" fillId="9" borderId="6" xfId="1" applyNumberFormat="1" applyFont="1" applyFill="1" applyBorder="1" applyAlignment="1" applyProtection="1">
      <alignment horizontal="right"/>
      <protection locked="0"/>
    </xf>
    <xf numFmtId="168" fontId="17" fillId="9" borderId="7" xfId="1" applyNumberFormat="1" applyFont="1" applyFill="1" applyBorder="1" applyAlignment="1" applyProtection="1">
      <alignment horizontal="right"/>
      <protection locked="0"/>
    </xf>
    <xf numFmtId="9" fontId="17" fillId="9" borderId="8" xfId="13" applyFont="1" applyFill="1" applyBorder="1" applyAlignment="1" applyProtection="1">
      <alignment horizontal="right"/>
      <protection locked="0"/>
    </xf>
    <xf numFmtId="2" fontId="17" fillId="9" borderId="7" xfId="1" applyNumberFormat="1" applyFont="1" applyFill="1" applyBorder="1" applyAlignment="1">
      <alignment horizontal="right"/>
    </xf>
    <xf numFmtId="0" fontId="17" fillId="9" borderId="12" xfId="1" applyFont="1" applyFill="1" applyBorder="1" applyAlignment="1" applyProtection="1">
      <alignment horizontal="left"/>
      <protection locked="0"/>
    </xf>
    <xf numFmtId="0" fontId="17" fillId="9" borderId="19" xfId="1" applyFont="1" applyFill="1" applyBorder="1" applyAlignment="1" applyProtection="1">
      <alignment horizontal="left"/>
      <protection locked="0"/>
    </xf>
    <xf numFmtId="0" fontId="17" fillId="9" borderId="14" xfId="1" applyFont="1" applyFill="1" applyBorder="1" applyAlignment="1" applyProtection="1">
      <alignment horizontal="left"/>
      <protection locked="0"/>
    </xf>
    <xf numFmtId="0" fontId="17" fillId="9" borderId="0" xfId="1" applyFont="1" applyFill="1" applyBorder="1" applyAlignment="1" applyProtection="1">
      <alignment horizontal="left"/>
      <protection locked="0"/>
    </xf>
    <xf numFmtId="0" fontId="17" fillId="9" borderId="16" xfId="1" applyFont="1" applyFill="1" applyBorder="1" applyAlignment="1" applyProtection="1">
      <alignment horizontal="left"/>
      <protection locked="0"/>
    </xf>
    <xf numFmtId="0" fontId="17" fillId="9" borderId="18" xfId="1" applyFont="1" applyFill="1" applyBorder="1" applyAlignment="1" applyProtection="1">
      <alignment horizontal="left"/>
      <protection locked="0"/>
    </xf>
    <xf numFmtId="44" fontId="6" fillId="8" borderId="1" xfId="1" applyNumberFormat="1" applyFont="1" applyFill="1" applyBorder="1" applyAlignment="1">
      <alignment vertical="center" wrapText="1"/>
    </xf>
    <xf numFmtId="1" fontId="6" fillId="0" borderId="1" xfId="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3" fontId="6" fillId="0" borderId="1" xfId="1" applyNumberFormat="1" applyFont="1" applyFill="1" applyBorder="1" applyAlignment="1" applyProtection="1">
      <alignment horizontal="center" vertical="center" wrapText="1"/>
      <protection locked="0"/>
    </xf>
    <xf numFmtId="0" fontId="6" fillId="7" borderId="1" xfId="0" applyFont="1" applyFill="1" applyBorder="1" applyAlignment="1">
      <alignment horizontal="center" vertical="center" wrapText="1"/>
    </xf>
    <xf numFmtId="0" fontId="6" fillId="7" borderId="1" xfId="1" applyFont="1" applyFill="1" applyBorder="1" applyAlignment="1" applyProtection="1">
      <alignment horizontal="center" vertical="center" wrapText="1"/>
      <protection locked="0"/>
    </xf>
    <xf numFmtId="1" fontId="2" fillId="0" borderId="1" xfId="0" applyNumberFormat="1" applyFont="1" applyFill="1" applyBorder="1" applyAlignment="1">
      <alignment horizontal="center" vertical="center" wrapText="1"/>
    </xf>
    <xf numFmtId="0" fontId="6" fillId="0" borderId="1" xfId="1" applyFont="1" applyFill="1" applyBorder="1" applyAlignment="1">
      <alignment horizontal="justify" vertical="center" wrapText="1"/>
    </xf>
    <xf numFmtId="44" fontId="6" fillId="0" borderId="1" xfId="5"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1" applyFont="1" applyFill="1" applyBorder="1" applyAlignment="1">
      <alignment vertical="center" wrapText="1"/>
    </xf>
    <xf numFmtId="1" fontId="2" fillId="10" borderId="1" xfId="0" applyNumberFormat="1" applyFont="1" applyFill="1" applyBorder="1" applyAlignment="1">
      <alignment horizontal="center" vertical="center" wrapText="1"/>
    </xf>
    <xf numFmtId="1" fontId="6" fillId="10" borderId="1" xfId="1" applyNumberFormat="1" applyFont="1" applyFill="1" applyBorder="1" applyAlignment="1">
      <alignment horizontal="center" vertical="center" wrapText="1"/>
    </xf>
    <xf numFmtId="0" fontId="6" fillId="10" borderId="1" xfId="1" applyFont="1" applyFill="1" applyBorder="1" applyAlignment="1">
      <alignment horizontal="justify" vertical="center" wrapText="1"/>
    </xf>
    <xf numFmtId="0" fontId="6" fillId="10" borderId="1" xfId="1" applyFont="1" applyFill="1" applyBorder="1" applyAlignment="1">
      <alignment horizontal="center" vertical="center" wrapText="1"/>
    </xf>
    <xf numFmtId="0" fontId="6" fillId="10" borderId="1" xfId="0" applyFont="1" applyFill="1" applyBorder="1" applyAlignment="1">
      <alignment horizontal="center" vertical="center" wrapText="1"/>
    </xf>
    <xf numFmtId="44" fontId="6" fillId="10" borderId="1" xfId="5" applyFont="1" applyFill="1" applyBorder="1" applyAlignment="1">
      <alignment horizontal="left" vertical="center" wrapText="1"/>
    </xf>
    <xf numFmtId="0" fontId="6" fillId="10" borderId="1" xfId="1" applyFont="1" applyFill="1" applyBorder="1" applyAlignment="1" applyProtection="1">
      <alignment horizontal="center" vertical="center" wrapText="1"/>
      <protection locked="0"/>
    </xf>
    <xf numFmtId="166" fontId="7" fillId="10" borderId="1" xfId="0" applyNumberFormat="1" applyFont="1" applyFill="1" applyBorder="1" applyAlignment="1">
      <alignment horizontal="center" vertical="center" wrapText="1"/>
    </xf>
    <xf numFmtId="3" fontId="7" fillId="11" borderId="1" xfId="1" applyNumberFormat="1" applyFont="1" applyFill="1" applyBorder="1" applyAlignment="1" applyProtection="1">
      <alignment horizontal="center" vertical="center" wrapText="1"/>
      <protection locked="0"/>
    </xf>
    <xf numFmtId="3" fontId="6" fillId="10" borderId="1" xfId="1" applyNumberFormat="1" applyFont="1" applyFill="1" applyBorder="1" applyAlignment="1" applyProtection="1">
      <alignment horizontal="center" vertical="center" wrapText="1"/>
      <protection locked="0"/>
    </xf>
    <xf numFmtId="1" fontId="2" fillId="0" borderId="1" xfId="0" applyNumberFormat="1" applyFont="1" applyFill="1" applyBorder="1" applyAlignment="1">
      <alignment vertical="center" wrapText="1"/>
    </xf>
    <xf numFmtId="1" fontId="1" fillId="0" borderId="1" xfId="0" applyNumberFormat="1" applyFont="1" applyFill="1" applyBorder="1" applyAlignment="1">
      <alignment horizontal="center" vertical="center" wrapText="1"/>
    </xf>
    <xf numFmtId="1" fontId="1" fillId="10" borderId="1" xfId="0" applyNumberFormat="1" applyFont="1" applyFill="1" applyBorder="1" applyAlignment="1">
      <alignment horizontal="center" vertical="center" wrapText="1"/>
    </xf>
    <xf numFmtId="1" fontId="2" fillId="10" borderId="1" xfId="0" applyNumberFormat="1" applyFont="1" applyFill="1" applyBorder="1" applyAlignment="1">
      <alignment vertical="center" wrapText="1"/>
    </xf>
    <xf numFmtId="3" fontId="7" fillId="12" borderId="1" xfId="1" applyNumberFormat="1" applyFont="1" applyFill="1" applyBorder="1" applyAlignment="1" applyProtection="1">
      <alignment horizontal="center" vertical="center" wrapText="1"/>
      <protection locked="0"/>
    </xf>
    <xf numFmtId="44" fontId="6" fillId="8" borderId="1" xfId="1" applyNumberFormat="1" applyFont="1" applyFill="1" applyBorder="1" applyAlignment="1">
      <alignment wrapText="1"/>
    </xf>
    <xf numFmtId="14" fontId="7" fillId="2" borderId="1" xfId="1" applyNumberFormat="1" applyFont="1" applyFill="1" applyBorder="1" applyAlignment="1" applyProtection="1">
      <alignment horizontal="center" vertical="center" wrapText="1"/>
      <protection locked="0"/>
    </xf>
    <xf numFmtId="44" fontId="6" fillId="0" borderId="0" xfId="9" applyFont="1" applyAlignment="1" applyProtection="1">
      <alignment wrapText="1"/>
      <protection locked="0"/>
    </xf>
    <xf numFmtId="0" fontId="18" fillId="7" borderId="1" xfId="1" applyFont="1" applyFill="1" applyBorder="1" applyAlignment="1" applyProtection="1">
      <alignment horizontal="center" vertical="center" wrapText="1"/>
      <protection locked="0"/>
    </xf>
    <xf numFmtId="3" fontId="7" fillId="5" borderId="1" xfId="1" applyNumberFormat="1" applyFont="1" applyFill="1" applyBorder="1" applyAlignment="1" applyProtection="1">
      <alignment horizontal="center" vertical="center" wrapText="1"/>
      <protection locked="0"/>
    </xf>
    <xf numFmtId="0" fontId="7" fillId="6" borderId="1" xfId="0" applyNumberFormat="1" applyFont="1" applyFill="1" applyBorder="1" applyAlignment="1">
      <alignment horizontal="left" vertical="center" wrapText="1"/>
    </xf>
    <xf numFmtId="1" fontId="2" fillId="0" borderId="6" xfId="0" applyNumberFormat="1" applyFont="1" applyFill="1" applyBorder="1" applyAlignment="1">
      <alignment horizontal="center" vertical="center" wrapText="1"/>
    </xf>
    <xf numFmtId="1" fontId="2" fillId="0" borderId="7" xfId="0" applyNumberFormat="1" applyFont="1" applyFill="1" applyBorder="1" applyAlignment="1">
      <alignment horizontal="center" vertical="center" wrapText="1"/>
    </xf>
    <xf numFmtId="1" fontId="2" fillId="0" borderId="8" xfId="0" applyNumberFormat="1" applyFont="1" applyFill="1" applyBorder="1" applyAlignment="1">
      <alignment horizontal="center" vertical="center" wrapText="1"/>
    </xf>
    <xf numFmtId="1" fontId="2" fillId="10" borderId="6" xfId="0" applyNumberFormat="1" applyFont="1" applyFill="1" applyBorder="1" applyAlignment="1">
      <alignment horizontal="center" vertical="center" wrapText="1"/>
    </xf>
    <xf numFmtId="1" fontId="2" fillId="10" borderId="7" xfId="0" applyNumberFormat="1" applyFont="1" applyFill="1" applyBorder="1" applyAlignment="1">
      <alignment horizontal="center" vertical="center" wrapText="1"/>
    </xf>
    <xf numFmtId="1" fontId="2" fillId="10" borderId="8" xfId="0" applyNumberFormat="1" applyFont="1" applyFill="1" applyBorder="1" applyAlignment="1">
      <alignment horizontal="center" vertical="center" wrapText="1"/>
    </xf>
    <xf numFmtId="1" fontId="1" fillId="0" borderId="6" xfId="0" applyNumberFormat="1" applyFont="1" applyFill="1" applyBorder="1" applyAlignment="1">
      <alignment horizontal="center" vertical="center" wrapText="1"/>
    </xf>
    <xf numFmtId="1" fontId="1" fillId="10" borderId="6" xfId="0" applyNumberFormat="1" applyFont="1" applyFill="1" applyBorder="1" applyAlignment="1">
      <alignment horizontal="center" vertical="center" wrapText="1"/>
    </xf>
    <xf numFmtId="0" fontId="17" fillId="9" borderId="9" xfId="1" applyFont="1" applyFill="1" applyBorder="1" applyAlignment="1" applyProtection="1">
      <alignment horizontal="left"/>
      <protection locked="0"/>
    </xf>
    <xf numFmtId="0" fontId="17" fillId="9" borderId="10" xfId="1" applyFont="1" applyFill="1" applyBorder="1" applyAlignment="1" applyProtection="1">
      <alignment horizontal="left"/>
      <protection locked="0"/>
    </xf>
    <xf numFmtId="0" fontId="17" fillId="9" borderId="11" xfId="1" applyFont="1" applyFill="1" applyBorder="1" applyAlignment="1" applyProtection="1">
      <alignment horizontal="left"/>
      <protection locked="0"/>
    </xf>
    <xf numFmtId="0" fontId="17" fillId="9" borderId="12" xfId="1" applyFont="1" applyFill="1" applyBorder="1" applyAlignment="1">
      <alignment vertical="center" wrapText="1"/>
    </xf>
    <xf numFmtId="0" fontId="17" fillId="9" borderId="19" xfId="1" applyFont="1" applyFill="1" applyBorder="1" applyAlignment="1">
      <alignment vertical="center" wrapText="1"/>
    </xf>
    <xf numFmtId="0" fontId="17" fillId="9" borderId="13" xfId="1" applyFont="1" applyFill="1" applyBorder="1" applyAlignment="1">
      <alignment vertical="center" wrapText="1"/>
    </xf>
    <xf numFmtId="0" fontId="17" fillId="9" borderId="14" xfId="1" applyFont="1" applyFill="1" applyBorder="1" applyAlignment="1">
      <alignment vertical="center" wrapText="1"/>
    </xf>
    <xf numFmtId="0" fontId="17" fillId="9" borderId="0" xfId="1" applyFont="1" applyFill="1" applyBorder="1" applyAlignment="1">
      <alignment vertical="center" wrapText="1"/>
    </xf>
    <xf numFmtId="0" fontId="17" fillId="9" borderId="15" xfId="1" applyFont="1" applyFill="1" applyBorder="1" applyAlignment="1">
      <alignment vertical="center" wrapText="1"/>
    </xf>
    <xf numFmtId="0" fontId="17" fillId="9" borderId="16" xfId="1" applyFont="1" applyFill="1" applyBorder="1" applyAlignment="1">
      <alignment vertical="center" wrapText="1"/>
    </xf>
    <xf numFmtId="0" fontId="17" fillId="9" borderId="18" xfId="1" applyFont="1" applyFill="1" applyBorder="1" applyAlignment="1">
      <alignment vertical="center" wrapText="1"/>
    </xf>
    <xf numFmtId="0" fontId="17" fillId="9" borderId="17" xfId="1" applyFont="1" applyFill="1" applyBorder="1" applyAlignment="1">
      <alignment vertical="center" wrapText="1"/>
    </xf>
    <xf numFmtId="0" fontId="7" fillId="6" borderId="1" xfId="0" applyNumberFormat="1" applyFont="1" applyFill="1" applyBorder="1" applyAlignment="1">
      <alignment horizontal="center" vertical="center" wrapText="1"/>
    </xf>
    <xf numFmtId="0" fontId="14" fillId="0" borderId="0" xfId="0" applyFont="1" applyAlignment="1">
      <alignment horizontal="center" vertical="center" wrapText="1"/>
    </xf>
    <xf numFmtId="0" fontId="8" fillId="0" borderId="0" xfId="0" applyFont="1" applyAlignment="1">
      <alignment horizontal="center" vertical="center" wrapText="1"/>
    </xf>
    <xf numFmtId="0" fontId="15"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9" fillId="0" borderId="0" xfId="0" applyFont="1" applyAlignment="1">
      <alignment horizontal="center" vertical="center" wrapText="1"/>
    </xf>
  </cellXfs>
  <cellStyles count="14">
    <cellStyle name="Moeda" xfId="5" builtinId="4"/>
    <cellStyle name="Moeda 2" xfId="6"/>
    <cellStyle name="Moeda 2 2" xfId="10"/>
    <cellStyle name="Moeda 3" xfId="9"/>
    <cellStyle name="Normal" xfId="0" builtinId="0"/>
    <cellStyle name="Normal 2" xfId="1"/>
    <cellStyle name="Porcentagem 2" xfId="13"/>
    <cellStyle name="Separador de milhares 2" xfId="2"/>
    <cellStyle name="Separador de milhares 2 2" xfId="8"/>
    <cellStyle name="Separador de milhares 2 2 2" xfId="12"/>
    <cellStyle name="Separador de milhares 2 3" xfId="7"/>
    <cellStyle name="Separador de milhares 2 3 2" xfId="11"/>
    <cellStyle name="Separador de milhares 3" xfId="3"/>
    <cellStyle name="Título 5" xfId="4"/>
  </cellStyles>
  <dxfs count="111">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335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sqref="A1:C1"/>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41</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173</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v>4</v>
      </c>
      <c r="J4" s="31">
        <f>I4-(SUM(L4:W4))</f>
        <v>4</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v>4</v>
      </c>
      <c r="J5" s="31">
        <f t="shared" ref="J5:J18" si="0">I5-(SUM(L5:W5))</f>
        <v>4</v>
      </c>
      <c r="K5" s="32" t="str">
        <f t="shared" ref="K5:K1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c r="J7" s="31">
        <f t="shared" si="0"/>
        <v>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v>4</v>
      </c>
      <c r="J8" s="31">
        <f t="shared" si="0"/>
        <v>4</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v>4</v>
      </c>
      <c r="J9" s="31">
        <f t="shared" si="0"/>
        <v>4</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c r="J10" s="31">
        <f t="shared" si="0"/>
        <v>0</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4</v>
      </c>
      <c r="J11" s="31">
        <f t="shared" si="0"/>
        <v>4</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v>4</v>
      </c>
      <c r="J12" s="31">
        <f t="shared" si="0"/>
        <v>4</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12</v>
      </c>
      <c r="J13" s="31">
        <f t="shared" si="0"/>
        <v>12</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v>12</v>
      </c>
      <c r="J14" s="31">
        <f t="shared" si="0"/>
        <v>12</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c r="J15" s="31">
        <f t="shared" si="0"/>
        <v>0</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v>8</v>
      </c>
      <c r="J16" s="31">
        <f t="shared" si="0"/>
        <v>8</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v>8</v>
      </c>
      <c r="J17" s="31">
        <f t="shared" si="0"/>
        <v>8</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ref="J19:J48" si="2">I19-(SUM(L19:W19))</f>
        <v>0</v>
      </c>
      <c r="K19" s="32" t="str">
        <f t="shared" ref="K19:K48" si="3">IF(J19&lt;0,"ATENÇÃO","OK")</f>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2"/>
        <v>0</v>
      </c>
      <c r="K20" s="32" t="str">
        <f t="shared" si="3"/>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2"/>
        <v>0</v>
      </c>
      <c r="K21" s="32" t="str">
        <f t="shared" si="3"/>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c r="J22" s="31">
        <f t="shared" si="2"/>
        <v>0</v>
      </c>
      <c r="K22" s="32" t="str">
        <f t="shared" si="3"/>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v>12</v>
      </c>
      <c r="J23" s="31">
        <f t="shared" si="2"/>
        <v>12</v>
      </c>
      <c r="K23" s="32" t="str">
        <f t="shared" si="3"/>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v>16</v>
      </c>
      <c r="J24" s="31">
        <f t="shared" si="2"/>
        <v>16</v>
      </c>
      <c r="K24" s="32" t="str">
        <f t="shared" si="3"/>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v>12</v>
      </c>
      <c r="J25" s="31">
        <f t="shared" si="2"/>
        <v>12</v>
      </c>
      <c r="K25" s="32" t="str">
        <f t="shared" si="3"/>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v>16</v>
      </c>
      <c r="J26" s="31">
        <f t="shared" si="2"/>
        <v>16</v>
      </c>
      <c r="K26" s="32" t="str">
        <f t="shared" si="3"/>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c r="J31" s="31">
        <f t="shared" si="2"/>
        <v>0</v>
      </c>
      <c r="K31" s="32" t="str">
        <f t="shared" si="3"/>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c r="J32" s="31">
        <f t="shared" si="2"/>
        <v>0</v>
      </c>
      <c r="K32" s="32" t="str">
        <f t="shared" si="3"/>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c r="J33" s="31">
        <f t="shared" si="2"/>
        <v>0</v>
      </c>
      <c r="K33" s="32" t="str">
        <f t="shared" si="3"/>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2"/>
        <v>0</v>
      </c>
      <c r="K34" s="32" t="str">
        <f t="shared" si="3"/>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2"/>
        <v>0</v>
      </c>
      <c r="K35" s="32" t="str">
        <f t="shared" si="3"/>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c r="J36" s="31">
        <f t="shared" si="2"/>
        <v>0</v>
      </c>
      <c r="K36" s="32" t="str">
        <f t="shared" si="3"/>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v>20</v>
      </c>
      <c r="J39" s="31">
        <f t="shared" si="2"/>
        <v>20</v>
      </c>
      <c r="K39" s="32" t="str">
        <f t="shared" si="3"/>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2"/>
        <v>0</v>
      </c>
      <c r="K40" s="32" t="str">
        <f t="shared" si="3"/>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c r="J41" s="31">
        <f t="shared" si="2"/>
        <v>0</v>
      </c>
      <c r="K41" s="32" t="str">
        <f t="shared" si="3"/>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2"/>
        <v>0</v>
      </c>
      <c r="K42" s="32" t="str">
        <f t="shared" si="3"/>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c r="J48" s="31">
        <f t="shared" si="2"/>
        <v>0</v>
      </c>
      <c r="K48" s="32" t="str">
        <f t="shared" si="3"/>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v>2</v>
      </c>
      <c r="J50" s="31">
        <f t="shared" ref="J50:J75" si="4">I50-(SUM(L50:W50))</f>
        <v>2</v>
      </c>
      <c r="K50" s="32" t="str">
        <f t="shared" ref="K50:K75" si="5">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v>2</v>
      </c>
      <c r="J51" s="31">
        <f t="shared" si="4"/>
        <v>2</v>
      </c>
      <c r="K51" s="32" t="str">
        <f t="shared" si="5"/>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4"/>
        <v>0</v>
      </c>
      <c r="K52" s="32" t="str">
        <f t="shared" si="5"/>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4</v>
      </c>
      <c r="J53" s="31">
        <f t="shared" si="4"/>
        <v>4</v>
      </c>
      <c r="K53" s="32" t="str">
        <f t="shared" si="5"/>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4"/>
        <v>0</v>
      </c>
      <c r="K72" s="32" t="str">
        <f t="shared" si="5"/>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4"/>
        <v>0</v>
      </c>
      <c r="K73" s="32" t="str">
        <f t="shared" si="5"/>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4"/>
        <v>0</v>
      </c>
      <c r="K75" s="32" t="str">
        <f t="shared" si="5"/>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A67:A69"/>
    <mergeCell ref="A46:A47"/>
    <mergeCell ref="A50:A53"/>
    <mergeCell ref="A54:A56"/>
    <mergeCell ref="A58:A60"/>
    <mergeCell ref="A62:A64"/>
    <mergeCell ref="B67:B69"/>
    <mergeCell ref="A4:A6"/>
    <mergeCell ref="A7:A9"/>
    <mergeCell ref="A10:A12"/>
    <mergeCell ref="A13:A15"/>
    <mergeCell ref="A16:A18"/>
    <mergeCell ref="A19:A20"/>
    <mergeCell ref="A21:A22"/>
    <mergeCell ref="A23:A26"/>
    <mergeCell ref="A27:A29"/>
    <mergeCell ref="A31:A33"/>
    <mergeCell ref="A34:A36"/>
    <mergeCell ref="A37:A38"/>
    <mergeCell ref="A39:A40"/>
    <mergeCell ref="A41:A42"/>
    <mergeCell ref="A43:A45"/>
    <mergeCell ref="B46:B47"/>
    <mergeCell ref="B50:B53"/>
    <mergeCell ref="B54:B56"/>
    <mergeCell ref="B58:B60"/>
    <mergeCell ref="B62:B64"/>
    <mergeCell ref="B34:B36"/>
    <mergeCell ref="B37:B38"/>
    <mergeCell ref="B39:B40"/>
    <mergeCell ref="B41:B42"/>
    <mergeCell ref="B43:B45"/>
    <mergeCell ref="B19:B20"/>
    <mergeCell ref="B21:B22"/>
    <mergeCell ref="B23:B26"/>
    <mergeCell ref="B27:B29"/>
    <mergeCell ref="B31:B33"/>
    <mergeCell ref="B4:B6"/>
    <mergeCell ref="B7:B9"/>
    <mergeCell ref="B10:B12"/>
    <mergeCell ref="B13:B15"/>
    <mergeCell ref="B16:B18"/>
    <mergeCell ref="W1:W2"/>
    <mergeCell ref="U1:U2"/>
    <mergeCell ref="V1:V2"/>
    <mergeCell ref="D1:H1"/>
    <mergeCell ref="I1:K1"/>
    <mergeCell ref="L1:L2"/>
    <mergeCell ref="A2:K2"/>
    <mergeCell ref="A1:C1"/>
    <mergeCell ref="T1:T2"/>
    <mergeCell ref="M1:M2"/>
    <mergeCell ref="N1:N2"/>
    <mergeCell ref="O1:O2"/>
    <mergeCell ref="P1:P2"/>
    <mergeCell ref="Q1:Q2"/>
    <mergeCell ref="R1:R2"/>
    <mergeCell ref="S1:S2"/>
  </mergeCells>
  <conditionalFormatting sqref="L4 L5:W80">
    <cfRule type="cellIs" dxfId="110" priority="25" stopIfTrue="1" operator="greaterThan">
      <formula>0</formula>
    </cfRule>
    <cfRule type="cellIs" dxfId="109" priority="26" stopIfTrue="1" operator="greaterThan">
      <formula>0</formula>
    </cfRule>
    <cfRule type="cellIs" dxfId="108" priority="27" stopIfTrue="1" operator="greaterThan">
      <formula>0</formula>
    </cfRule>
  </conditionalFormatting>
  <conditionalFormatting sqref="M4:W4">
    <cfRule type="cellIs" dxfId="107" priority="19" stopIfTrue="1" operator="greaterThan">
      <formula>0</formula>
    </cfRule>
    <cfRule type="cellIs" dxfId="106" priority="20" stopIfTrue="1" operator="greaterThan">
      <formula>0</formula>
    </cfRule>
    <cfRule type="cellIs" dxfId="105" priority="21" stopIfTrue="1" operator="greaterThan">
      <formula>0</formula>
    </cfRule>
  </conditionalFormatting>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activeCell="L4" sqref="L4"/>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194</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43</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c r="J4" s="31">
        <f>I4-(SUM(L4:W4))</f>
        <v>0</v>
      </c>
      <c r="K4" s="32" t="str">
        <f>IF(J4&lt;0,"ATENÇÃO","OK")</f>
        <v>OK</v>
      </c>
      <c r="L4" s="46"/>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c r="J5" s="31">
        <f t="shared" ref="J5:J48" si="0">I5-(SUM(L5:W5))</f>
        <v>0</v>
      </c>
      <c r="K5" s="32" t="str">
        <f t="shared" ref="K5:K48" si="1">IF(J5&lt;0,"ATENÇÃO","OK")</f>
        <v>OK</v>
      </c>
      <c r="L5" s="46"/>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v>2</v>
      </c>
      <c r="J7" s="31">
        <f t="shared" si="0"/>
        <v>2</v>
      </c>
      <c r="K7" s="32" t="str">
        <f t="shared" si="1"/>
        <v>OK</v>
      </c>
      <c r="L7" s="46"/>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c r="J8" s="31">
        <f t="shared" si="0"/>
        <v>0</v>
      </c>
      <c r="K8" s="32" t="str">
        <f t="shared" si="1"/>
        <v>OK</v>
      </c>
      <c r="L8" s="46"/>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c r="J9" s="31">
        <f t="shared" si="0"/>
        <v>0</v>
      </c>
      <c r="K9" s="32" t="str">
        <f t="shared" si="1"/>
        <v>OK</v>
      </c>
      <c r="L9" s="46"/>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c r="J10" s="31">
        <f t="shared" si="0"/>
        <v>0</v>
      </c>
      <c r="K10" s="32" t="str">
        <f t="shared" si="1"/>
        <v>OK</v>
      </c>
      <c r="L10" s="46"/>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3</v>
      </c>
      <c r="J11" s="31">
        <f t="shared" si="0"/>
        <v>3</v>
      </c>
      <c r="K11" s="32" t="str">
        <f t="shared" si="1"/>
        <v>OK</v>
      </c>
      <c r="L11" s="46"/>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v>1</v>
      </c>
      <c r="J12" s="31">
        <f t="shared" si="0"/>
        <v>1</v>
      </c>
      <c r="K12" s="32" t="str">
        <f t="shared" si="1"/>
        <v>OK</v>
      </c>
      <c r="L12" s="46"/>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3</v>
      </c>
      <c r="J13" s="31">
        <f t="shared" si="0"/>
        <v>3</v>
      </c>
      <c r="K13" s="32" t="str">
        <f t="shared" si="1"/>
        <v>OK</v>
      </c>
      <c r="L13" s="46"/>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v>5</v>
      </c>
      <c r="J14" s="31">
        <f t="shared" si="0"/>
        <v>5</v>
      </c>
      <c r="K14" s="32" t="str">
        <f t="shared" si="1"/>
        <v>OK</v>
      </c>
      <c r="L14" s="46"/>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v>30</v>
      </c>
      <c r="J15" s="31">
        <f t="shared" si="0"/>
        <v>30</v>
      </c>
      <c r="K15" s="32" t="str">
        <f t="shared" si="1"/>
        <v>OK</v>
      </c>
      <c r="L15" s="46"/>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c r="J16" s="31">
        <f t="shared" si="0"/>
        <v>0</v>
      </c>
      <c r="K16" s="32" t="str">
        <f t="shared" si="1"/>
        <v>OK</v>
      </c>
      <c r="L16" s="46"/>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c r="J17" s="31">
        <f t="shared" si="0"/>
        <v>0</v>
      </c>
      <c r="K17" s="32" t="str">
        <f t="shared" si="1"/>
        <v>OK</v>
      </c>
      <c r="L17" s="46"/>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v>20</v>
      </c>
      <c r="J21" s="31">
        <f t="shared" si="0"/>
        <v>20</v>
      </c>
      <c r="K21" s="32" t="str">
        <f t="shared" si="1"/>
        <v>OK</v>
      </c>
      <c r="L21" s="46"/>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30</v>
      </c>
      <c r="J22" s="31">
        <f t="shared" si="0"/>
        <v>30</v>
      </c>
      <c r="K22" s="32" t="str">
        <f t="shared" si="1"/>
        <v>OK</v>
      </c>
      <c r="L22" s="46"/>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c r="J23" s="31">
        <f t="shared" si="0"/>
        <v>0</v>
      </c>
      <c r="K23" s="32" t="str">
        <f t="shared" si="1"/>
        <v>OK</v>
      </c>
      <c r="L23" s="46"/>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c r="J24" s="31">
        <f t="shared" si="0"/>
        <v>0</v>
      </c>
      <c r="K24" s="32" t="str">
        <f t="shared" si="1"/>
        <v>OK</v>
      </c>
      <c r="L24" s="46"/>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c r="J25" s="31">
        <f t="shared" si="0"/>
        <v>0</v>
      </c>
      <c r="K25" s="32" t="str">
        <f t="shared" si="1"/>
        <v>OK</v>
      </c>
      <c r="L25" s="46"/>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v>20</v>
      </c>
      <c r="J26" s="31">
        <f t="shared" si="0"/>
        <v>20</v>
      </c>
      <c r="K26" s="32" t="str">
        <f t="shared" si="1"/>
        <v>OK</v>
      </c>
      <c r="L26" s="46"/>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c r="J31" s="31">
        <f t="shared" si="0"/>
        <v>0</v>
      </c>
      <c r="K31" s="32" t="str">
        <f t="shared" si="1"/>
        <v>OK</v>
      </c>
      <c r="L31" s="46"/>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c r="J32" s="31">
        <f t="shared" si="0"/>
        <v>0</v>
      </c>
      <c r="K32" s="32" t="str">
        <f t="shared" si="1"/>
        <v>OK</v>
      </c>
      <c r="L32" s="46"/>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c r="J33" s="31">
        <f t="shared" si="0"/>
        <v>0</v>
      </c>
      <c r="K33" s="32" t="str">
        <f t="shared" si="1"/>
        <v>OK</v>
      </c>
      <c r="L33" s="46"/>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0"/>
        <v>0</v>
      </c>
      <c r="K34" s="32" t="str">
        <f t="shared" si="1"/>
        <v>OK</v>
      </c>
      <c r="L34" s="46"/>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v>3</v>
      </c>
      <c r="J35" s="31">
        <f t="shared" si="0"/>
        <v>3</v>
      </c>
      <c r="K35" s="32" t="str">
        <f t="shared" si="1"/>
        <v>OK</v>
      </c>
      <c r="L35" s="46"/>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v>2</v>
      </c>
      <c r="J36" s="31">
        <f t="shared" si="0"/>
        <v>2</v>
      </c>
      <c r="K36" s="32" t="str">
        <f t="shared" si="1"/>
        <v>OK</v>
      </c>
      <c r="L36" s="46"/>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c r="J39" s="31">
        <f t="shared" si="0"/>
        <v>0</v>
      </c>
      <c r="K39" s="32" t="str">
        <f t="shared" si="1"/>
        <v>OK</v>
      </c>
      <c r="L39" s="46"/>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c r="J41" s="31">
        <f t="shared" si="0"/>
        <v>0</v>
      </c>
      <c r="K41" s="32" t="str">
        <f t="shared" si="1"/>
        <v>OK</v>
      </c>
      <c r="L41" s="46"/>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c r="J48" s="31">
        <f t="shared" si="0"/>
        <v>0</v>
      </c>
      <c r="K48" s="32" t="str">
        <f t="shared" si="1"/>
        <v>OK</v>
      </c>
      <c r="L48" s="46"/>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v>15</v>
      </c>
      <c r="J50" s="31">
        <f t="shared" ref="J50:J75" si="2">I50-(SUM(L50:W50))</f>
        <v>0</v>
      </c>
      <c r="K50" s="32" t="str">
        <f t="shared" ref="K50:K75" si="3">IF(J50&lt;0,"ATENÇÃO","OK")</f>
        <v>OK</v>
      </c>
      <c r="L50" s="46">
        <v>15</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v>15</v>
      </c>
      <c r="J51" s="31">
        <f t="shared" si="2"/>
        <v>15</v>
      </c>
      <c r="K51" s="32" t="str">
        <f t="shared" si="3"/>
        <v>OK</v>
      </c>
      <c r="L51" s="46"/>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5</v>
      </c>
      <c r="J53" s="31">
        <f t="shared" si="2"/>
        <v>5</v>
      </c>
      <c r="K53" s="32" t="str">
        <f t="shared" si="3"/>
        <v>OK</v>
      </c>
      <c r="L53" s="46"/>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A13:A15"/>
    <mergeCell ref="B13:B15"/>
    <mergeCell ref="A16:A18"/>
    <mergeCell ref="A4:A6"/>
    <mergeCell ref="B4:B6"/>
    <mergeCell ref="A7:A9"/>
    <mergeCell ref="B7:B9"/>
    <mergeCell ref="A10:A12"/>
    <mergeCell ref="B10:B12"/>
    <mergeCell ref="B16:B18"/>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34:A36"/>
    <mergeCell ref="B34:B36"/>
    <mergeCell ref="A37:A38"/>
    <mergeCell ref="B37:B38"/>
    <mergeCell ref="A39:A40"/>
    <mergeCell ref="B39:B40"/>
    <mergeCell ref="A19:A20"/>
    <mergeCell ref="B19:B20"/>
    <mergeCell ref="A21:A22"/>
    <mergeCell ref="B21:B22"/>
    <mergeCell ref="A46:A47"/>
    <mergeCell ref="B46:B47"/>
    <mergeCell ref="A41:A42"/>
    <mergeCell ref="B41:B42"/>
    <mergeCell ref="A43:A45"/>
    <mergeCell ref="B43:B45"/>
    <mergeCell ref="A23:A26"/>
    <mergeCell ref="B23:B26"/>
    <mergeCell ref="A27:A29"/>
    <mergeCell ref="B27:B29"/>
    <mergeCell ref="A31:A33"/>
    <mergeCell ref="B31:B33"/>
    <mergeCell ref="A62:A64"/>
    <mergeCell ref="B62:B64"/>
    <mergeCell ref="A67:A69"/>
    <mergeCell ref="B67:B69"/>
    <mergeCell ref="A50:A53"/>
    <mergeCell ref="B50:B53"/>
    <mergeCell ref="A54:A56"/>
    <mergeCell ref="B54:B56"/>
    <mergeCell ref="A58:A60"/>
    <mergeCell ref="B58:B60"/>
  </mergeCells>
  <conditionalFormatting sqref="L4 L5:W80">
    <cfRule type="cellIs" dxfId="104" priority="4" stopIfTrue="1" operator="greaterThan">
      <formula>0</formula>
    </cfRule>
    <cfRule type="cellIs" dxfId="103" priority="5" stopIfTrue="1" operator="greaterThan">
      <formula>0</formula>
    </cfRule>
    <cfRule type="cellIs" dxfId="102" priority="6" stopIfTrue="1" operator="greaterThan">
      <formula>0</formula>
    </cfRule>
  </conditionalFormatting>
  <conditionalFormatting sqref="M4:W4">
    <cfRule type="cellIs" dxfId="101" priority="1" stopIfTrue="1" operator="greaterThan">
      <formula>0</formula>
    </cfRule>
    <cfRule type="cellIs" dxfId="100" priority="2" stopIfTrue="1" operator="greaterThan">
      <formula>0</formula>
    </cfRule>
    <cfRule type="cellIs" dxfId="99" priority="3" stopIfTrue="1" operator="greaterThan">
      <formula>0</formula>
    </cfRule>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84"/>
  <sheetViews>
    <sheetView zoomScale="80" zoomScaleNormal="80" workbookViewId="0">
      <selection activeCell="N1" sqref="N1:N2"/>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181</v>
      </c>
      <c r="M1" s="73" t="s">
        <v>182</v>
      </c>
      <c r="N1" s="73" t="s">
        <v>41</v>
      </c>
      <c r="O1" s="73" t="s">
        <v>41</v>
      </c>
      <c r="P1" s="73" t="s">
        <v>41</v>
      </c>
      <c r="Q1" s="73" t="s">
        <v>41</v>
      </c>
      <c r="R1" s="73" t="s">
        <v>41</v>
      </c>
      <c r="S1" s="73" t="s">
        <v>41</v>
      </c>
      <c r="T1" s="73" t="s">
        <v>41</v>
      </c>
      <c r="U1" s="73" t="s">
        <v>41</v>
      </c>
      <c r="V1" s="73" t="s">
        <v>41</v>
      </c>
      <c r="W1" s="73" t="s">
        <v>41</v>
      </c>
    </row>
    <row r="2" spans="1:23" ht="26.25" customHeight="1" x14ac:dyDescent="0.25">
      <c r="A2" s="74" t="s">
        <v>30</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70">
        <v>42377</v>
      </c>
      <c r="M3" s="70">
        <v>42377</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v>12</v>
      </c>
      <c r="J4" s="31">
        <f>I4-(SUM(L4:W4))</f>
        <v>12</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c r="J5" s="31">
        <f t="shared" ref="J5:J48" si="0">I5-(SUM(L5:W5))</f>
        <v>0</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c r="J7" s="31">
        <f t="shared" si="0"/>
        <v>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c r="J8" s="31">
        <f t="shared" si="0"/>
        <v>0</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c r="J9" s="31">
        <f t="shared" si="0"/>
        <v>0</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c r="J10" s="31">
        <f t="shared" si="0"/>
        <v>0</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5</v>
      </c>
      <c r="J11" s="31">
        <f t="shared" si="0"/>
        <v>3</v>
      </c>
      <c r="K11" s="32" t="str">
        <f t="shared" si="1"/>
        <v>OK</v>
      </c>
      <c r="L11" s="46">
        <v>2</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c r="J12" s="31">
        <f t="shared" si="0"/>
        <v>0</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4</v>
      </c>
      <c r="J13" s="31">
        <f t="shared" si="0"/>
        <v>4</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72">
        <v>10</v>
      </c>
      <c r="J14" s="31">
        <f t="shared" si="0"/>
        <v>10</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v>1</v>
      </c>
      <c r="J15" s="31">
        <f t="shared" si="0"/>
        <v>1</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c r="J16" s="31">
        <f t="shared" si="0"/>
        <v>0</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c r="J17" s="31">
        <f t="shared" si="0"/>
        <v>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0"/>
        <v>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72">
        <v>10</v>
      </c>
      <c r="J22" s="31">
        <f t="shared" si="0"/>
        <v>10</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v>3</v>
      </c>
      <c r="J23" s="31">
        <f t="shared" si="0"/>
        <v>3</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v>2</v>
      </c>
      <c r="J24" s="31">
        <f t="shared" si="0"/>
        <v>2</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v>2</v>
      </c>
      <c r="J25" s="31">
        <f t="shared" si="0"/>
        <v>2</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c r="J26" s="31">
        <f t="shared" si="0"/>
        <v>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c r="J31" s="31">
        <f t="shared" si="0"/>
        <v>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c r="J32" s="31">
        <f t="shared" si="0"/>
        <v>0</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c r="J33" s="31">
        <f t="shared" si="0"/>
        <v>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0"/>
        <v>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c r="J36" s="31">
        <f t="shared" si="0"/>
        <v>0</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c r="J39" s="31">
        <f t="shared" si="0"/>
        <v>0</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c r="J41" s="31">
        <f t="shared" si="0"/>
        <v>0</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v>2</v>
      </c>
      <c r="J48" s="31">
        <f t="shared" si="0"/>
        <v>0</v>
      </c>
      <c r="K48" s="32" t="str">
        <f t="shared" si="1"/>
        <v>OK</v>
      </c>
      <c r="L48" s="46"/>
      <c r="M48" s="46">
        <v>2</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c r="J50" s="31">
        <f t="shared" ref="J50:J75" si="2">I50-(SUM(L50:W50))</f>
        <v>0</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c r="J51" s="31">
        <f t="shared" si="2"/>
        <v>0</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c r="J53" s="31">
        <f t="shared" si="2"/>
        <v>0</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v>22</v>
      </c>
      <c r="J72" s="31">
        <f t="shared" si="2"/>
        <v>22</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1" spans="4:13" x14ac:dyDescent="0.25">
      <c r="L81" s="71">
        <f>SUMPRODUCT(L11:L48,H11:H48)</f>
        <v>828.4</v>
      </c>
      <c r="M81" s="71">
        <f>SUMPRODUCT(M11:M48,H11:H48)</f>
        <v>400</v>
      </c>
    </row>
    <row r="82" spans="4:13" x14ac:dyDescent="0.25">
      <c r="D82" s="2" t="s">
        <v>164</v>
      </c>
    </row>
    <row r="83" spans="4:13" x14ac:dyDescent="0.25">
      <c r="D83" s="2" t="s">
        <v>165</v>
      </c>
    </row>
    <row r="84" spans="4:13" x14ac:dyDescent="0.25">
      <c r="D84" s="2" t="s">
        <v>166</v>
      </c>
    </row>
  </sheetData>
  <mergeCells count="58">
    <mergeCell ref="A13:A15"/>
    <mergeCell ref="B13:B15"/>
    <mergeCell ref="A16:A18"/>
    <mergeCell ref="A4:A6"/>
    <mergeCell ref="B4:B6"/>
    <mergeCell ref="A7:A9"/>
    <mergeCell ref="B7:B9"/>
    <mergeCell ref="A10:A12"/>
    <mergeCell ref="B10:B12"/>
    <mergeCell ref="B16:B18"/>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34:A36"/>
    <mergeCell ref="B34:B36"/>
    <mergeCell ref="A37:A38"/>
    <mergeCell ref="B37:B38"/>
    <mergeCell ref="A39:A40"/>
    <mergeCell ref="B39:B40"/>
    <mergeCell ref="A19:A20"/>
    <mergeCell ref="B19:B20"/>
    <mergeCell ref="A21:A22"/>
    <mergeCell ref="B21:B22"/>
    <mergeCell ref="A46:A47"/>
    <mergeCell ref="B46:B47"/>
    <mergeCell ref="A41:A42"/>
    <mergeCell ref="B41:B42"/>
    <mergeCell ref="A43:A45"/>
    <mergeCell ref="B43:B45"/>
    <mergeCell ref="A23:A26"/>
    <mergeCell ref="B23:B26"/>
    <mergeCell ref="A27:A29"/>
    <mergeCell ref="B27:B29"/>
    <mergeCell ref="A31:A33"/>
    <mergeCell ref="B31:B33"/>
    <mergeCell ref="A62:A64"/>
    <mergeCell ref="B62:B64"/>
    <mergeCell ref="A67:A69"/>
    <mergeCell ref="B67:B69"/>
    <mergeCell ref="A50:A53"/>
    <mergeCell ref="B50:B53"/>
    <mergeCell ref="A54:A56"/>
    <mergeCell ref="B54:B56"/>
    <mergeCell ref="A58:A60"/>
    <mergeCell ref="B58:B60"/>
  </mergeCells>
  <conditionalFormatting sqref="O5:W80">
    <cfRule type="cellIs" dxfId="98" priority="22" stopIfTrue="1" operator="greaterThan">
      <formula>0</formula>
    </cfRule>
    <cfRule type="cellIs" dxfId="97" priority="23" stopIfTrue="1" operator="greaterThan">
      <formula>0</formula>
    </cfRule>
    <cfRule type="cellIs" dxfId="96" priority="24" stopIfTrue="1" operator="greaterThan">
      <formula>0</formula>
    </cfRule>
  </conditionalFormatting>
  <conditionalFormatting sqref="O4:W4">
    <cfRule type="cellIs" dxfId="95" priority="19" stopIfTrue="1" operator="greaterThan">
      <formula>0</formula>
    </cfRule>
    <cfRule type="cellIs" dxfId="94" priority="20" stopIfTrue="1" operator="greaterThan">
      <formula>0</formula>
    </cfRule>
    <cfRule type="cellIs" dxfId="93" priority="21" stopIfTrue="1" operator="greaterThan">
      <formula>0</formula>
    </cfRule>
  </conditionalFormatting>
  <conditionalFormatting sqref="L4:M80">
    <cfRule type="cellIs" dxfId="92" priority="16" stopIfTrue="1" operator="greaterThan">
      <formula>0</formula>
    </cfRule>
    <cfRule type="cellIs" dxfId="91" priority="17" stopIfTrue="1" operator="greaterThan">
      <formula>0</formula>
    </cfRule>
    <cfRule type="cellIs" dxfId="90" priority="18" stopIfTrue="1" operator="greaterThan">
      <formula>0</formula>
    </cfRule>
  </conditionalFormatting>
  <conditionalFormatting sqref="N5:N80">
    <cfRule type="cellIs" dxfId="89" priority="4" stopIfTrue="1" operator="greaterThan">
      <formula>0</formula>
    </cfRule>
    <cfRule type="cellIs" dxfId="88" priority="5" stopIfTrue="1" operator="greaterThan">
      <formula>0</formula>
    </cfRule>
    <cfRule type="cellIs" dxfId="87" priority="6" stopIfTrue="1" operator="greaterThan">
      <formula>0</formula>
    </cfRule>
  </conditionalFormatting>
  <conditionalFormatting sqref="N4">
    <cfRule type="cellIs" dxfId="86" priority="1" stopIfTrue="1" operator="greaterThan">
      <formula>0</formula>
    </cfRule>
    <cfRule type="cellIs" dxfId="85" priority="2" stopIfTrue="1" operator="greaterThan">
      <formula>0</formula>
    </cfRule>
    <cfRule type="cellIs" dxfId="84" priority="3" stopIfTrue="1" operator="greaterThan">
      <formula>0</formula>
    </cfRule>
  </conditionalFormatting>
  <pageMargins left="0.511811024" right="0.511811024" top="0.78740157499999996" bottom="0.78740157499999996" header="0.31496062000000002" footer="0.31496062000000002"/>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sqref="A1:XFD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41</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47</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c r="J4" s="31">
        <f>I4-(SUM(L4:W4))</f>
        <v>0</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c r="J5" s="31">
        <f t="shared" ref="J5:J48" si="0">I5-(SUM(L5:W5))</f>
        <v>0</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c r="J7" s="31">
        <f t="shared" si="0"/>
        <v>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v>2</v>
      </c>
      <c r="J8" s="31">
        <f t="shared" si="0"/>
        <v>2</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c r="J9" s="31">
        <f t="shared" si="0"/>
        <v>0</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c r="J10" s="31">
        <f t="shared" si="0"/>
        <v>0</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c r="J11" s="31">
        <f t="shared" si="0"/>
        <v>0</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c r="J12" s="31">
        <f t="shared" si="0"/>
        <v>0</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2</v>
      </c>
      <c r="J13" s="31">
        <f t="shared" si="0"/>
        <v>2</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c r="J14" s="31">
        <f t="shared" si="0"/>
        <v>0</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c r="J15" s="31">
        <f t="shared" si="0"/>
        <v>0</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v>5</v>
      </c>
      <c r="J16" s="31">
        <f t="shared" si="0"/>
        <v>5</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c r="J17" s="31">
        <f t="shared" si="0"/>
        <v>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0"/>
        <v>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40</v>
      </c>
      <c r="J22" s="31">
        <f t="shared" si="0"/>
        <v>40</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c r="J23" s="31">
        <f t="shared" si="0"/>
        <v>0</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c r="J24" s="31">
        <f t="shared" si="0"/>
        <v>0</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c r="J25" s="31">
        <f t="shared" si="0"/>
        <v>0</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v>15</v>
      </c>
      <c r="J26" s="31">
        <f t="shared" si="0"/>
        <v>15</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c r="J31" s="31">
        <f t="shared" si="0"/>
        <v>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c r="J32" s="31">
        <f t="shared" si="0"/>
        <v>0</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c r="J33" s="31">
        <f t="shared" si="0"/>
        <v>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0"/>
        <v>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c r="J36" s="31">
        <f t="shared" si="0"/>
        <v>0</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c r="J39" s="31">
        <f t="shared" si="0"/>
        <v>0</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c r="J41" s="31">
        <f t="shared" si="0"/>
        <v>0</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v>5</v>
      </c>
      <c r="J48" s="31">
        <f t="shared" si="0"/>
        <v>5</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v>10</v>
      </c>
      <c r="J50" s="31">
        <f t="shared" ref="J50:J75" si="2">I50-(SUM(L50:W50))</f>
        <v>10</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c r="J51" s="31">
        <f t="shared" si="2"/>
        <v>0</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5</v>
      </c>
      <c r="J53" s="31">
        <f t="shared" si="2"/>
        <v>5</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A13:A15"/>
    <mergeCell ref="B13:B15"/>
    <mergeCell ref="A16:A18"/>
    <mergeCell ref="A4:A6"/>
    <mergeCell ref="B4:B6"/>
    <mergeCell ref="A7:A9"/>
    <mergeCell ref="B7:B9"/>
    <mergeCell ref="A10:A12"/>
    <mergeCell ref="B10:B12"/>
    <mergeCell ref="B16:B18"/>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34:A36"/>
    <mergeCell ref="B34:B36"/>
    <mergeCell ref="A37:A38"/>
    <mergeCell ref="B37:B38"/>
    <mergeCell ref="A39:A40"/>
    <mergeCell ref="B39:B40"/>
    <mergeCell ref="A19:A20"/>
    <mergeCell ref="B19:B20"/>
    <mergeCell ref="A21:A22"/>
    <mergeCell ref="B21:B22"/>
    <mergeCell ref="A46:A47"/>
    <mergeCell ref="B46:B47"/>
    <mergeCell ref="A41:A42"/>
    <mergeCell ref="B41:B42"/>
    <mergeCell ref="A43:A45"/>
    <mergeCell ref="B43:B45"/>
    <mergeCell ref="A23:A26"/>
    <mergeCell ref="B23:B26"/>
    <mergeCell ref="A27:A29"/>
    <mergeCell ref="B27:B29"/>
    <mergeCell ref="A31:A33"/>
    <mergeCell ref="B31:B33"/>
    <mergeCell ref="A62:A64"/>
    <mergeCell ref="B62:B64"/>
    <mergeCell ref="A67:A69"/>
    <mergeCell ref="B67:B69"/>
    <mergeCell ref="A50:A53"/>
    <mergeCell ref="B50:B53"/>
    <mergeCell ref="A54:A56"/>
    <mergeCell ref="B54:B56"/>
    <mergeCell ref="A58:A60"/>
    <mergeCell ref="B58:B60"/>
  </mergeCells>
  <conditionalFormatting sqref="L4 L5:W80">
    <cfRule type="cellIs" dxfId="83" priority="4" stopIfTrue="1" operator="greaterThan">
      <formula>0</formula>
    </cfRule>
    <cfRule type="cellIs" dxfId="82" priority="5" stopIfTrue="1" operator="greaterThan">
      <formula>0</formula>
    </cfRule>
    <cfRule type="cellIs" dxfId="81" priority="6" stopIfTrue="1" operator="greaterThan">
      <formula>0</formula>
    </cfRule>
  </conditionalFormatting>
  <conditionalFormatting sqref="M4:W4">
    <cfRule type="cellIs" dxfId="80" priority="1" stopIfTrue="1" operator="greaterThan">
      <formula>0</formula>
    </cfRule>
    <cfRule type="cellIs" dxfId="79" priority="2" stopIfTrue="1" operator="greaterThan">
      <formula>0</formula>
    </cfRule>
    <cfRule type="cellIs" dxfId="78" priority="3" stopIfTrue="1" operator="greaterThan">
      <formula>0</formula>
    </cfRule>
  </conditionalFormatting>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activeCell="D6" sqref="D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195</v>
      </c>
      <c r="M1" s="73" t="s">
        <v>196</v>
      </c>
      <c r="N1" s="73" t="s">
        <v>197</v>
      </c>
      <c r="O1" s="73" t="s">
        <v>198</v>
      </c>
      <c r="P1" s="73" t="s">
        <v>199</v>
      </c>
      <c r="Q1" s="73" t="s">
        <v>41</v>
      </c>
      <c r="R1" s="73" t="s">
        <v>41</v>
      </c>
      <c r="S1" s="73" t="s">
        <v>41</v>
      </c>
      <c r="T1" s="73" t="s">
        <v>41</v>
      </c>
      <c r="U1" s="73" t="s">
        <v>41</v>
      </c>
      <c r="V1" s="73" t="s">
        <v>41</v>
      </c>
      <c r="W1" s="73" t="s">
        <v>41</v>
      </c>
    </row>
    <row r="2" spans="1:23" ht="26.25" customHeight="1" x14ac:dyDescent="0.25">
      <c r="A2" s="74" t="s">
        <v>31</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70">
        <v>42312</v>
      </c>
      <c r="M3" s="70">
        <v>42313</v>
      </c>
      <c r="N3" s="70">
        <v>42325</v>
      </c>
      <c r="O3" s="70">
        <v>42325</v>
      </c>
      <c r="P3" s="70">
        <v>42325</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v>2</v>
      </c>
      <c r="J4" s="31">
        <f>I4-(SUM(L4:W4))</f>
        <v>0</v>
      </c>
      <c r="K4" s="32" t="str">
        <f>IF(J4&lt;0,"ATENÇÃO","OK")</f>
        <v>OK</v>
      </c>
      <c r="L4" s="46">
        <v>0</v>
      </c>
      <c r="M4" s="46">
        <v>0</v>
      </c>
      <c r="N4" s="46">
        <v>0</v>
      </c>
      <c r="O4" s="46">
        <v>2</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v>2</v>
      </c>
      <c r="J5" s="31">
        <f t="shared" ref="J5:J48" si="0">I5-(SUM(L5:W5))</f>
        <v>0</v>
      </c>
      <c r="K5" s="32" t="str">
        <f t="shared" ref="K5:K48" si="1">IF(J5&lt;0,"ATENÇÃO","OK")</f>
        <v>OK</v>
      </c>
      <c r="L5" s="46">
        <v>0</v>
      </c>
      <c r="M5" s="46">
        <v>0</v>
      </c>
      <c r="N5" s="46">
        <v>0</v>
      </c>
      <c r="O5" s="46">
        <v>2</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c r="J7" s="31">
        <f t="shared" si="0"/>
        <v>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c r="J8" s="31">
        <f t="shared" si="0"/>
        <v>0</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c r="J9" s="31">
        <f t="shared" si="0"/>
        <v>0</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c r="J10" s="31">
        <f t="shared" si="0"/>
        <v>0</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1</v>
      </c>
      <c r="J11" s="31">
        <f t="shared" si="0"/>
        <v>0</v>
      </c>
      <c r="K11" s="32" t="str">
        <f t="shared" si="1"/>
        <v>OK</v>
      </c>
      <c r="L11" s="46">
        <v>0</v>
      </c>
      <c r="M11" s="46">
        <v>0</v>
      </c>
      <c r="N11" s="46">
        <v>0</v>
      </c>
      <c r="O11" s="46">
        <v>0</v>
      </c>
      <c r="P11" s="46">
        <v>1</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v>1</v>
      </c>
      <c r="J12" s="31">
        <f t="shared" si="0"/>
        <v>0</v>
      </c>
      <c r="K12" s="32" t="str">
        <f t="shared" si="1"/>
        <v>OK</v>
      </c>
      <c r="L12" s="46">
        <v>0</v>
      </c>
      <c r="M12" s="46">
        <v>0</v>
      </c>
      <c r="N12" s="46">
        <v>0</v>
      </c>
      <c r="O12" s="46">
        <v>0</v>
      </c>
      <c r="P12" s="46">
        <v>1</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2</v>
      </c>
      <c r="J13" s="31">
        <f t="shared" si="0"/>
        <v>0</v>
      </c>
      <c r="K13" s="32" t="str">
        <f t="shared" si="1"/>
        <v>OK</v>
      </c>
      <c r="L13" s="46">
        <v>0</v>
      </c>
      <c r="M13" s="46">
        <v>0</v>
      </c>
      <c r="N13" s="46">
        <v>0</v>
      </c>
      <c r="O13" s="46">
        <v>2</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c r="J14" s="31">
        <f t="shared" si="0"/>
        <v>0</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v>30</v>
      </c>
      <c r="J15" s="31">
        <f t="shared" si="0"/>
        <v>20</v>
      </c>
      <c r="K15" s="32" t="str">
        <f t="shared" si="1"/>
        <v>OK</v>
      </c>
      <c r="L15" s="46">
        <v>0</v>
      </c>
      <c r="M15" s="46">
        <v>0</v>
      </c>
      <c r="N15" s="46">
        <v>0</v>
      </c>
      <c r="O15" s="46">
        <v>10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c r="J16" s="31">
        <f t="shared" si="0"/>
        <v>0</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c r="J17" s="31">
        <f t="shared" si="0"/>
        <v>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v>20</v>
      </c>
      <c r="J18" s="31">
        <f t="shared" si="0"/>
        <v>0</v>
      </c>
      <c r="K18" s="32" t="str">
        <f t="shared" si="1"/>
        <v>OK</v>
      </c>
      <c r="L18" s="46">
        <v>0</v>
      </c>
      <c r="M18" s="46">
        <v>0</v>
      </c>
      <c r="N18" s="46">
        <v>20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0"/>
        <v>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50</v>
      </c>
      <c r="J22" s="31">
        <f t="shared" si="0"/>
        <v>0</v>
      </c>
      <c r="K22" s="32" t="str">
        <f t="shared" si="1"/>
        <v>OK</v>
      </c>
      <c r="L22" s="46">
        <v>0</v>
      </c>
      <c r="M22" s="46">
        <v>50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c r="J23" s="31">
        <f t="shared" si="0"/>
        <v>0</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c r="J24" s="31">
        <f t="shared" si="0"/>
        <v>0</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c r="J25" s="31">
        <f t="shared" si="0"/>
        <v>0</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c r="J26" s="31">
        <f t="shared" si="0"/>
        <v>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v>10</v>
      </c>
      <c r="J31" s="31">
        <f t="shared" si="0"/>
        <v>10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c r="J32" s="31">
        <f t="shared" si="0"/>
        <v>0</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c r="J33" s="31">
        <f t="shared" si="0"/>
        <v>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0"/>
        <v>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c r="J36" s="31">
        <f t="shared" si="0"/>
        <v>0</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c r="J39" s="31">
        <f t="shared" si="0"/>
        <v>0</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c r="J41" s="31">
        <f t="shared" si="0"/>
        <v>0</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v>30</v>
      </c>
      <c r="J48" s="31">
        <f t="shared" si="0"/>
        <v>20</v>
      </c>
      <c r="K48" s="32" t="str">
        <f t="shared" si="1"/>
        <v>OK</v>
      </c>
      <c r="L48" s="46">
        <v>10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c r="J50" s="31">
        <f t="shared" ref="J50:J75" si="2">I50-(SUM(L50:W50))</f>
        <v>0</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c r="J51" s="31">
        <f t="shared" si="2"/>
        <v>0</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c r="J53" s="31">
        <f t="shared" si="2"/>
        <v>0</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A13:A15"/>
    <mergeCell ref="B13:B15"/>
    <mergeCell ref="A16:A18"/>
    <mergeCell ref="A4:A6"/>
    <mergeCell ref="B4:B6"/>
    <mergeCell ref="A7:A9"/>
    <mergeCell ref="B7:B9"/>
    <mergeCell ref="A10:A12"/>
    <mergeCell ref="B10:B12"/>
    <mergeCell ref="B16:B18"/>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34:A36"/>
    <mergeCell ref="B34:B36"/>
    <mergeCell ref="A37:A38"/>
    <mergeCell ref="B37:B38"/>
    <mergeCell ref="A39:A40"/>
    <mergeCell ref="B39:B40"/>
    <mergeCell ref="A19:A20"/>
    <mergeCell ref="B19:B20"/>
    <mergeCell ref="A21:A22"/>
    <mergeCell ref="B21:B22"/>
    <mergeCell ref="A46:A47"/>
    <mergeCell ref="B46:B47"/>
    <mergeCell ref="A41:A42"/>
    <mergeCell ref="B41:B42"/>
    <mergeCell ref="A43:A45"/>
    <mergeCell ref="B43:B45"/>
    <mergeCell ref="A23:A26"/>
    <mergeCell ref="B23:B26"/>
    <mergeCell ref="A27:A29"/>
    <mergeCell ref="B27:B29"/>
    <mergeCell ref="A31:A33"/>
    <mergeCell ref="B31:B33"/>
    <mergeCell ref="A62:A64"/>
    <mergeCell ref="B62:B64"/>
    <mergeCell ref="A67:A69"/>
    <mergeCell ref="B67:B69"/>
    <mergeCell ref="A50:A53"/>
    <mergeCell ref="B50:B53"/>
    <mergeCell ref="A54:A56"/>
    <mergeCell ref="B54:B56"/>
    <mergeCell ref="A58:A60"/>
    <mergeCell ref="B58:B60"/>
  </mergeCells>
  <conditionalFormatting sqref="Q5:W80">
    <cfRule type="cellIs" dxfId="77" priority="10" stopIfTrue="1" operator="greaterThan">
      <formula>0</formula>
    </cfRule>
    <cfRule type="cellIs" dxfId="76" priority="11" stopIfTrue="1" operator="greaterThan">
      <formula>0</formula>
    </cfRule>
    <cfRule type="cellIs" dxfId="75" priority="12" stopIfTrue="1" operator="greaterThan">
      <formula>0</formula>
    </cfRule>
  </conditionalFormatting>
  <conditionalFormatting sqref="Q4:W4">
    <cfRule type="cellIs" dxfId="74" priority="7" stopIfTrue="1" operator="greaterThan">
      <formula>0</formula>
    </cfRule>
    <cfRule type="cellIs" dxfId="73" priority="8" stopIfTrue="1" operator="greaterThan">
      <formula>0</formula>
    </cfRule>
    <cfRule type="cellIs" dxfId="72" priority="9" stopIfTrue="1" operator="greaterThan">
      <formula>0</formula>
    </cfRule>
  </conditionalFormatting>
  <conditionalFormatting sqref="L4 L5:P80">
    <cfRule type="cellIs" dxfId="71" priority="4" stopIfTrue="1" operator="greaterThan">
      <formula>0</formula>
    </cfRule>
    <cfRule type="cellIs" dxfId="70" priority="5" stopIfTrue="1" operator="greaterThan">
      <formula>0</formula>
    </cfRule>
    <cfRule type="cellIs" dxfId="69" priority="6" stopIfTrue="1" operator="greaterThan">
      <formula>0</formula>
    </cfRule>
  </conditionalFormatting>
  <conditionalFormatting sqref="M4:P4">
    <cfRule type="cellIs" dxfId="68" priority="1" stopIfTrue="1" operator="greaterThan">
      <formula>0</formula>
    </cfRule>
    <cfRule type="cellIs" dxfId="67" priority="2" stopIfTrue="1" operator="greaterThan">
      <formula>0</formula>
    </cfRule>
    <cfRule type="cellIs" dxfId="66" priority="3" stopIfTrue="1" operator="greaterThan">
      <formula>0</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activeCell="L1" sqref="L1:L2"/>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189</v>
      </c>
      <c r="M1" s="73" t="s">
        <v>190</v>
      </c>
      <c r="N1" s="73" t="s">
        <v>191</v>
      </c>
      <c r="O1" s="73" t="s">
        <v>192</v>
      </c>
      <c r="P1" s="73" t="s">
        <v>193</v>
      </c>
      <c r="Q1" s="73" t="s">
        <v>41</v>
      </c>
      <c r="R1" s="73" t="s">
        <v>41</v>
      </c>
      <c r="S1" s="73" t="s">
        <v>41</v>
      </c>
      <c r="T1" s="73" t="s">
        <v>41</v>
      </c>
      <c r="U1" s="73" t="s">
        <v>41</v>
      </c>
      <c r="V1" s="73" t="s">
        <v>41</v>
      </c>
      <c r="W1" s="73" t="s">
        <v>41</v>
      </c>
    </row>
    <row r="2" spans="1:23" ht="26.25" customHeight="1" x14ac:dyDescent="0.25">
      <c r="A2" s="74" t="s">
        <v>46</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70">
        <v>42298</v>
      </c>
      <c r="M3" s="70">
        <v>42298</v>
      </c>
      <c r="N3" s="70">
        <v>42320</v>
      </c>
      <c r="O3" s="70">
        <v>42320</v>
      </c>
      <c r="P3" s="70">
        <v>42320</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v>6</v>
      </c>
      <c r="J4" s="31">
        <f>I4-(SUM(L4:W4))</f>
        <v>6</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v>6</v>
      </c>
      <c r="J5" s="31">
        <f t="shared" ref="J5:J48" si="0">I5-(SUM(L5:W5))</f>
        <v>6</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v>6</v>
      </c>
      <c r="J7" s="31">
        <f t="shared" si="0"/>
        <v>6</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c r="J8" s="31">
        <f t="shared" si="0"/>
        <v>0</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v>4</v>
      </c>
      <c r="J9" s="31">
        <f t="shared" si="0"/>
        <v>4</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v>1</v>
      </c>
      <c r="J10" s="31">
        <f t="shared" si="0"/>
        <v>0</v>
      </c>
      <c r="K10" s="32" t="str">
        <f t="shared" si="1"/>
        <v>OK</v>
      </c>
      <c r="L10" s="46">
        <v>1</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6</v>
      </c>
      <c r="J11" s="31">
        <f t="shared" si="0"/>
        <v>3</v>
      </c>
      <c r="K11" s="32" t="str">
        <f t="shared" si="1"/>
        <v>OK</v>
      </c>
      <c r="L11" s="46">
        <v>1</v>
      </c>
      <c r="M11" s="46">
        <v>0</v>
      </c>
      <c r="N11" s="46">
        <v>2</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v>1</v>
      </c>
      <c r="J12" s="31">
        <f t="shared" si="0"/>
        <v>0</v>
      </c>
      <c r="K12" s="32" t="str">
        <f t="shared" si="1"/>
        <v>OK</v>
      </c>
      <c r="L12" s="46">
        <v>0</v>
      </c>
      <c r="M12" s="46">
        <v>0</v>
      </c>
      <c r="N12" s="46">
        <v>1</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6</v>
      </c>
      <c r="J13" s="31">
        <f t="shared" si="0"/>
        <v>2</v>
      </c>
      <c r="K13" s="32" t="str">
        <f t="shared" si="1"/>
        <v>OK</v>
      </c>
      <c r="L13" s="46">
        <v>0</v>
      </c>
      <c r="M13" s="46">
        <v>2</v>
      </c>
      <c r="N13" s="46">
        <v>0</v>
      </c>
      <c r="O13" s="46">
        <v>2</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c r="J14" s="31">
        <f t="shared" si="0"/>
        <v>0</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v>20</v>
      </c>
      <c r="J15" s="31">
        <f t="shared" si="0"/>
        <v>10</v>
      </c>
      <c r="K15" s="32" t="str">
        <f t="shared" si="1"/>
        <v>OK</v>
      </c>
      <c r="L15" s="46">
        <v>0</v>
      </c>
      <c r="M15" s="46">
        <v>0</v>
      </c>
      <c r="N15" s="46">
        <v>0</v>
      </c>
      <c r="O15" s="46">
        <v>10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v>20</v>
      </c>
      <c r="J16" s="31">
        <f t="shared" si="0"/>
        <v>20</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v>20</v>
      </c>
      <c r="J17" s="31">
        <f t="shared" si="0"/>
        <v>20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0"/>
        <v>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c r="J22" s="31">
        <f t="shared" si="0"/>
        <v>0</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c r="J23" s="31">
        <f t="shared" si="0"/>
        <v>0</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v>40</v>
      </c>
      <c r="J24" s="31">
        <f t="shared" si="0"/>
        <v>40</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c r="J25" s="31">
        <f t="shared" si="0"/>
        <v>0</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v>40</v>
      </c>
      <c r="J26" s="31">
        <f t="shared" si="0"/>
        <v>40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v>20</v>
      </c>
      <c r="J31" s="31">
        <f t="shared" si="0"/>
        <v>20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v>10</v>
      </c>
      <c r="J32" s="31">
        <f t="shared" si="0"/>
        <v>10</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c r="J33" s="31">
        <f t="shared" si="0"/>
        <v>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v>5</v>
      </c>
      <c r="J34" s="31">
        <f t="shared" si="0"/>
        <v>5</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v>5</v>
      </c>
      <c r="J36" s="31">
        <f t="shared" si="0"/>
        <v>5</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v>20</v>
      </c>
      <c r="J39" s="31">
        <f t="shared" si="0"/>
        <v>10</v>
      </c>
      <c r="K39" s="32" t="str">
        <f t="shared" si="1"/>
        <v>OK</v>
      </c>
      <c r="L39" s="46">
        <v>0</v>
      </c>
      <c r="M39" s="46">
        <v>0</v>
      </c>
      <c r="N39" s="46">
        <v>0</v>
      </c>
      <c r="O39" s="46">
        <v>0</v>
      </c>
      <c r="P39" s="46">
        <v>10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v>20</v>
      </c>
      <c r="J41" s="31">
        <f t="shared" si="0"/>
        <v>20</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v>5</v>
      </c>
      <c r="J48" s="31">
        <f t="shared" si="0"/>
        <v>5</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v>10</v>
      </c>
      <c r="J50" s="31">
        <f t="shared" ref="J50:J75" si="2">I50-(SUM(L50:W50))</f>
        <v>10</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c r="J51" s="31">
        <f t="shared" si="2"/>
        <v>0</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5</v>
      </c>
      <c r="J53" s="31">
        <f t="shared" si="2"/>
        <v>5</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A13:A15"/>
    <mergeCell ref="B13:B15"/>
    <mergeCell ref="A16:A18"/>
    <mergeCell ref="A4:A6"/>
    <mergeCell ref="B4:B6"/>
    <mergeCell ref="A7:A9"/>
    <mergeCell ref="B7:B9"/>
    <mergeCell ref="A10:A12"/>
    <mergeCell ref="B10:B12"/>
    <mergeCell ref="B16:B18"/>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34:A36"/>
    <mergeCell ref="B34:B36"/>
    <mergeCell ref="A37:A38"/>
    <mergeCell ref="B37:B38"/>
    <mergeCell ref="A39:A40"/>
    <mergeCell ref="B39:B40"/>
    <mergeCell ref="A19:A20"/>
    <mergeCell ref="B19:B20"/>
    <mergeCell ref="A21:A22"/>
    <mergeCell ref="B21:B22"/>
    <mergeCell ref="A46:A47"/>
    <mergeCell ref="B46:B47"/>
    <mergeCell ref="A41:A42"/>
    <mergeCell ref="B41:B42"/>
    <mergeCell ref="A43:A45"/>
    <mergeCell ref="B43:B45"/>
    <mergeCell ref="A23:A26"/>
    <mergeCell ref="B23:B26"/>
    <mergeCell ref="A27:A29"/>
    <mergeCell ref="B27:B29"/>
    <mergeCell ref="A31:A33"/>
    <mergeCell ref="B31:B33"/>
    <mergeCell ref="A62:A64"/>
    <mergeCell ref="B62:B64"/>
    <mergeCell ref="A67:A69"/>
    <mergeCell ref="B67:B69"/>
    <mergeCell ref="A50:A53"/>
    <mergeCell ref="B50:B53"/>
    <mergeCell ref="A54:A56"/>
    <mergeCell ref="B54:B56"/>
    <mergeCell ref="A58:A60"/>
    <mergeCell ref="B58:B60"/>
  </mergeCells>
  <conditionalFormatting sqref="Q5:W80">
    <cfRule type="cellIs" dxfId="65" priority="10" stopIfTrue="1" operator="greaterThan">
      <formula>0</formula>
    </cfRule>
    <cfRule type="cellIs" dxfId="64" priority="11" stopIfTrue="1" operator="greaterThan">
      <formula>0</formula>
    </cfRule>
    <cfRule type="cellIs" dxfId="63" priority="12" stopIfTrue="1" operator="greaterThan">
      <formula>0</formula>
    </cfRule>
  </conditionalFormatting>
  <conditionalFormatting sqref="Q4:W4">
    <cfRule type="cellIs" dxfId="62" priority="7" stopIfTrue="1" operator="greaterThan">
      <formula>0</formula>
    </cfRule>
    <cfRule type="cellIs" dxfId="61" priority="8" stopIfTrue="1" operator="greaterThan">
      <formula>0</formula>
    </cfRule>
    <cfRule type="cellIs" dxfId="60" priority="9" stopIfTrue="1" operator="greaterThan">
      <formula>0</formula>
    </cfRule>
  </conditionalFormatting>
  <conditionalFormatting sqref="L4 L5:P80">
    <cfRule type="cellIs" dxfId="59" priority="4" stopIfTrue="1" operator="greaterThan">
      <formula>0</formula>
    </cfRule>
    <cfRule type="cellIs" dxfId="58" priority="5" stopIfTrue="1" operator="greaterThan">
      <formula>0</formula>
    </cfRule>
    <cfRule type="cellIs" dxfId="57" priority="6" stopIfTrue="1" operator="greaterThan">
      <formula>0</formula>
    </cfRule>
  </conditionalFormatting>
  <conditionalFormatting sqref="M4:P4">
    <cfRule type="cellIs" dxfId="56" priority="1" stopIfTrue="1" operator="greaterThan">
      <formula>0</formula>
    </cfRule>
    <cfRule type="cellIs" dxfId="55" priority="2" stopIfTrue="1" operator="greaterThan">
      <formula>0</formula>
    </cfRule>
    <cfRule type="cellIs" dxfId="54" priority="3" stopIfTrue="1" operator="greaterThan">
      <formula>0</formula>
    </cfRule>
  </conditionalFormatting>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activeCell="E11" sqref="E11"/>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41</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32</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c r="J4" s="31">
        <f>I4-(SUM(L4:W4))</f>
        <v>0</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c r="J5" s="31">
        <f t="shared" ref="J5:J48" si="0">I5-(SUM(L5:W5))</f>
        <v>0</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c r="J7" s="31">
        <f t="shared" si="0"/>
        <v>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c r="J8" s="31">
        <f t="shared" si="0"/>
        <v>0</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c r="J9" s="31">
        <f t="shared" si="0"/>
        <v>0</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v>8</v>
      </c>
      <c r="J10" s="31">
        <f t="shared" si="0"/>
        <v>8</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2</v>
      </c>
      <c r="J11" s="31">
        <f t="shared" si="0"/>
        <v>2</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c r="J12" s="31">
        <f t="shared" si="0"/>
        <v>0</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c r="J13" s="31">
        <f t="shared" si="0"/>
        <v>0</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c r="J14" s="31">
        <f t="shared" si="0"/>
        <v>0</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c r="J15" s="31">
        <f t="shared" si="0"/>
        <v>0</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v>30</v>
      </c>
      <c r="J16" s="31">
        <f t="shared" si="0"/>
        <v>30</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v>20</v>
      </c>
      <c r="J17" s="31">
        <f t="shared" si="0"/>
        <v>20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0"/>
        <v>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30</v>
      </c>
      <c r="J22" s="31">
        <f t="shared" si="0"/>
        <v>30</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c r="J23" s="31">
        <f t="shared" si="0"/>
        <v>0</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v>60</v>
      </c>
      <c r="J24" s="31">
        <f t="shared" si="0"/>
        <v>60</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c r="J25" s="31">
        <f t="shared" si="0"/>
        <v>0</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v>50</v>
      </c>
      <c r="J26" s="31">
        <f t="shared" si="0"/>
        <v>50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v>10</v>
      </c>
      <c r="J31" s="31">
        <f t="shared" si="0"/>
        <v>10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v>10</v>
      </c>
      <c r="J32" s="31">
        <f t="shared" si="0"/>
        <v>10</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c r="J33" s="31">
        <f t="shared" si="0"/>
        <v>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v>20</v>
      </c>
      <c r="J34" s="31">
        <f t="shared" si="0"/>
        <v>20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v>5</v>
      </c>
      <c r="J36" s="31">
        <f t="shared" si="0"/>
        <v>5</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v>50</v>
      </c>
      <c r="J39" s="31">
        <f t="shared" si="0"/>
        <v>50</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v>10</v>
      </c>
      <c r="J41" s="31">
        <f t="shared" si="0"/>
        <v>10</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c r="J48" s="31">
        <f t="shared" si="0"/>
        <v>0</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v>1</v>
      </c>
      <c r="J50" s="31">
        <f t="shared" ref="J50:J75" si="2">I50-(SUM(L50:W50))</f>
        <v>1</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v>4</v>
      </c>
      <c r="J51" s="31">
        <f t="shared" si="2"/>
        <v>4</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v>50</v>
      </c>
      <c r="J52" s="31">
        <f t="shared" si="2"/>
        <v>50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5</v>
      </c>
      <c r="J53" s="31">
        <f t="shared" si="2"/>
        <v>5</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v>3</v>
      </c>
      <c r="J73" s="31">
        <f t="shared" si="2"/>
        <v>3</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v>10</v>
      </c>
      <c r="J75" s="31">
        <f t="shared" si="2"/>
        <v>10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A16:A18"/>
    <mergeCell ref="B16:B18"/>
    <mergeCell ref="A19:A20"/>
    <mergeCell ref="A7:A9"/>
    <mergeCell ref="B7:B9"/>
    <mergeCell ref="A10:A12"/>
    <mergeCell ref="B10:B12"/>
    <mergeCell ref="A13:A15"/>
    <mergeCell ref="B13:B15"/>
    <mergeCell ref="B19:B20"/>
    <mergeCell ref="B4:B6"/>
    <mergeCell ref="A1:C1"/>
    <mergeCell ref="L1:L2"/>
    <mergeCell ref="M1:M2"/>
    <mergeCell ref="D1:H1"/>
    <mergeCell ref="I1:K1"/>
    <mergeCell ref="A37:A38"/>
    <mergeCell ref="B37:B38"/>
    <mergeCell ref="A39:A40"/>
    <mergeCell ref="B39:B40"/>
    <mergeCell ref="W1:W2"/>
    <mergeCell ref="A2:K2"/>
    <mergeCell ref="N1:N2"/>
    <mergeCell ref="U1:U2"/>
    <mergeCell ref="V1:V2"/>
    <mergeCell ref="Q1:Q2"/>
    <mergeCell ref="R1:R2"/>
    <mergeCell ref="S1:S2"/>
    <mergeCell ref="T1:T2"/>
    <mergeCell ref="O1:O2"/>
    <mergeCell ref="P1:P2"/>
    <mergeCell ref="A4:A6"/>
    <mergeCell ref="A21:A22"/>
    <mergeCell ref="B21:B22"/>
    <mergeCell ref="A23:A26"/>
    <mergeCell ref="B23:B26"/>
    <mergeCell ref="A46:A47"/>
    <mergeCell ref="B46:B47"/>
    <mergeCell ref="A41:A42"/>
    <mergeCell ref="B41:B42"/>
    <mergeCell ref="A43:A45"/>
    <mergeCell ref="B43:B45"/>
    <mergeCell ref="A27:A29"/>
    <mergeCell ref="B27:B29"/>
    <mergeCell ref="A31:A33"/>
    <mergeCell ref="B31:B33"/>
    <mergeCell ref="A34:A36"/>
    <mergeCell ref="B34:B36"/>
    <mergeCell ref="A62:A64"/>
    <mergeCell ref="B62:B64"/>
    <mergeCell ref="A67:A69"/>
    <mergeCell ref="B67:B69"/>
    <mergeCell ref="A50:A53"/>
    <mergeCell ref="B50:B53"/>
    <mergeCell ref="A54:A56"/>
    <mergeCell ref="B54:B56"/>
    <mergeCell ref="A58:A60"/>
    <mergeCell ref="B58:B60"/>
  </mergeCells>
  <conditionalFormatting sqref="L4 L5:W80">
    <cfRule type="cellIs" dxfId="53" priority="4" stopIfTrue="1" operator="greaterThan">
      <formula>0</formula>
    </cfRule>
    <cfRule type="cellIs" dxfId="52" priority="5" stopIfTrue="1" operator="greaterThan">
      <formula>0</formula>
    </cfRule>
    <cfRule type="cellIs" dxfId="51" priority="6" stopIfTrue="1" operator="greaterThan">
      <formula>0</formula>
    </cfRule>
  </conditionalFormatting>
  <conditionalFormatting sqref="M4:W4">
    <cfRule type="cellIs" dxfId="50" priority="1" stopIfTrue="1" operator="greaterThan">
      <formula>0</formula>
    </cfRule>
    <cfRule type="cellIs" dxfId="49" priority="2" stopIfTrue="1" operator="greaterThan">
      <formula>0</formula>
    </cfRule>
    <cfRule type="cellIs" dxfId="48" priority="3" stopIfTrue="1" operator="greaterThan">
      <formula>0</formula>
    </cfRule>
  </conditionalFormatting>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sqref="A1:XFD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41</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33</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c r="J4" s="31">
        <f>I4-(SUM(L4:W4))</f>
        <v>0</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c r="J5" s="31">
        <f t="shared" ref="J5:J48" si="0">I5-(SUM(L5:W5))</f>
        <v>0</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v>5</v>
      </c>
      <c r="J6" s="31">
        <f t="shared" si="0"/>
        <v>5</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c r="J7" s="31">
        <f t="shared" si="0"/>
        <v>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v>2</v>
      </c>
      <c r="J8" s="31">
        <f t="shared" si="0"/>
        <v>2</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v>2</v>
      </c>
      <c r="J9" s="31">
        <f t="shared" si="0"/>
        <v>2</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v>10</v>
      </c>
      <c r="J10" s="31">
        <f t="shared" si="0"/>
        <v>10</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c r="J11" s="31">
        <f t="shared" si="0"/>
        <v>0</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c r="J12" s="31">
        <f t="shared" si="0"/>
        <v>0</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3</v>
      </c>
      <c r="J13" s="31">
        <f t="shared" si="0"/>
        <v>3</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c r="J14" s="31">
        <f t="shared" si="0"/>
        <v>0</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v>10</v>
      </c>
      <c r="J15" s="31">
        <f t="shared" si="0"/>
        <v>10</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v>5</v>
      </c>
      <c r="J16" s="31">
        <f t="shared" si="0"/>
        <v>5</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v>5</v>
      </c>
      <c r="J17" s="31">
        <f t="shared" si="0"/>
        <v>5</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v>5</v>
      </c>
      <c r="J18" s="31">
        <f t="shared" si="0"/>
        <v>5</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v>30</v>
      </c>
      <c r="J21" s="31">
        <f t="shared" si="0"/>
        <v>30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30</v>
      </c>
      <c r="J22" s="31">
        <f t="shared" si="0"/>
        <v>30</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v>5</v>
      </c>
      <c r="J23" s="31">
        <f t="shared" si="0"/>
        <v>5</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v>40</v>
      </c>
      <c r="J24" s="31">
        <f t="shared" si="0"/>
        <v>40</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v>10</v>
      </c>
      <c r="J25" s="31">
        <f t="shared" si="0"/>
        <v>10</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v>10</v>
      </c>
      <c r="J26" s="31">
        <f t="shared" si="0"/>
        <v>10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v>5</v>
      </c>
      <c r="J31" s="31">
        <f t="shared" si="0"/>
        <v>5</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v>5</v>
      </c>
      <c r="J32" s="31">
        <f t="shared" si="0"/>
        <v>5</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v>10</v>
      </c>
      <c r="J33" s="31">
        <f t="shared" si="0"/>
        <v>10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v>5</v>
      </c>
      <c r="J34" s="31">
        <f t="shared" si="0"/>
        <v>5</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c r="J36" s="31">
        <f t="shared" si="0"/>
        <v>0</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v>30</v>
      </c>
      <c r="J39" s="31">
        <f t="shared" si="0"/>
        <v>30</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c r="J41" s="31">
        <f t="shared" si="0"/>
        <v>0</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v>2</v>
      </c>
      <c r="J48" s="31">
        <f t="shared" si="0"/>
        <v>2</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v>10</v>
      </c>
      <c r="J50" s="31">
        <f t="shared" ref="J50:J75" si="2">I50-(SUM(L50:W50))</f>
        <v>10</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c r="J51" s="31">
        <f t="shared" si="2"/>
        <v>0</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30</v>
      </c>
      <c r="J53" s="31">
        <f t="shared" si="2"/>
        <v>30</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A16:A18"/>
    <mergeCell ref="B16:B18"/>
    <mergeCell ref="W1:W2"/>
    <mergeCell ref="V1:V2"/>
    <mergeCell ref="Q1:Q2"/>
    <mergeCell ref="A1:C1"/>
    <mergeCell ref="L1:L2"/>
    <mergeCell ref="M1:M2"/>
    <mergeCell ref="U1:U2"/>
    <mergeCell ref="N1:N2"/>
    <mergeCell ref="D1:H1"/>
    <mergeCell ref="I1:K1"/>
    <mergeCell ref="O1:O2"/>
    <mergeCell ref="P1:P2"/>
    <mergeCell ref="A7:A9"/>
    <mergeCell ref="B7:B9"/>
    <mergeCell ref="A10:A12"/>
    <mergeCell ref="B10:B12"/>
    <mergeCell ref="A13:A15"/>
    <mergeCell ref="B13:B15"/>
    <mergeCell ref="A2:K2"/>
    <mergeCell ref="R1:R2"/>
    <mergeCell ref="S1:S2"/>
    <mergeCell ref="T1:T2"/>
    <mergeCell ref="A4:A6"/>
    <mergeCell ref="B4:B6"/>
    <mergeCell ref="A27:A29"/>
    <mergeCell ref="B27:B29"/>
    <mergeCell ref="A31:A33"/>
    <mergeCell ref="B31:B33"/>
    <mergeCell ref="A34:A36"/>
    <mergeCell ref="B34:B36"/>
    <mergeCell ref="A19:A20"/>
    <mergeCell ref="B19:B20"/>
    <mergeCell ref="A21:A22"/>
    <mergeCell ref="B21:B22"/>
    <mergeCell ref="A23:A26"/>
    <mergeCell ref="B23:B26"/>
    <mergeCell ref="A37:A38"/>
    <mergeCell ref="B37:B38"/>
    <mergeCell ref="A39:A40"/>
    <mergeCell ref="B39:B40"/>
    <mergeCell ref="A41:A42"/>
    <mergeCell ref="B41:B42"/>
    <mergeCell ref="A43:A45"/>
    <mergeCell ref="B43:B45"/>
    <mergeCell ref="A46:A47"/>
    <mergeCell ref="B46:B47"/>
    <mergeCell ref="A50:A53"/>
    <mergeCell ref="B50:B53"/>
    <mergeCell ref="A67:A69"/>
    <mergeCell ref="B67:B69"/>
    <mergeCell ref="A54:A56"/>
    <mergeCell ref="B54:B56"/>
    <mergeCell ref="A58:A60"/>
    <mergeCell ref="B58:B60"/>
    <mergeCell ref="A62:A64"/>
    <mergeCell ref="B62:B64"/>
  </mergeCells>
  <conditionalFormatting sqref="L4 L5:W80">
    <cfRule type="cellIs" dxfId="47" priority="4" stopIfTrue="1" operator="greaterThan">
      <formula>0</formula>
    </cfRule>
    <cfRule type="cellIs" dxfId="46" priority="5" stopIfTrue="1" operator="greaterThan">
      <formula>0</formula>
    </cfRule>
    <cfRule type="cellIs" dxfId="45" priority="6" stopIfTrue="1" operator="greaterThan">
      <formula>0</formula>
    </cfRule>
  </conditionalFormatting>
  <conditionalFormatting sqref="M4:W4">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activeCell="G12" sqref="G12"/>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41</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174</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c r="J4" s="31">
        <f>I4-(SUM(L4:W4))</f>
        <v>0</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c r="J5" s="31">
        <f t="shared" ref="J5:J48" si="0">I5-(SUM(L5:W5))</f>
        <v>0</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v>5</v>
      </c>
      <c r="J7" s="31">
        <f t="shared" si="0"/>
        <v>5</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c r="J8" s="31">
        <f t="shared" si="0"/>
        <v>0</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v>4</v>
      </c>
      <c r="J9" s="31">
        <f t="shared" si="0"/>
        <v>4</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c r="J10" s="31">
        <f t="shared" si="0"/>
        <v>0</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6</v>
      </c>
      <c r="J11" s="31">
        <f t="shared" si="0"/>
        <v>6</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c r="J12" s="31">
        <f t="shared" si="0"/>
        <v>0</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8</v>
      </c>
      <c r="J13" s="31">
        <f t="shared" si="0"/>
        <v>8</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c r="J14" s="31">
        <f t="shared" si="0"/>
        <v>0</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c r="J15" s="31">
        <f t="shared" si="0"/>
        <v>0</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c r="J16" s="31">
        <f t="shared" si="0"/>
        <v>0</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c r="J17" s="31">
        <f t="shared" si="0"/>
        <v>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v>20</v>
      </c>
      <c r="J18" s="31">
        <f t="shared" si="0"/>
        <v>20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v>10</v>
      </c>
      <c r="J19" s="31">
        <f t="shared" si="0"/>
        <v>10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v>10</v>
      </c>
      <c r="J20" s="31">
        <f t="shared" si="0"/>
        <v>10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0"/>
        <v>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10</v>
      </c>
      <c r="J22" s="31">
        <f t="shared" si="0"/>
        <v>10</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v>2</v>
      </c>
      <c r="J23" s="31">
        <f t="shared" si="0"/>
        <v>2</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c r="J24" s="31">
        <f t="shared" si="0"/>
        <v>0</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v>2</v>
      </c>
      <c r="J25" s="31">
        <f t="shared" si="0"/>
        <v>2</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c r="J26" s="31">
        <f t="shared" si="0"/>
        <v>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v>10</v>
      </c>
      <c r="J31" s="31">
        <f t="shared" si="0"/>
        <v>10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c r="J32" s="31">
        <f t="shared" si="0"/>
        <v>0</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v>5</v>
      </c>
      <c r="J33" s="31">
        <f t="shared" si="0"/>
        <v>5</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0"/>
        <v>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c r="J36" s="31">
        <f t="shared" si="0"/>
        <v>0</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v>2</v>
      </c>
      <c r="J39" s="31">
        <f t="shared" si="0"/>
        <v>2</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v>15</v>
      </c>
      <c r="J41" s="31">
        <f t="shared" si="0"/>
        <v>15</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c r="J48" s="31">
        <f t="shared" si="0"/>
        <v>0</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c r="J50" s="31">
        <f t="shared" ref="J50:J75" si="2">I50-(SUM(L50:W50))</f>
        <v>0</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v>6</v>
      </c>
      <c r="J51" s="31">
        <f t="shared" si="2"/>
        <v>6</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3</v>
      </c>
      <c r="J53" s="31">
        <f t="shared" si="2"/>
        <v>3</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U1:U2"/>
    <mergeCell ref="V1:V2"/>
    <mergeCell ref="W1:W2"/>
    <mergeCell ref="Q1:Q2"/>
    <mergeCell ref="R1:R2"/>
    <mergeCell ref="S1:S2"/>
    <mergeCell ref="T1:T2"/>
    <mergeCell ref="A2:K2"/>
    <mergeCell ref="O1:O2"/>
    <mergeCell ref="P1:P2"/>
    <mergeCell ref="A1:C1"/>
    <mergeCell ref="D1:H1"/>
    <mergeCell ref="I1:K1"/>
    <mergeCell ref="L1:L2"/>
    <mergeCell ref="M1:M2"/>
    <mergeCell ref="N1:N2"/>
    <mergeCell ref="A43:A45"/>
    <mergeCell ref="B43:B45"/>
    <mergeCell ref="A4:A6"/>
    <mergeCell ref="B4:B6"/>
    <mergeCell ref="A7:A9"/>
    <mergeCell ref="B7:B9"/>
    <mergeCell ref="A10:A12"/>
    <mergeCell ref="B10:B12"/>
    <mergeCell ref="A13:A15"/>
    <mergeCell ref="B13:B15"/>
    <mergeCell ref="A16:A18"/>
    <mergeCell ref="B16:B18"/>
    <mergeCell ref="A37:A38"/>
    <mergeCell ref="B37:B38"/>
    <mergeCell ref="A39:A40"/>
    <mergeCell ref="B39:B40"/>
    <mergeCell ref="A41:A42"/>
    <mergeCell ref="B41:B42"/>
    <mergeCell ref="A19:A20"/>
    <mergeCell ref="B19:B20"/>
    <mergeCell ref="A21:A22"/>
    <mergeCell ref="B21:B22"/>
    <mergeCell ref="A23:A26"/>
    <mergeCell ref="B23:B26"/>
    <mergeCell ref="A27:A29"/>
    <mergeCell ref="B27:B29"/>
    <mergeCell ref="A31:A33"/>
    <mergeCell ref="B31:B33"/>
    <mergeCell ref="A34:A36"/>
    <mergeCell ref="B34:B36"/>
    <mergeCell ref="A46:A47"/>
    <mergeCell ref="B46:B47"/>
    <mergeCell ref="A50:A53"/>
    <mergeCell ref="B50:B53"/>
    <mergeCell ref="A54:A56"/>
    <mergeCell ref="B54:B56"/>
    <mergeCell ref="A58:A60"/>
    <mergeCell ref="B58:B60"/>
    <mergeCell ref="A62:A64"/>
    <mergeCell ref="B62:B64"/>
    <mergeCell ref="A67:A69"/>
    <mergeCell ref="B67:B69"/>
  </mergeCells>
  <conditionalFormatting sqref="L4 L5:W80">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conditionalFormatting sqref="M4:W4">
    <cfRule type="cellIs" dxfId="38" priority="1" stopIfTrue="1" operator="greaterThan">
      <formula>0</formula>
    </cfRule>
    <cfRule type="cellIs" dxfId="37" priority="2" stopIfTrue="1" operator="greaterThan">
      <formula>0</formula>
    </cfRule>
    <cfRule type="cellIs" dxfId="36" priority="3" stopIfTrue="1" operator="greaterThan">
      <formula>0</formula>
    </cfRule>
  </conditionalFormatting>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activeCell="I10" sqref="I10"/>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41</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175</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v>10</v>
      </c>
      <c r="J4" s="31">
        <f>I4-(SUM(L4:W4))</f>
        <v>10</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v>10</v>
      </c>
      <c r="J5" s="31">
        <f t="shared" ref="J5:J48" si="0">I5-(SUM(L5:W5))</f>
        <v>10</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v>20</v>
      </c>
      <c r="J7" s="31">
        <f t="shared" si="0"/>
        <v>20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v>10</v>
      </c>
      <c r="J8" s="31">
        <f t="shared" si="0"/>
        <v>10</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v>10</v>
      </c>
      <c r="J9" s="31">
        <f t="shared" si="0"/>
        <v>10</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v>10</v>
      </c>
      <c r="J10" s="31">
        <f t="shared" si="0"/>
        <v>10</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13</v>
      </c>
      <c r="J11" s="31">
        <f t="shared" si="0"/>
        <v>13</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v>5</v>
      </c>
      <c r="J12" s="31">
        <f t="shared" si="0"/>
        <v>5</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c r="J13" s="31">
        <f t="shared" si="0"/>
        <v>0</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v>16</v>
      </c>
      <c r="J14" s="31">
        <f t="shared" si="0"/>
        <v>16</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v>25</v>
      </c>
      <c r="J15" s="31">
        <f t="shared" si="0"/>
        <v>25</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v>50</v>
      </c>
      <c r="J16" s="31">
        <f t="shared" si="0"/>
        <v>50</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v>50</v>
      </c>
      <c r="J17" s="31">
        <f t="shared" si="0"/>
        <v>50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0"/>
        <v>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c r="J22" s="31">
        <f t="shared" si="0"/>
        <v>0</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c r="J23" s="31">
        <f t="shared" si="0"/>
        <v>0</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v>82</v>
      </c>
      <c r="J24" s="31">
        <f t="shared" si="0"/>
        <v>82</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c r="J25" s="31">
        <f t="shared" si="0"/>
        <v>0</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v>40</v>
      </c>
      <c r="J26" s="31">
        <f t="shared" si="0"/>
        <v>40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v>20</v>
      </c>
      <c r="J31" s="31">
        <f t="shared" si="0"/>
        <v>20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v>20</v>
      </c>
      <c r="J32" s="31">
        <f t="shared" si="0"/>
        <v>20</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v>10</v>
      </c>
      <c r="J33" s="31">
        <f t="shared" si="0"/>
        <v>10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v>20</v>
      </c>
      <c r="J34" s="31">
        <f t="shared" si="0"/>
        <v>20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v>10</v>
      </c>
      <c r="J36" s="31">
        <f t="shared" si="0"/>
        <v>10</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v>5</v>
      </c>
      <c r="J39" s="31">
        <f t="shared" si="0"/>
        <v>5</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v>52</v>
      </c>
      <c r="J41" s="31">
        <f t="shared" si="0"/>
        <v>52</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v>11</v>
      </c>
      <c r="J48" s="31">
        <f t="shared" si="0"/>
        <v>11</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c r="J50" s="31">
        <f t="shared" ref="J50:J75" si="2">I50-(SUM(L50:W50))</f>
        <v>0</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c r="J51" s="31">
        <f t="shared" si="2"/>
        <v>0</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2</v>
      </c>
      <c r="J53" s="31">
        <f t="shared" si="2"/>
        <v>2</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 ref="A13:A15"/>
    <mergeCell ref="B13:B15"/>
    <mergeCell ref="A31:A33"/>
    <mergeCell ref="B31:B33"/>
    <mergeCell ref="A34:A36"/>
    <mergeCell ref="B34:B36"/>
    <mergeCell ref="A16:A18"/>
    <mergeCell ref="B16:B18"/>
    <mergeCell ref="A19:A20"/>
    <mergeCell ref="B19:B20"/>
    <mergeCell ref="A21:A22"/>
    <mergeCell ref="B21:B22"/>
    <mergeCell ref="A23:A26"/>
    <mergeCell ref="B23:B26"/>
    <mergeCell ref="A27:A29"/>
    <mergeCell ref="B27:B29"/>
    <mergeCell ref="A4:A6"/>
    <mergeCell ref="B4:B6"/>
    <mergeCell ref="A7:A9"/>
    <mergeCell ref="B7:B9"/>
    <mergeCell ref="A10:A12"/>
    <mergeCell ref="B10:B12"/>
    <mergeCell ref="A37:A38"/>
    <mergeCell ref="B37:B38"/>
    <mergeCell ref="A39:A40"/>
    <mergeCell ref="B39:B40"/>
    <mergeCell ref="A41:A42"/>
    <mergeCell ref="B41:B42"/>
    <mergeCell ref="A43:A45"/>
    <mergeCell ref="B43:B45"/>
    <mergeCell ref="A46:A47"/>
    <mergeCell ref="B46:B47"/>
    <mergeCell ref="A50:A53"/>
    <mergeCell ref="B50:B53"/>
    <mergeCell ref="A67:A69"/>
    <mergeCell ref="B67:B69"/>
    <mergeCell ref="A54:A56"/>
    <mergeCell ref="B54:B56"/>
    <mergeCell ref="A58:A60"/>
    <mergeCell ref="B58:B60"/>
    <mergeCell ref="A62:A64"/>
    <mergeCell ref="B62:B64"/>
  </mergeCells>
  <conditionalFormatting sqref="L4 L5:W80">
    <cfRule type="cellIs" dxfId="35" priority="4" stopIfTrue="1" operator="greaterThan">
      <formula>0</formula>
    </cfRule>
    <cfRule type="cellIs" dxfId="34" priority="5" stopIfTrue="1" operator="greaterThan">
      <formula>0</formula>
    </cfRule>
    <cfRule type="cellIs" dxfId="33" priority="6" stopIfTrue="1" operator="greaterThan">
      <formula>0</formula>
    </cfRule>
  </conditionalFormatting>
  <conditionalFormatting sqref="M4:W4">
    <cfRule type="cellIs" dxfId="32" priority="1" stopIfTrue="1" operator="greaterThan">
      <formula>0</formula>
    </cfRule>
    <cfRule type="cellIs" dxfId="31" priority="2" stopIfTrue="1" operator="greaterThan">
      <formula>0</formula>
    </cfRule>
    <cfRule type="cellIs" dxfId="30" priority="3" stopIfTrue="1" operator="greaterThan">
      <formula>0</formula>
    </cfRule>
  </conditionalFormatting>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activeCell="I7" sqref="I7"/>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41</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176</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v>5</v>
      </c>
      <c r="J4" s="31">
        <f>I4-(SUM(L4:W4))</f>
        <v>5</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v>5</v>
      </c>
      <c r="J5" s="31">
        <f t="shared" ref="J5:J48" si="0">I5-(SUM(L5:W5))</f>
        <v>5</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c r="J7" s="31">
        <f t="shared" si="0"/>
        <v>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v>3</v>
      </c>
      <c r="J8" s="31">
        <f t="shared" si="0"/>
        <v>3</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c r="J9" s="31">
        <f t="shared" si="0"/>
        <v>0</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c r="J10" s="31">
        <f t="shared" si="0"/>
        <v>0</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2</v>
      </c>
      <c r="J11" s="31">
        <f t="shared" si="0"/>
        <v>2</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v>2</v>
      </c>
      <c r="J12" s="31">
        <f t="shared" si="0"/>
        <v>2</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4</v>
      </c>
      <c r="J13" s="31">
        <f t="shared" si="0"/>
        <v>4</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v>2</v>
      </c>
      <c r="J14" s="31">
        <f t="shared" si="0"/>
        <v>2</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v>2</v>
      </c>
      <c r="J15" s="31">
        <f t="shared" si="0"/>
        <v>2</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c r="J16" s="31">
        <f t="shared" si="0"/>
        <v>0</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c r="J17" s="31">
        <f t="shared" si="0"/>
        <v>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0"/>
        <v>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10</v>
      </c>
      <c r="J22" s="31">
        <f t="shared" si="0"/>
        <v>10</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v>2</v>
      </c>
      <c r="J23" s="31">
        <f t="shared" si="0"/>
        <v>2</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c r="J24" s="31">
        <f t="shared" si="0"/>
        <v>0</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c r="J25" s="31">
        <f t="shared" si="0"/>
        <v>0</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c r="J26" s="31">
        <f t="shared" si="0"/>
        <v>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c r="J31" s="31">
        <f t="shared" si="0"/>
        <v>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v>10</v>
      </c>
      <c r="J32" s="31">
        <f t="shared" si="0"/>
        <v>10</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v>10</v>
      </c>
      <c r="J33" s="31">
        <f t="shared" si="0"/>
        <v>10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0"/>
        <v>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v>5</v>
      </c>
      <c r="J36" s="31">
        <f t="shared" si="0"/>
        <v>5</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v>2</v>
      </c>
      <c r="J39" s="31">
        <f t="shared" si="0"/>
        <v>2</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v>3</v>
      </c>
      <c r="J41" s="31">
        <f t="shared" si="0"/>
        <v>3</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c r="J48" s="31">
        <f t="shared" si="0"/>
        <v>0</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v>11</v>
      </c>
      <c r="J50" s="31">
        <f t="shared" ref="J50:J75" si="2">I50-(SUM(L50:W50))</f>
        <v>11</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c r="J51" s="31">
        <f t="shared" si="2"/>
        <v>0</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c r="J53" s="31">
        <f t="shared" si="2"/>
        <v>0</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 ref="A13:A15"/>
    <mergeCell ref="B13:B15"/>
    <mergeCell ref="A31:A33"/>
    <mergeCell ref="B31:B33"/>
    <mergeCell ref="A34:A36"/>
    <mergeCell ref="B34:B36"/>
    <mergeCell ref="A16:A18"/>
    <mergeCell ref="B16:B18"/>
    <mergeCell ref="A19:A20"/>
    <mergeCell ref="B19:B20"/>
    <mergeCell ref="A21:A22"/>
    <mergeCell ref="B21:B22"/>
    <mergeCell ref="A23:A26"/>
    <mergeCell ref="B23:B26"/>
    <mergeCell ref="A27:A29"/>
    <mergeCell ref="B27:B29"/>
    <mergeCell ref="A4:A6"/>
    <mergeCell ref="B4:B6"/>
    <mergeCell ref="A7:A9"/>
    <mergeCell ref="B7:B9"/>
    <mergeCell ref="A10:A12"/>
    <mergeCell ref="B10:B12"/>
    <mergeCell ref="A37:A38"/>
    <mergeCell ref="B37:B38"/>
    <mergeCell ref="A39:A40"/>
    <mergeCell ref="B39:B40"/>
    <mergeCell ref="A41:A42"/>
    <mergeCell ref="B41:B42"/>
    <mergeCell ref="A43:A45"/>
    <mergeCell ref="B43:B45"/>
    <mergeCell ref="A46:A47"/>
    <mergeCell ref="B46:B47"/>
    <mergeCell ref="A50:A53"/>
    <mergeCell ref="B50:B53"/>
    <mergeCell ref="A67:A69"/>
    <mergeCell ref="B67:B69"/>
    <mergeCell ref="A54:A56"/>
    <mergeCell ref="B54:B56"/>
    <mergeCell ref="A58:A60"/>
    <mergeCell ref="B58:B60"/>
    <mergeCell ref="A62:A64"/>
    <mergeCell ref="B62:B64"/>
  </mergeCells>
  <conditionalFormatting sqref="L4 L5:W80">
    <cfRule type="cellIs" dxfId="29" priority="4" stopIfTrue="1" operator="greaterThan">
      <formula>0</formula>
    </cfRule>
    <cfRule type="cellIs" dxfId="28" priority="5" stopIfTrue="1" operator="greaterThan">
      <formula>0</formula>
    </cfRule>
    <cfRule type="cellIs" dxfId="27" priority="6" stopIfTrue="1" operator="greaterThan">
      <formula>0</formula>
    </cfRule>
  </conditionalFormatting>
  <conditionalFormatting sqref="M4:W4">
    <cfRule type="cellIs" dxfId="26" priority="1" stopIfTrue="1" operator="greaterThan">
      <formula>0</formula>
    </cfRule>
    <cfRule type="cellIs" dxfId="25" priority="2" stopIfTrue="1" operator="greaterThan">
      <formula>0</formula>
    </cfRule>
    <cfRule type="cellIs" dxfId="24" priority="3" stopIfTrue="1" operator="greaterThan">
      <formula>0</formula>
    </cfRule>
  </conditionalFormatting>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activeCell="I7" sqref="I7"/>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41</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177</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c r="J4" s="31">
        <f>I4-(SUM(L4:W4))</f>
        <v>0</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c r="J5" s="31">
        <f t="shared" ref="J5:J48" si="0">I5-(SUM(L5:W5))</f>
        <v>0</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v>6</v>
      </c>
      <c r="J7" s="31">
        <f t="shared" si="0"/>
        <v>6</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v>4</v>
      </c>
      <c r="J8" s="31">
        <f t="shared" si="0"/>
        <v>4</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v>2</v>
      </c>
      <c r="J9" s="31">
        <f t="shared" si="0"/>
        <v>2</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c r="J10" s="31">
        <f t="shared" si="0"/>
        <v>0</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2</v>
      </c>
      <c r="J11" s="31">
        <f t="shared" si="0"/>
        <v>2</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c r="J12" s="31">
        <f t="shared" si="0"/>
        <v>0</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v>2</v>
      </c>
      <c r="J13" s="31">
        <f t="shared" si="0"/>
        <v>2</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v>8</v>
      </c>
      <c r="J14" s="31">
        <f t="shared" si="0"/>
        <v>8</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v>11</v>
      </c>
      <c r="J15" s="31">
        <f t="shared" si="0"/>
        <v>11</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v>20</v>
      </c>
      <c r="J16" s="31">
        <f t="shared" si="0"/>
        <v>20</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c r="J17" s="31">
        <f t="shared" si="0"/>
        <v>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v>20</v>
      </c>
      <c r="J18" s="31">
        <f t="shared" si="0"/>
        <v>20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v>2</v>
      </c>
      <c r="J19" s="31">
        <f t="shared" si="0"/>
        <v>2</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v>30</v>
      </c>
      <c r="J21" s="31">
        <f t="shared" si="0"/>
        <v>30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68</v>
      </c>
      <c r="J22" s="31">
        <f t="shared" si="0"/>
        <v>68</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v>4</v>
      </c>
      <c r="J23" s="31">
        <f t="shared" si="0"/>
        <v>4</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v>35</v>
      </c>
      <c r="J24" s="31">
        <f t="shared" si="0"/>
        <v>35</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c r="J25" s="31">
        <f t="shared" si="0"/>
        <v>0</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v>30</v>
      </c>
      <c r="J26" s="31">
        <f t="shared" si="0"/>
        <v>30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c r="J31" s="31">
        <f t="shared" si="0"/>
        <v>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v>6</v>
      </c>
      <c r="J32" s="31">
        <f t="shared" si="0"/>
        <v>6</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c r="J33" s="31">
        <f t="shared" si="0"/>
        <v>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0"/>
        <v>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c r="J36" s="31">
        <f t="shared" si="0"/>
        <v>0</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v>2</v>
      </c>
      <c r="J39" s="31">
        <f t="shared" si="0"/>
        <v>2</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v>30</v>
      </c>
      <c r="J41" s="31">
        <f t="shared" si="0"/>
        <v>30</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c r="J48" s="31">
        <f t="shared" si="0"/>
        <v>0</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c r="J50" s="31">
        <f t="shared" ref="J50:J75" si="2">I50-(SUM(L50:W50))</f>
        <v>0</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v>15</v>
      </c>
      <c r="J51" s="31">
        <f t="shared" si="2"/>
        <v>15</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2</v>
      </c>
      <c r="J53" s="31">
        <f t="shared" si="2"/>
        <v>2</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 ref="A13:A15"/>
    <mergeCell ref="B13:B15"/>
    <mergeCell ref="A31:A33"/>
    <mergeCell ref="B31:B33"/>
    <mergeCell ref="A34:A36"/>
    <mergeCell ref="B34:B36"/>
    <mergeCell ref="A16:A18"/>
    <mergeCell ref="B16:B18"/>
    <mergeCell ref="A19:A20"/>
    <mergeCell ref="B19:B20"/>
    <mergeCell ref="A21:A22"/>
    <mergeCell ref="B21:B22"/>
    <mergeCell ref="A23:A26"/>
    <mergeCell ref="B23:B26"/>
    <mergeCell ref="A27:A29"/>
    <mergeCell ref="B27:B29"/>
    <mergeCell ref="A4:A6"/>
    <mergeCell ref="B4:B6"/>
    <mergeCell ref="A7:A9"/>
    <mergeCell ref="B7:B9"/>
    <mergeCell ref="A10:A12"/>
    <mergeCell ref="B10:B12"/>
    <mergeCell ref="A37:A38"/>
    <mergeCell ref="B37:B38"/>
    <mergeCell ref="A39:A40"/>
    <mergeCell ref="B39:B40"/>
    <mergeCell ref="A41:A42"/>
    <mergeCell ref="B41:B42"/>
    <mergeCell ref="A43:A45"/>
    <mergeCell ref="B43:B45"/>
    <mergeCell ref="A46:A47"/>
    <mergeCell ref="B46:B47"/>
    <mergeCell ref="A50:A53"/>
    <mergeCell ref="B50:B53"/>
    <mergeCell ref="A67:A69"/>
    <mergeCell ref="B67:B69"/>
    <mergeCell ref="A54:A56"/>
    <mergeCell ref="B54:B56"/>
    <mergeCell ref="A58:A60"/>
    <mergeCell ref="B58:B60"/>
    <mergeCell ref="A62:A64"/>
    <mergeCell ref="B62:B64"/>
  </mergeCells>
  <conditionalFormatting sqref="L4 L5:W80">
    <cfRule type="cellIs" dxfId="23" priority="4" stopIfTrue="1" operator="greaterThan">
      <formula>0</formula>
    </cfRule>
    <cfRule type="cellIs" dxfId="22" priority="5" stopIfTrue="1" operator="greaterThan">
      <formula>0</formula>
    </cfRule>
    <cfRule type="cellIs" dxfId="21" priority="6" stopIfTrue="1" operator="greaterThan">
      <formula>0</formula>
    </cfRule>
  </conditionalFormatting>
  <conditionalFormatting sqref="M4:W4">
    <cfRule type="cellIs" dxfId="20" priority="1" stopIfTrue="1" operator="greaterThan">
      <formula>0</formula>
    </cfRule>
    <cfRule type="cellIs" dxfId="19" priority="2" stopIfTrue="1" operator="greaterThan">
      <formula>0</formula>
    </cfRule>
    <cfRule type="cellIs" dxfId="18" priority="3" stopIfTrue="1" operator="greaterThan">
      <formula>0</formula>
    </cfRule>
  </conditionalFormatting>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zoomScale="80" zoomScaleNormal="80" workbookViewId="0">
      <selection sqref="A1:XFD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41</v>
      </c>
      <c r="M1" s="73" t="s">
        <v>41</v>
      </c>
      <c r="N1" s="73" t="s">
        <v>41</v>
      </c>
      <c r="O1" s="73" t="s">
        <v>41</v>
      </c>
      <c r="P1" s="73" t="s">
        <v>41</v>
      </c>
      <c r="Q1" s="73" t="s">
        <v>41</v>
      </c>
      <c r="R1" s="73" t="s">
        <v>41</v>
      </c>
      <c r="S1" s="73" t="s">
        <v>41</v>
      </c>
      <c r="T1" s="73" t="s">
        <v>41</v>
      </c>
      <c r="U1" s="73" t="s">
        <v>41</v>
      </c>
      <c r="V1" s="73" t="s">
        <v>41</v>
      </c>
      <c r="W1" s="73" t="s">
        <v>41</v>
      </c>
    </row>
    <row r="2" spans="1:23" ht="26.25" customHeight="1" x14ac:dyDescent="0.25">
      <c r="A2" s="74" t="s">
        <v>178</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19" t="s">
        <v>2</v>
      </c>
      <c r="O3" s="19" t="s">
        <v>2</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v>2</v>
      </c>
      <c r="J4" s="31">
        <f>I4-(SUM(L4:W4))</f>
        <v>2</v>
      </c>
      <c r="K4" s="32" t="str">
        <f>IF(J4&lt;0,"ATENÇÃO","OK")</f>
        <v>OK</v>
      </c>
      <c r="L4" s="46">
        <v>0</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v>2</v>
      </c>
      <c r="J5" s="31">
        <f t="shared" ref="J5:J48" si="0">I5-(SUM(L5:W5))</f>
        <v>2</v>
      </c>
      <c r="K5" s="32" t="str">
        <f t="shared" ref="K5:K48" si="1">IF(J5&lt;0,"ATENÇÃO","OK")</f>
        <v>OK</v>
      </c>
      <c r="L5" s="46">
        <v>0</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c r="J7" s="31">
        <f t="shared" si="0"/>
        <v>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c r="J8" s="31">
        <f t="shared" si="0"/>
        <v>0</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c r="J9" s="31">
        <f t="shared" si="0"/>
        <v>0</v>
      </c>
      <c r="K9" s="32" t="str">
        <f t="shared" si="1"/>
        <v>OK</v>
      </c>
      <c r="L9" s="46">
        <v>0</v>
      </c>
      <c r="M9" s="46">
        <v>0</v>
      </c>
      <c r="N9" s="46">
        <v>0</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v>4</v>
      </c>
      <c r="J10" s="31">
        <f t="shared" si="0"/>
        <v>4</v>
      </c>
      <c r="K10" s="32" t="str">
        <f t="shared" si="1"/>
        <v>OK</v>
      </c>
      <c r="L10" s="46">
        <v>0</v>
      </c>
      <c r="M10" s="46">
        <v>0</v>
      </c>
      <c r="N10" s="46">
        <v>0</v>
      </c>
      <c r="O10" s="46">
        <v>0</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v>2</v>
      </c>
      <c r="J11" s="31">
        <f t="shared" si="0"/>
        <v>2</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v>1</v>
      </c>
      <c r="J12" s="31">
        <f t="shared" si="0"/>
        <v>1</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c r="J13" s="31">
        <f t="shared" si="0"/>
        <v>0</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v>8</v>
      </c>
      <c r="J14" s="31">
        <f t="shared" si="0"/>
        <v>8</v>
      </c>
      <c r="K14" s="32" t="str">
        <f t="shared" si="1"/>
        <v>OK</v>
      </c>
      <c r="L14" s="46">
        <v>0</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c r="J15" s="31">
        <f t="shared" si="0"/>
        <v>0</v>
      </c>
      <c r="K15" s="32" t="str">
        <f t="shared" si="1"/>
        <v>OK</v>
      </c>
      <c r="L15" s="46">
        <v>0</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c r="J16" s="31">
        <f t="shared" si="0"/>
        <v>0</v>
      </c>
      <c r="K16" s="32" t="str">
        <f t="shared" si="1"/>
        <v>OK</v>
      </c>
      <c r="L16" s="46">
        <v>0</v>
      </c>
      <c r="M16" s="46">
        <v>0</v>
      </c>
      <c r="N16" s="46">
        <v>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c r="J17" s="31">
        <f t="shared" si="0"/>
        <v>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v>10</v>
      </c>
      <c r="J21" s="31">
        <f t="shared" si="0"/>
        <v>10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10</v>
      </c>
      <c r="J22" s="31">
        <f t="shared" si="0"/>
        <v>10</v>
      </c>
      <c r="K22" s="32" t="str">
        <f t="shared" si="1"/>
        <v>OK</v>
      </c>
      <c r="L22" s="46">
        <v>0</v>
      </c>
      <c r="M22" s="46">
        <v>0</v>
      </c>
      <c r="N22" s="46">
        <v>0</v>
      </c>
      <c r="O22" s="46">
        <v>0</v>
      </c>
      <c r="P22" s="46">
        <v>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v>2</v>
      </c>
      <c r="J23" s="31">
        <f t="shared" si="0"/>
        <v>2</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c r="J24" s="31">
        <f t="shared" si="0"/>
        <v>0</v>
      </c>
      <c r="K24" s="32" t="str">
        <f t="shared" si="1"/>
        <v>OK</v>
      </c>
      <c r="L24" s="46">
        <v>0</v>
      </c>
      <c r="M24" s="46">
        <v>0</v>
      </c>
      <c r="N24" s="46">
        <v>0</v>
      </c>
      <c r="O24" s="46">
        <v>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v>2</v>
      </c>
      <c r="J25" s="31">
        <f t="shared" si="0"/>
        <v>2</v>
      </c>
      <c r="K25" s="32" t="str">
        <f t="shared" si="1"/>
        <v>OK</v>
      </c>
      <c r="L25" s="46">
        <v>0</v>
      </c>
      <c r="M25" s="46">
        <v>0</v>
      </c>
      <c r="N25" s="46">
        <v>0</v>
      </c>
      <c r="O25" s="46">
        <v>0</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c r="J26" s="31">
        <f t="shared" si="0"/>
        <v>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c r="J31" s="31">
        <f t="shared" si="0"/>
        <v>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c r="J32" s="31">
        <f t="shared" si="0"/>
        <v>0</v>
      </c>
      <c r="K32" s="32" t="str">
        <f t="shared" si="1"/>
        <v>OK</v>
      </c>
      <c r="L32" s="46">
        <v>0</v>
      </c>
      <c r="M32" s="46">
        <v>0</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c r="J33" s="31">
        <f t="shared" si="0"/>
        <v>0</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0"/>
        <v>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c r="J36" s="31">
        <f t="shared" si="0"/>
        <v>0</v>
      </c>
      <c r="K36" s="32" t="str">
        <f t="shared" si="1"/>
        <v>OK</v>
      </c>
      <c r="L36" s="46">
        <v>0</v>
      </c>
      <c r="M36" s="46">
        <v>0</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c r="J39" s="31">
        <f t="shared" si="0"/>
        <v>0</v>
      </c>
      <c r="K39" s="32" t="str">
        <f t="shared" si="1"/>
        <v>OK</v>
      </c>
      <c r="L39" s="46">
        <v>0</v>
      </c>
      <c r="M39" s="46">
        <v>0</v>
      </c>
      <c r="N39" s="46">
        <v>0</v>
      </c>
      <c r="O39" s="46">
        <v>0</v>
      </c>
      <c r="P39" s="46">
        <v>0</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c r="J40" s="31">
        <f t="shared" si="0"/>
        <v>0</v>
      </c>
      <c r="K40" s="32" t="str">
        <f t="shared" si="1"/>
        <v>OK</v>
      </c>
      <c r="L40" s="46">
        <v>0</v>
      </c>
      <c r="M40" s="46">
        <v>0</v>
      </c>
      <c r="N40" s="46">
        <v>0</v>
      </c>
      <c r="O40" s="46">
        <v>0</v>
      </c>
      <c r="P40" s="46">
        <v>0</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c r="J41" s="31">
        <f t="shared" si="0"/>
        <v>0</v>
      </c>
      <c r="K41" s="32" t="str">
        <f t="shared" si="1"/>
        <v>OK</v>
      </c>
      <c r="L41" s="46">
        <v>0</v>
      </c>
      <c r="M41" s="46">
        <v>0</v>
      </c>
      <c r="N41" s="46">
        <v>0</v>
      </c>
      <c r="O41" s="46">
        <v>0</v>
      </c>
      <c r="P41" s="46">
        <v>0</v>
      </c>
      <c r="Q41" s="46">
        <v>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c r="J42" s="31">
        <f t="shared" si="0"/>
        <v>0</v>
      </c>
      <c r="K42" s="32" t="str">
        <f t="shared" si="1"/>
        <v>OK</v>
      </c>
      <c r="L42" s="46">
        <v>0</v>
      </c>
      <c r="M42" s="46">
        <v>0</v>
      </c>
      <c r="N42" s="46">
        <v>0</v>
      </c>
      <c r="O42" s="46">
        <v>0</v>
      </c>
      <c r="P42" s="46">
        <v>0</v>
      </c>
      <c r="Q42" s="46">
        <v>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c r="J48" s="31">
        <f t="shared" si="0"/>
        <v>0</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v>2</v>
      </c>
      <c r="J50" s="31">
        <f t="shared" ref="J50:J75" si="2">I50-(SUM(L50:W50))</f>
        <v>2</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c r="J51" s="31">
        <f t="shared" si="2"/>
        <v>0</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2</v>
      </c>
      <c r="J53" s="31">
        <f t="shared" si="2"/>
        <v>2</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 ref="A13:A15"/>
    <mergeCell ref="B13:B15"/>
    <mergeCell ref="A31:A33"/>
    <mergeCell ref="B31:B33"/>
    <mergeCell ref="A34:A36"/>
    <mergeCell ref="B34:B36"/>
    <mergeCell ref="A16:A18"/>
    <mergeCell ref="B16:B18"/>
    <mergeCell ref="A19:A20"/>
    <mergeCell ref="B19:B20"/>
    <mergeCell ref="A21:A22"/>
    <mergeCell ref="B21:B22"/>
    <mergeCell ref="A23:A26"/>
    <mergeCell ref="B23:B26"/>
    <mergeCell ref="A27:A29"/>
    <mergeCell ref="B27:B29"/>
    <mergeCell ref="A4:A6"/>
    <mergeCell ref="B4:B6"/>
    <mergeCell ref="A7:A9"/>
    <mergeCell ref="B7:B9"/>
    <mergeCell ref="A10:A12"/>
    <mergeCell ref="B10:B12"/>
    <mergeCell ref="A37:A38"/>
    <mergeCell ref="B37:B38"/>
    <mergeCell ref="A39:A40"/>
    <mergeCell ref="B39:B40"/>
    <mergeCell ref="A41:A42"/>
    <mergeCell ref="B41:B42"/>
    <mergeCell ref="A43:A45"/>
    <mergeCell ref="B43:B45"/>
    <mergeCell ref="A46:A47"/>
    <mergeCell ref="B46:B47"/>
    <mergeCell ref="A50:A53"/>
    <mergeCell ref="B50:B53"/>
    <mergeCell ref="A67:A69"/>
    <mergeCell ref="B67:B69"/>
    <mergeCell ref="A54:A56"/>
    <mergeCell ref="B54:B56"/>
    <mergeCell ref="A58:A60"/>
    <mergeCell ref="B58:B60"/>
    <mergeCell ref="A62:A64"/>
    <mergeCell ref="B62:B64"/>
  </mergeCells>
  <conditionalFormatting sqref="L4 L5:W80">
    <cfRule type="cellIs" dxfId="17" priority="4" stopIfTrue="1" operator="greaterThan">
      <formula>0</formula>
    </cfRule>
    <cfRule type="cellIs" dxfId="16" priority="5" stopIfTrue="1" operator="greaterThan">
      <formula>0</formula>
    </cfRule>
    <cfRule type="cellIs" dxfId="15" priority="6" stopIfTrue="1" operator="greaterThan">
      <formula>0</formula>
    </cfRule>
  </conditionalFormatting>
  <conditionalFormatting sqref="M4:W4">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4"/>
  <sheetViews>
    <sheetView topLeftCell="D1" zoomScale="80" zoomScaleNormal="80" workbookViewId="0">
      <selection activeCell="E7" sqref="E7"/>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2.25" customHeight="1" x14ac:dyDescent="0.25">
      <c r="A1" s="74" t="s">
        <v>50</v>
      </c>
      <c r="B1" s="74"/>
      <c r="C1" s="74"/>
      <c r="D1" s="74" t="s">
        <v>51</v>
      </c>
      <c r="E1" s="74"/>
      <c r="F1" s="74"/>
      <c r="G1" s="74"/>
      <c r="H1" s="74"/>
      <c r="I1" s="74" t="s">
        <v>52</v>
      </c>
      <c r="J1" s="74"/>
      <c r="K1" s="74"/>
      <c r="L1" s="73" t="s">
        <v>183</v>
      </c>
      <c r="M1" s="73" t="s">
        <v>184</v>
      </c>
      <c r="N1" s="73" t="s">
        <v>185</v>
      </c>
      <c r="O1" s="73" t="s">
        <v>186</v>
      </c>
      <c r="P1" s="73" t="s">
        <v>187</v>
      </c>
      <c r="Q1" s="73" t="s">
        <v>188</v>
      </c>
      <c r="R1" s="73" t="s">
        <v>41</v>
      </c>
      <c r="S1" s="73" t="s">
        <v>41</v>
      </c>
      <c r="T1" s="73" t="s">
        <v>41</v>
      </c>
      <c r="U1" s="73" t="s">
        <v>41</v>
      </c>
      <c r="V1" s="73" t="s">
        <v>41</v>
      </c>
      <c r="W1" s="73" t="s">
        <v>41</v>
      </c>
    </row>
    <row r="2" spans="1:23" ht="26.25" customHeight="1" x14ac:dyDescent="0.25">
      <c r="A2" s="74" t="s">
        <v>49</v>
      </c>
      <c r="B2" s="74"/>
      <c r="C2" s="74"/>
      <c r="D2" s="74"/>
      <c r="E2" s="74"/>
      <c r="F2" s="74"/>
      <c r="G2" s="74"/>
      <c r="H2" s="74"/>
      <c r="I2" s="74"/>
      <c r="J2" s="74"/>
      <c r="K2" s="74"/>
      <c r="L2" s="73"/>
      <c r="M2" s="73"/>
      <c r="N2" s="73"/>
      <c r="O2" s="73"/>
      <c r="P2" s="73"/>
      <c r="Q2" s="73"/>
      <c r="R2" s="73"/>
      <c r="S2" s="73"/>
      <c r="T2" s="73"/>
      <c r="U2" s="73"/>
      <c r="V2" s="73"/>
      <c r="W2" s="73"/>
    </row>
    <row r="3" spans="1:23" s="21" customFormat="1" ht="45" x14ac:dyDescent="0.2">
      <c r="A3" s="27" t="s">
        <v>3</v>
      </c>
      <c r="B3" s="27" t="s">
        <v>1</v>
      </c>
      <c r="C3" s="17" t="s">
        <v>4</v>
      </c>
      <c r="D3" s="17" t="s">
        <v>6</v>
      </c>
      <c r="E3" s="17" t="s">
        <v>40</v>
      </c>
      <c r="F3" s="17" t="s">
        <v>48</v>
      </c>
      <c r="G3" s="17" t="s">
        <v>45</v>
      </c>
      <c r="H3" s="18" t="s">
        <v>5</v>
      </c>
      <c r="I3" s="28" t="s">
        <v>29</v>
      </c>
      <c r="J3" s="29" t="s">
        <v>0</v>
      </c>
      <c r="K3" s="27" t="s">
        <v>7</v>
      </c>
      <c r="L3" s="19" t="s">
        <v>2</v>
      </c>
      <c r="M3" s="19" t="s">
        <v>2</v>
      </c>
      <c r="N3" s="70">
        <v>42326</v>
      </c>
      <c r="O3" s="70">
        <v>42327</v>
      </c>
      <c r="P3" s="19" t="s">
        <v>2</v>
      </c>
      <c r="Q3" s="19" t="s">
        <v>2</v>
      </c>
      <c r="R3" s="19" t="s">
        <v>2</v>
      </c>
      <c r="S3" s="19" t="s">
        <v>2</v>
      </c>
      <c r="T3" s="19" t="s">
        <v>2</v>
      </c>
      <c r="U3" s="19" t="s">
        <v>2</v>
      </c>
      <c r="V3" s="19" t="s">
        <v>2</v>
      </c>
      <c r="W3" s="19" t="s">
        <v>2</v>
      </c>
    </row>
    <row r="4" spans="1:23" ht="30" x14ac:dyDescent="0.25">
      <c r="A4" s="81" t="s">
        <v>167</v>
      </c>
      <c r="B4" s="75">
        <v>1</v>
      </c>
      <c r="C4" s="49">
        <v>1</v>
      </c>
      <c r="D4" s="52" t="s">
        <v>53</v>
      </c>
      <c r="E4" s="45" t="s">
        <v>135</v>
      </c>
      <c r="F4" s="45" t="s">
        <v>136</v>
      </c>
      <c r="G4" s="45" t="s">
        <v>130</v>
      </c>
      <c r="H4" s="51">
        <v>42.01</v>
      </c>
      <c r="I4" s="47">
        <v>12</v>
      </c>
      <c r="J4" s="31">
        <f>I4-(SUM(L4:W4))</f>
        <v>9</v>
      </c>
      <c r="K4" s="32" t="str">
        <f>IF(J4&lt;0,"ATENÇÃO","OK")</f>
        <v>OK</v>
      </c>
      <c r="L4" s="46">
        <v>3</v>
      </c>
      <c r="M4" s="46">
        <v>0</v>
      </c>
      <c r="N4" s="46">
        <v>0</v>
      </c>
      <c r="O4" s="46">
        <v>0</v>
      </c>
      <c r="P4" s="46">
        <v>0</v>
      </c>
      <c r="Q4" s="46">
        <v>0</v>
      </c>
      <c r="R4" s="46">
        <v>0</v>
      </c>
      <c r="S4" s="46">
        <v>0</v>
      </c>
      <c r="T4" s="46">
        <v>0</v>
      </c>
      <c r="U4" s="46">
        <v>0</v>
      </c>
      <c r="V4" s="46">
        <v>0</v>
      </c>
      <c r="W4" s="46">
        <v>0</v>
      </c>
    </row>
    <row r="5" spans="1:23" x14ac:dyDescent="0.25">
      <c r="A5" s="76"/>
      <c r="B5" s="76"/>
      <c r="C5" s="49">
        <v>2</v>
      </c>
      <c r="D5" s="52" t="s">
        <v>54</v>
      </c>
      <c r="E5" s="45" t="s">
        <v>135</v>
      </c>
      <c r="F5" s="45" t="s">
        <v>136</v>
      </c>
      <c r="G5" s="45" t="s">
        <v>130</v>
      </c>
      <c r="H5" s="51">
        <v>18.62</v>
      </c>
      <c r="I5" s="47">
        <v>12</v>
      </c>
      <c r="J5" s="31">
        <f t="shared" ref="J5:J48" si="0">I5-(SUM(L5:W5))</f>
        <v>9</v>
      </c>
      <c r="K5" s="32" t="str">
        <f t="shared" ref="K5:K48" si="1">IF(J5&lt;0,"ATENÇÃO","OK")</f>
        <v>OK</v>
      </c>
      <c r="L5" s="46">
        <v>3</v>
      </c>
      <c r="M5" s="46">
        <v>0</v>
      </c>
      <c r="N5" s="46">
        <v>0</v>
      </c>
      <c r="O5" s="46">
        <v>0</v>
      </c>
      <c r="P5" s="46">
        <v>0</v>
      </c>
      <c r="Q5" s="46">
        <v>0</v>
      </c>
      <c r="R5" s="46">
        <v>0</v>
      </c>
      <c r="S5" s="46">
        <v>0</v>
      </c>
      <c r="T5" s="46">
        <v>0</v>
      </c>
      <c r="U5" s="46">
        <v>0</v>
      </c>
      <c r="V5" s="46">
        <v>0</v>
      </c>
      <c r="W5" s="46">
        <v>0</v>
      </c>
    </row>
    <row r="6" spans="1:23" ht="30" x14ac:dyDescent="0.25">
      <c r="A6" s="77"/>
      <c r="B6" s="77"/>
      <c r="C6" s="44">
        <v>3</v>
      </c>
      <c r="D6" s="52" t="s">
        <v>55</v>
      </c>
      <c r="E6" s="26" t="s">
        <v>135</v>
      </c>
      <c r="F6" s="26" t="s">
        <v>137</v>
      </c>
      <c r="G6" s="45" t="s">
        <v>130</v>
      </c>
      <c r="H6" s="51">
        <v>95</v>
      </c>
      <c r="I6" s="48"/>
      <c r="J6" s="31">
        <f t="shared" si="0"/>
        <v>0</v>
      </c>
      <c r="K6" s="32" t="str">
        <f t="shared" si="1"/>
        <v>OK</v>
      </c>
      <c r="L6" s="46">
        <v>0</v>
      </c>
      <c r="M6" s="46">
        <v>0</v>
      </c>
      <c r="N6" s="46">
        <v>0</v>
      </c>
      <c r="O6" s="46">
        <v>0</v>
      </c>
      <c r="P6" s="46">
        <v>0</v>
      </c>
      <c r="Q6" s="46">
        <v>0</v>
      </c>
      <c r="R6" s="46">
        <v>0</v>
      </c>
      <c r="S6" s="46">
        <v>0</v>
      </c>
      <c r="T6" s="46">
        <v>0</v>
      </c>
      <c r="U6" s="46">
        <v>0</v>
      </c>
      <c r="V6" s="46">
        <v>0</v>
      </c>
      <c r="W6" s="46">
        <v>0</v>
      </c>
    </row>
    <row r="7" spans="1:23" ht="30" x14ac:dyDescent="0.25">
      <c r="A7" s="81" t="s">
        <v>168</v>
      </c>
      <c r="B7" s="75">
        <v>2</v>
      </c>
      <c r="C7" s="44">
        <v>4</v>
      </c>
      <c r="D7" s="53" t="s">
        <v>56</v>
      </c>
      <c r="E7" s="26" t="s">
        <v>135</v>
      </c>
      <c r="F7" s="26" t="s">
        <v>138</v>
      </c>
      <c r="G7" s="45" t="s">
        <v>131</v>
      </c>
      <c r="H7" s="51">
        <v>250</v>
      </c>
      <c r="I7" s="48"/>
      <c r="J7" s="31">
        <f t="shared" si="0"/>
        <v>0</v>
      </c>
      <c r="K7" s="32" t="str">
        <f t="shared" si="1"/>
        <v>OK</v>
      </c>
      <c r="L7" s="46">
        <v>0</v>
      </c>
      <c r="M7" s="46">
        <v>0</v>
      </c>
      <c r="N7" s="46">
        <v>0</v>
      </c>
      <c r="O7" s="46">
        <v>0</v>
      </c>
      <c r="P7" s="46">
        <v>0</v>
      </c>
      <c r="Q7" s="46">
        <v>0</v>
      </c>
      <c r="R7" s="46">
        <v>0</v>
      </c>
      <c r="S7" s="46">
        <v>0</v>
      </c>
      <c r="T7" s="46">
        <v>0</v>
      </c>
      <c r="U7" s="46">
        <v>0</v>
      </c>
      <c r="V7" s="46">
        <v>0</v>
      </c>
      <c r="W7" s="46">
        <v>0</v>
      </c>
    </row>
    <row r="8" spans="1:23" ht="30" x14ac:dyDescent="0.25">
      <c r="A8" s="76"/>
      <c r="B8" s="76"/>
      <c r="C8" s="44">
        <v>5</v>
      </c>
      <c r="D8" s="53" t="s">
        <v>57</v>
      </c>
      <c r="E8" s="26" t="s">
        <v>135</v>
      </c>
      <c r="F8" s="26" t="s">
        <v>138</v>
      </c>
      <c r="G8" s="45" t="s">
        <v>131</v>
      </c>
      <c r="H8" s="51">
        <v>360.08</v>
      </c>
      <c r="I8" s="48"/>
      <c r="J8" s="31">
        <f t="shared" si="0"/>
        <v>0</v>
      </c>
      <c r="K8" s="32" t="str">
        <f t="shared" si="1"/>
        <v>OK</v>
      </c>
      <c r="L8" s="46">
        <v>0</v>
      </c>
      <c r="M8" s="46">
        <v>0</v>
      </c>
      <c r="N8" s="46">
        <v>0</v>
      </c>
      <c r="O8" s="46">
        <v>0</v>
      </c>
      <c r="P8" s="46">
        <v>0</v>
      </c>
      <c r="Q8" s="46">
        <v>0</v>
      </c>
      <c r="R8" s="46">
        <v>0</v>
      </c>
      <c r="S8" s="46">
        <v>0</v>
      </c>
      <c r="T8" s="46">
        <v>0</v>
      </c>
      <c r="U8" s="46">
        <v>0</v>
      </c>
      <c r="V8" s="46">
        <v>0</v>
      </c>
      <c r="W8" s="46">
        <v>0</v>
      </c>
    </row>
    <row r="9" spans="1:23" ht="30" x14ac:dyDescent="0.25">
      <c r="A9" s="77"/>
      <c r="B9" s="77"/>
      <c r="C9" s="44">
        <v>6</v>
      </c>
      <c r="D9" s="53" t="s">
        <v>58</v>
      </c>
      <c r="E9" s="26" t="s">
        <v>135</v>
      </c>
      <c r="F9" s="26" t="s">
        <v>138</v>
      </c>
      <c r="G9" s="45" t="s">
        <v>131</v>
      </c>
      <c r="H9" s="51">
        <v>558</v>
      </c>
      <c r="I9" s="48">
        <v>5</v>
      </c>
      <c r="J9" s="31">
        <f t="shared" si="0"/>
        <v>0</v>
      </c>
      <c r="K9" s="32" t="str">
        <f t="shared" si="1"/>
        <v>OK</v>
      </c>
      <c r="L9" s="46">
        <v>0</v>
      </c>
      <c r="M9" s="46">
        <v>0</v>
      </c>
      <c r="N9" s="46">
        <v>5</v>
      </c>
      <c r="O9" s="46">
        <v>0</v>
      </c>
      <c r="P9" s="46">
        <v>0</v>
      </c>
      <c r="Q9" s="46">
        <v>0</v>
      </c>
      <c r="R9" s="46">
        <v>0</v>
      </c>
      <c r="S9" s="46">
        <v>0</v>
      </c>
      <c r="T9" s="46">
        <v>0</v>
      </c>
      <c r="U9" s="46">
        <v>0</v>
      </c>
      <c r="V9" s="46">
        <v>0</v>
      </c>
      <c r="W9" s="46">
        <v>0</v>
      </c>
    </row>
    <row r="10" spans="1:23" ht="45" x14ac:dyDescent="0.25">
      <c r="A10" s="81" t="s">
        <v>169</v>
      </c>
      <c r="B10" s="75">
        <v>3</v>
      </c>
      <c r="C10" s="44">
        <v>7</v>
      </c>
      <c r="D10" s="53" t="s">
        <v>59</v>
      </c>
      <c r="E10" s="26" t="s">
        <v>135</v>
      </c>
      <c r="F10" s="26" t="s">
        <v>139</v>
      </c>
      <c r="G10" s="45" t="s">
        <v>132</v>
      </c>
      <c r="H10" s="51">
        <v>326.43</v>
      </c>
      <c r="I10" s="48">
        <v>5</v>
      </c>
      <c r="J10" s="31">
        <f t="shared" si="0"/>
        <v>0</v>
      </c>
      <c r="K10" s="32" t="str">
        <f t="shared" si="1"/>
        <v>OK</v>
      </c>
      <c r="L10" s="46">
        <v>0</v>
      </c>
      <c r="M10" s="46">
        <v>0</v>
      </c>
      <c r="N10" s="46">
        <v>0</v>
      </c>
      <c r="O10" s="46">
        <v>5</v>
      </c>
      <c r="P10" s="46">
        <v>0</v>
      </c>
      <c r="Q10" s="46">
        <v>0</v>
      </c>
      <c r="R10" s="46">
        <v>0</v>
      </c>
      <c r="S10" s="46">
        <v>0</v>
      </c>
      <c r="T10" s="46">
        <v>0</v>
      </c>
      <c r="U10" s="46">
        <v>0</v>
      </c>
      <c r="V10" s="46">
        <v>0</v>
      </c>
      <c r="W10" s="46">
        <v>0</v>
      </c>
    </row>
    <row r="11" spans="1:23" ht="45" x14ac:dyDescent="0.25">
      <c r="A11" s="76"/>
      <c r="B11" s="76"/>
      <c r="C11" s="44">
        <v>8</v>
      </c>
      <c r="D11" s="53" t="s">
        <v>60</v>
      </c>
      <c r="E11" s="26" t="s">
        <v>135</v>
      </c>
      <c r="F11" s="26" t="s">
        <v>138</v>
      </c>
      <c r="G11" s="45" t="s">
        <v>132</v>
      </c>
      <c r="H11" s="51">
        <v>414.2</v>
      </c>
      <c r="I11" s="48"/>
      <c r="J11" s="31">
        <f t="shared" si="0"/>
        <v>0</v>
      </c>
      <c r="K11" s="32" t="str">
        <f t="shared" si="1"/>
        <v>OK</v>
      </c>
      <c r="L11" s="46">
        <v>0</v>
      </c>
      <c r="M11" s="46">
        <v>0</v>
      </c>
      <c r="N11" s="46">
        <v>0</v>
      </c>
      <c r="O11" s="46">
        <v>0</v>
      </c>
      <c r="P11" s="46">
        <v>0</v>
      </c>
      <c r="Q11" s="46">
        <v>0</v>
      </c>
      <c r="R11" s="46">
        <v>0</v>
      </c>
      <c r="S11" s="46">
        <v>0</v>
      </c>
      <c r="T11" s="46">
        <v>0</v>
      </c>
      <c r="U11" s="46">
        <v>0</v>
      </c>
      <c r="V11" s="46">
        <v>0</v>
      </c>
      <c r="W11" s="46">
        <v>0</v>
      </c>
    </row>
    <row r="12" spans="1:23" ht="45" x14ac:dyDescent="0.25">
      <c r="A12" s="77"/>
      <c r="B12" s="77"/>
      <c r="C12" s="44">
        <v>9</v>
      </c>
      <c r="D12" s="53" t="s">
        <v>61</v>
      </c>
      <c r="E12" s="26" t="s">
        <v>135</v>
      </c>
      <c r="F12" s="26" t="s">
        <v>140</v>
      </c>
      <c r="G12" s="45" t="s">
        <v>132</v>
      </c>
      <c r="H12" s="51">
        <v>552.83000000000004</v>
      </c>
      <c r="I12" s="48"/>
      <c r="J12" s="31">
        <f t="shared" si="0"/>
        <v>0</v>
      </c>
      <c r="K12" s="32" t="str">
        <f t="shared" si="1"/>
        <v>OK</v>
      </c>
      <c r="L12" s="46">
        <v>0</v>
      </c>
      <c r="M12" s="46">
        <v>0</v>
      </c>
      <c r="N12" s="46">
        <v>0</v>
      </c>
      <c r="O12" s="46">
        <v>0</v>
      </c>
      <c r="P12" s="46">
        <v>0</v>
      </c>
      <c r="Q12" s="46">
        <v>0</v>
      </c>
      <c r="R12" s="46">
        <v>0</v>
      </c>
      <c r="S12" s="46">
        <v>0</v>
      </c>
      <c r="T12" s="46">
        <v>0</v>
      </c>
      <c r="U12" s="46">
        <v>0</v>
      </c>
      <c r="V12" s="46">
        <v>0</v>
      </c>
      <c r="W12" s="46">
        <v>0</v>
      </c>
    </row>
    <row r="13" spans="1:23" x14ac:dyDescent="0.25">
      <c r="A13" s="81" t="s">
        <v>167</v>
      </c>
      <c r="B13" s="75">
        <v>4</v>
      </c>
      <c r="C13" s="44">
        <v>10</v>
      </c>
      <c r="D13" s="50" t="s">
        <v>62</v>
      </c>
      <c r="E13" s="26" t="s">
        <v>135</v>
      </c>
      <c r="F13" s="26" t="s">
        <v>141</v>
      </c>
      <c r="G13" s="45" t="s">
        <v>131</v>
      </c>
      <c r="H13" s="51">
        <v>189.3</v>
      </c>
      <c r="I13" s="48"/>
      <c r="J13" s="31">
        <f t="shared" si="0"/>
        <v>0</v>
      </c>
      <c r="K13" s="32" t="str">
        <f t="shared" si="1"/>
        <v>OK</v>
      </c>
      <c r="L13" s="46">
        <v>0</v>
      </c>
      <c r="M13" s="46">
        <v>0</v>
      </c>
      <c r="N13" s="46">
        <v>0</v>
      </c>
      <c r="O13" s="46">
        <v>0</v>
      </c>
      <c r="P13" s="46">
        <v>0</v>
      </c>
      <c r="Q13" s="46">
        <v>0</v>
      </c>
      <c r="R13" s="46">
        <v>0</v>
      </c>
      <c r="S13" s="46">
        <v>0</v>
      </c>
      <c r="T13" s="46">
        <v>0</v>
      </c>
      <c r="U13" s="46">
        <v>0</v>
      </c>
      <c r="V13" s="46">
        <v>0</v>
      </c>
      <c r="W13" s="46">
        <v>0</v>
      </c>
    </row>
    <row r="14" spans="1:23" x14ac:dyDescent="0.25">
      <c r="A14" s="76"/>
      <c r="B14" s="76"/>
      <c r="C14" s="44">
        <v>11</v>
      </c>
      <c r="D14" s="50" t="s">
        <v>63</v>
      </c>
      <c r="E14" s="26" t="s">
        <v>135</v>
      </c>
      <c r="F14" s="26" t="s">
        <v>141</v>
      </c>
      <c r="G14" s="45" t="s">
        <v>131</v>
      </c>
      <c r="H14" s="51">
        <v>105</v>
      </c>
      <c r="I14" s="48">
        <v>5</v>
      </c>
      <c r="J14" s="31">
        <f t="shared" si="0"/>
        <v>0</v>
      </c>
      <c r="K14" s="32" t="str">
        <f t="shared" si="1"/>
        <v>OK</v>
      </c>
      <c r="L14" s="46">
        <v>5</v>
      </c>
      <c r="M14" s="46">
        <v>0</v>
      </c>
      <c r="N14" s="46">
        <v>0</v>
      </c>
      <c r="O14" s="46">
        <v>0</v>
      </c>
      <c r="P14" s="46">
        <v>0</v>
      </c>
      <c r="Q14" s="46">
        <v>0</v>
      </c>
      <c r="R14" s="46">
        <v>0</v>
      </c>
      <c r="S14" s="46">
        <v>0</v>
      </c>
      <c r="T14" s="46">
        <v>0</v>
      </c>
      <c r="U14" s="46">
        <v>0</v>
      </c>
      <c r="V14" s="46">
        <v>0</v>
      </c>
      <c r="W14" s="46">
        <v>0</v>
      </c>
    </row>
    <row r="15" spans="1:23" x14ac:dyDescent="0.25">
      <c r="A15" s="77"/>
      <c r="B15" s="77"/>
      <c r="C15" s="44">
        <v>12</v>
      </c>
      <c r="D15" s="50" t="s">
        <v>64</v>
      </c>
      <c r="E15" s="26" t="s">
        <v>135</v>
      </c>
      <c r="F15" s="26" t="s">
        <v>141</v>
      </c>
      <c r="G15" s="45" t="s">
        <v>131</v>
      </c>
      <c r="H15" s="51">
        <v>68</v>
      </c>
      <c r="I15" s="48">
        <v>5</v>
      </c>
      <c r="J15" s="31">
        <f t="shared" si="0"/>
        <v>0</v>
      </c>
      <c r="K15" s="32" t="str">
        <f t="shared" si="1"/>
        <v>OK</v>
      </c>
      <c r="L15" s="46">
        <v>5</v>
      </c>
      <c r="M15" s="46">
        <v>0</v>
      </c>
      <c r="N15" s="46">
        <v>0</v>
      </c>
      <c r="O15" s="46">
        <v>0</v>
      </c>
      <c r="P15" s="46">
        <v>0</v>
      </c>
      <c r="Q15" s="46">
        <v>0</v>
      </c>
      <c r="R15" s="46">
        <v>0</v>
      </c>
      <c r="S15" s="46">
        <v>0</v>
      </c>
      <c r="T15" s="46">
        <v>0</v>
      </c>
      <c r="U15" s="46">
        <v>0</v>
      </c>
      <c r="V15" s="46">
        <v>0</v>
      </c>
      <c r="W15" s="46">
        <v>0</v>
      </c>
    </row>
    <row r="16" spans="1:23" ht="30" x14ac:dyDescent="0.25">
      <c r="A16" s="81" t="s">
        <v>168</v>
      </c>
      <c r="B16" s="75">
        <v>5</v>
      </c>
      <c r="C16" s="44">
        <v>13</v>
      </c>
      <c r="D16" s="50" t="s">
        <v>65</v>
      </c>
      <c r="E16" s="26" t="s">
        <v>135</v>
      </c>
      <c r="F16" s="26" t="s">
        <v>142</v>
      </c>
      <c r="G16" s="45" t="s">
        <v>131</v>
      </c>
      <c r="H16" s="51">
        <v>197.64</v>
      </c>
      <c r="I16" s="48">
        <v>10</v>
      </c>
      <c r="J16" s="31">
        <f t="shared" si="0"/>
        <v>0</v>
      </c>
      <c r="K16" s="32" t="str">
        <f t="shared" si="1"/>
        <v>OK</v>
      </c>
      <c r="L16" s="46">
        <v>0</v>
      </c>
      <c r="M16" s="46">
        <v>0</v>
      </c>
      <c r="N16" s="46">
        <v>10</v>
      </c>
      <c r="O16" s="46">
        <v>0</v>
      </c>
      <c r="P16" s="46">
        <v>0</v>
      </c>
      <c r="Q16" s="46">
        <v>0</v>
      </c>
      <c r="R16" s="46">
        <v>0</v>
      </c>
      <c r="S16" s="46">
        <v>0</v>
      </c>
      <c r="T16" s="46">
        <v>0</v>
      </c>
      <c r="U16" s="46">
        <v>0</v>
      </c>
      <c r="V16" s="46">
        <v>0</v>
      </c>
      <c r="W16" s="46">
        <v>0</v>
      </c>
    </row>
    <row r="17" spans="1:23" x14ac:dyDescent="0.25">
      <c r="A17" s="76"/>
      <c r="B17" s="76"/>
      <c r="C17" s="44">
        <v>14</v>
      </c>
      <c r="D17" s="50" t="s">
        <v>66</v>
      </c>
      <c r="E17" s="26" t="s">
        <v>135</v>
      </c>
      <c r="F17" s="26" t="s">
        <v>143</v>
      </c>
      <c r="G17" s="45" t="s">
        <v>131</v>
      </c>
      <c r="H17" s="51">
        <v>269</v>
      </c>
      <c r="I17" s="48"/>
      <c r="J17" s="31">
        <f t="shared" si="0"/>
        <v>0</v>
      </c>
      <c r="K17" s="32" t="str">
        <f t="shared" si="1"/>
        <v>OK</v>
      </c>
      <c r="L17" s="46">
        <v>0</v>
      </c>
      <c r="M17" s="46">
        <v>0</v>
      </c>
      <c r="N17" s="46">
        <v>0</v>
      </c>
      <c r="O17" s="46">
        <v>0</v>
      </c>
      <c r="P17" s="46">
        <v>0</v>
      </c>
      <c r="Q17" s="46">
        <v>0</v>
      </c>
      <c r="R17" s="46">
        <v>0</v>
      </c>
      <c r="S17" s="46">
        <v>0</v>
      </c>
      <c r="T17" s="46">
        <v>0</v>
      </c>
      <c r="U17" s="46">
        <v>0</v>
      </c>
      <c r="V17" s="46">
        <v>0</v>
      </c>
      <c r="W17" s="46">
        <v>0</v>
      </c>
    </row>
    <row r="18" spans="1:23" x14ac:dyDescent="0.25">
      <c r="A18" s="77"/>
      <c r="B18" s="77"/>
      <c r="C18" s="44">
        <v>15</v>
      </c>
      <c r="D18" s="50" t="s">
        <v>67</v>
      </c>
      <c r="E18" s="26" t="s">
        <v>135</v>
      </c>
      <c r="F18" s="26" t="s">
        <v>143</v>
      </c>
      <c r="G18" s="45" t="s">
        <v>131</v>
      </c>
      <c r="H18" s="51">
        <v>133.11000000000001</v>
      </c>
      <c r="I18" s="48"/>
      <c r="J18" s="31">
        <f t="shared" si="0"/>
        <v>0</v>
      </c>
      <c r="K18" s="32" t="str">
        <f t="shared" si="1"/>
        <v>OK</v>
      </c>
      <c r="L18" s="46">
        <v>0</v>
      </c>
      <c r="M18" s="46">
        <v>0</v>
      </c>
      <c r="N18" s="46">
        <v>0</v>
      </c>
      <c r="O18" s="46">
        <v>0</v>
      </c>
      <c r="P18" s="46">
        <v>0</v>
      </c>
      <c r="Q18" s="46">
        <v>0</v>
      </c>
      <c r="R18" s="46">
        <v>0</v>
      </c>
      <c r="S18" s="46">
        <v>0</v>
      </c>
      <c r="T18" s="46">
        <v>0</v>
      </c>
      <c r="U18" s="46">
        <v>0</v>
      </c>
      <c r="V18" s="46">
        <v>0</v>
      </c>
      <c r="W18" s="46">
        <v>0</v>
      </c>
    </row>
    <row r="19" spans="1:23" x14ac:dyDescent="0.25">
      <c r="A19" s="81" t="s">
        <v>169</v>
      </c>
      <c r="B19" s="75">
        <v>6</v>
      </c>
      <c r="C19" s="44">
        <v>16</v>
      </c>
      <c r="D19" s="50" t="s">
        <v>68</v>
      </c>
      <c r="E19" s="26" t="s">
        <v>135</v>
      </c>
      <c r="F19" s="26" t="s">
        <v>144</v>
      </c>
      <c r="G19" s="45" t="s">
        <v>131</v>
      </c>
      <c r="H19" s="51">
        <v>435.95</v>
      </c>
      <c r="I19" s="48"/>
      <c r="J19" s="31">
        <f t="shared" si="0"/>
        <v>0</v>
      </c>
      <c r="K19" s="32" t="str">
        <f t="shared" si="1"/>
        <v>OK</v>
      </c>
      <c r="L19" s="46">
        <v>0</v>
      </c>
      <c r="M19" s="46">
        <v>0</v>
      </c>
      <c r="N19" s="46">
        <v>0</v>
      </c>
      <c r="O19" s="46">
        <v>0</v>
      </c>
      <c r="P19" s="46">
        <v>0</v>
      </c>
      <c r="Q19" s="46">
        <v>0</v>
      </c>
      <c r="R19" s="46">
        <v>0</v>
      </c>
      <c r="S19" s="46">
        <v>0</v>
      </c>
      <c r="T19" s="46">
        <v>0</v>
      </c>
      <c r="U19" s="46">
        <v>0</v>
      </c>
      <c r="V19" s="46">
        <v>0</v>
      </c>
      <c r="W19" s="46">
        <v>0</v>
      </c>
    </row>
    <row r="20" spans="1:23" ht="30" x14ac:dyDescent="0.25">
      <c r="A20" s="77"/>
      <c r="B20" s="77"/>
      <c r="C20" s="44">
        <v>17</v>
      </c>
      <c r="D20" s="50" t="s">
        <v>69</v>
      </c>
      <c r="E20" s="26" t="s">
        <v>135</v>
      </c>
      <c r="F20" s="26" t="s">
        <v>145</v>
      </c>
      <c r="G20" s="45" t="s">
        <v>131</v>
      </c>
      <c r="H20" s="51">
        <v>486.86</v>
      </c>
      <c r="I20" s="48"/>
      <c r="J20" s="31">
        <f t="shared" si="0"/>
        <v>0</v>
      </c>
      <c r="K20" s="32" t="str">
        <f t="shared" si="1"/>
        <v>OK</v>
      </c>
      <c r="L20" s="46">
        <v>0</v>
      </c>
      <c r="M20" s="46">
        <v>0</v>
      </c>
      <c r="N20" s="46">
        <v>0</v>
      </c>
      <c r="O20" s="46">
        <v>0</v>
      </c>
      <c r="P20" s="46">
        <v>0</v>
      </c>
      <c r="Q20" s="46">
        <v>0</v>
      </c>
      <c r="R20" s="46">
        <v>0</v>
      </c>
      <c r="S20" s="46">
        <v>0</v>
      </c>
      <c r="T20" s="46">
        <v>0</v>
      </c>
      <c r="U20" s="46">
        <v>0</v>
      </c>
      <c r="V20" s="46">
        <v>0</v>
      </c>
      <c r="W20" s="46">
        <v>0</v>
      </c>
    </row>
    <row r="21" spans="1:23" x14ac:dyDescent="0.25">
      <c r="A21" s="81" t="s">
        <v>170</v>
      </c>
      <c r="B21" s="75">
        <v>7</v>
      </c>
      <c r="C21" s="44">
        <v>18</v>
      </c>
      <c r="D21" s="50" t="s">
        <v>70</v>
      </c>
      <c r="E21" s="26" t="s">
        <v>135</v>
      </c>
      <c r="F21" s="26" t="s">
        <v>146</v>
      </c>
      <c r="G21" s="45" t="s">
        <v>131</v>
      </c>
      <c r="H21" s="51">
        <v>41.09</v>
      </c>
      <c r="I21" s="48"/>
      <c r="J21" s="31">
        <f t="shared" si="0"/>
        <v>0</v>
      </c>
      <c r="K21" s="32" t="str">
        <f t="shared" si="1"/>
        <v>OK</v>
      </c>
      <c r="L21" s="46">
        <v>0</v>
      </c>
      <c r="M21" s="46">
        <v>0</v>
      </c>
      <c r="N21" s="46">
        <v>0</v>
      </c>
      <c r="O21" s="46">
        <v>0</v>
      </c>
      <c r="P21" s="46">
        <v>0</v>
      </c>
      <c r="Q21" s="46">
        <v>0</v>
      </c>
      <c r="R21" s="46">
        <v>0</v>
      </c>
      <c r="S21" s="46">
        <v>0</v>
      </c>
      <c r="T21" s="46">
        <v>0</v>
      </c>
      <c r="U21" s="46">
        <v>0</v>
      </c>
      <c r="V21" s="46">
        <v>0</v>
      </c>
      <c r="W21" s="46">
        <v>0</v>
      </c>
    </row>
    <row r="22" spans="1:23" x14ac:dyDescent="0.25">
      <c r="A22" s="77"/>
      <c r="B22" s="77"/>
      <c r="C22" s="44">
        <v>19</v>
      </c>
      <c r="D22" s="50" t="s">
        <v>71</v>
      </c>
      <c r="E22" s="26" t="s">
        <v>135</v>
      </c>
      <c r="F22" s="26" t="s">
        <v>146</v>
      </c>
      <c r="G22" s="45" t="s">
        <v>131</v>
      </c>
      <c r="H22" s="51">
        <v>25.92</v>
      </c>
      <c r="I22" s="48">
        <v>50</v>
      </c>
      <c r="J22" s="31">
        <f t="shared" si="0"/>
        <v>30</v>
      </c>
      <c r="K22" s="32" t="str">
        <f t="shared" si="1"/>
        <v>OK</v>
      </c>
      <c r="L22" s="46">
        <v>0</v>
      </c>
      <c r="M22" s="46">
        <v>0</v>
      </c>
      <c r="N22" s="46">
        <v>0</v>
      </c>
      <c r="O22" s="46">
        <v>0</v>
      </c>
      <c r="P22" s="46">
        <v>20</v>
      </c>
      <c r="Q22" s="46">
        <v>0</v>
      </c>
      <c r="R22" s="46">
        <v>0</v>
      </c>
      <c r="S22" s="46">
        <v>0</v>
      </c>
      <c r="T22" s="46">
        <v>0</v>
      </c>
      <c r="U22" s="46">
        <v>0</v>
      </c>
      <c r="V22" s="46">
        <v>0</v>
      </c>
      <c r="W22" s="46">
        <v>0</v>
      </c>
    </row>
    <row r="23" spans="1:23" ht="60" x14ac:dyDescent="0.25">
      <c r="A23" s="81" t="s">
        <v>169</v>
      </c>
      <c r="B23" s="75">
        <v>8</v>
      </c>
      <c r="C23" s="44">
        <v>20</v>
      </c>
      <c r="D23" s="50" t="s">
        <v>72</v>
      </c>
      <c r="E23" s="26" t="s">
        <v>135</v>
      </c>
      <c r="F23" s="26" t="s">
        <v>147</v>
      </c>
      <c r="G23" s="45" t="s">
        <v>131</v>
      </c>
      <c r="H23" s="51">
        <v>180</v>
      </c>
      <c r="I23" s="48"/>
      <c r="J23" s="31">
        <f t="shared" si="0"/>
        <v>0</v>
      </c>
      <c r="K23" s="32" t="str">
        <f t="shared" si="1"/>
        <v>OK</v>
      </c>
      <c r="L23" s="46">
        <v>0</v>
      </c>
      <c r="M23" s="46">
        <v>0</v>
      </c>
      <c r="N23" s="46">
        <v>0</v>
      </c>
      <c r="O23" s="46">
        <v>0</v>
      </c>
      <c r="P23" s="46">
        <v>0</v>
      </c>
      <c r="Q23" s="46">
        <v>0</v>
      </c>
      <c r="R23" s="46">
        <v>0</v>
      </c>
      <c r="S23" s="46">
        <v>0</v>
      </c>
      <c r="T23" s="46">
        <v>0</v>
      </c>
      <c r="U23" s="46">
        <v>0</v>
      </c>
      <c r="V23" s="46">
        <v>0</v>
      </c>
      <c r="W23" s="46">
        <v>0</v>
      </c>
    </row>
    <row r="24" spans="1:23" ht="30" x14ac:dyDescent="0.25">
      <c r="A24" s="76"/>
      <c r="B24" s="76"/>
      <c r="C24" s="44">
        <v>21</v>
      </c>
      <c r="D24" s="50" t="s">
        <v>73</v>
      </c>
      <c r="E24" s="26" t="s">
        <v>135</v>
      </c>
      <c r="F24" s="26" t="s">
        <v>148</v>
      </c>
      <c r="G24" s="45" t="s">
        <v>131</v>
      </c>
      <c r="H24" s="51">
        <v>15.5</v>
      </c>
      <c r="I24" s="48">
        <v>25</v>
      </c>
      <c r="J24" s="31">
        <f t="shared" si="0"/>
        <v>15</v>
      </c>
      <c r="K24" s="32" t="str">
        <f t="shared" si="1"/>
        <v>OK</v>
      </c>
      <c r="L24" s="46">
        <v>0</v>
      </c>
      <c r="M24" s="46">
        <v>0</v>
      </c>
      <c r="N24" s="46">
        <v>0</v>
      </c>
      <c r="O24" s="46">
        <v>10</v>
      </c>
      <c r="P24" s="46">
        <v>0</v>
      </c>
      <c r="Q24" s="46">
        <v>0</v>
      </c>
      <c r="R24" s="46">
        <v>0</v>
      </c>
      <c r="S24" s="46">
        <v>0</v>
      </c>
      <c r="T24" s="46">
        <v>0</v>
      </c>
      <c r="U24" s="46">
        <v>0</v>
      </c>
      <c r="V24" s="46">
        <v>0</v>
      </c>
      <c r="W24" s="46">
        <v>0</v>
      </c>
    </row>
    <row r="25" spans="1:23" ht="75" x14ac:dyDescent="0.25">
      <c r="A25" s="76"/>
      <c r="B25" s="76"/>
      <c r="C25" s="44">
        <v>22</v>
      </c>
      <c r="D25" s="50" t="s">
        <v>74</v>
      </c>
      <c r="E25" s="26" t="s">
        <v>135</v>
      </c>
      <c r="F25" s="26" t="s">
        <v>149</v>
      </c>
      <c r="G25" s="45" t="s">
        <v>131</v>
      </c>
      <c r="H25" s="51">
        <v>152</v>
      </c>
      <c r="I25" s="48">
        <v>3</v>
      </c>
      <c r="J25" s="31">
        <f t="shared" si="0"/>
        <v>2</v>
      </c>
      <c r="K25" s="32" t="str">
        <f t="shared" si="1"/>
        <v>OK</v>
      </c>
      <c r="L25" s="46">
        <v>0</v>
      </c>
      <c r="M25" s="46">
        <v>0</v>
      </c>
      <c r="N25" s="46">
        <v>0</v>
      </c>
      <c r="O25" s="46">
        <v>1</v>
      </c>
      <c r="P25" s="46">
        <v>0</v>
      </c>
      <c r="Q25" s="46">
        <v>0</v>
      </c>
      <c r="R25" s="46">
        <v>0</v>
      </c>
      <c r="S25" s="46">
        <v>0</v>
      </c>
      <c r="T25" s="46">
        <v>0</v>
      </c>
      <c r="U25" s="46">
        <v>0</v>
      </c>
      <c r="V25" s="46">
        <v>0</v>
      </c>
      <c r="W25" s="46">
        <v>0</v>
      </c>
    </row>
    <row r="26" spans="1:23" x14ac:dyDescent="0.25">
      <c r="A26" s="77"/>
      <c r="B26" s="77"/>
      <c r="C26" s="44">
        <v>23</v>
      </c>
      <c r="D26" s="50" t="s">
        <v>75</v>
      </c>
      <c r="E26" s="26" t="s">
        <v>135</v>
      </c>
      <c r="F26" s="26" t="s">
        <v>149</v>
      </c>
      <c r="G26" s="45" t="s">
        <v>131</v>
      </c>
      <c r="H26" s="51">
        <v>27</v>
      </c>
      <c r="I26" s="48">
        <v>20</v>
      </c>
      <c r="J26" s="31">
        <f t="shared" si="0"/>
        <v>20</v>
      </c>
      <c r="K26" s="32" t="str">
        <f t="shared" si="1"/>
        <v>OK</v>
      </c>
      <c r="L26" s="46">
        <v>0</v>
      </c>
      <c r="M26" s="46">
        <v>0</v>
      </c>
      <c r="N26" s="46">
        <v>0</v>
      </c>
      <c r="O26" s="46">
        <v>0</v>
      </c>
      <c r="P26" s="46">
        <v>0</v>
      </c>
      <c r="Q26" s="46">
        <v>0</v>
      </c>
      <c r="R26" s="46">
        <v>0</v>
      </c>
      <c r="S26" s="46">
        <v>0</v>
      </c>
      <c r="T26" s="46">
        <v>0</v>
      </c>
      <c r="U26" s="46">
        <v>0</v>
      </c>
      <c r="V26" s="46">
        <v>0</v>
      </c>
      <c r="W26" s="46">
        <v>0</v>
      </c>
    </row>
    <row r="27" spans="1:23" ht="75" x14ac:dyDescent="0.25">
      <c r="A27" s="82" t="s">
        <v>162</v>
      </c>
      <c r="B27" s="78">
        <v>9</v>
      </c>
      <c r="C27" s="55">
        <v>24</v>
      </c>
      <c r="D27" s="56" t="s">
        <v>76</v>
      </c>
      <c r="E27" s="57" t="s">
        <v>135</v>
      </c>
      <c r="F27" s="57"/>
      <c r="G27" s="58" t="s">
        <v>131</v>
      </c>
      <c r="H27" s="59"/>
      <c r="I27" s="60"/>
      <c r="J27" s="61"/>
      <c r="K27" s="62"/>
      <c r="L27" s="63"/>
      <c r="M27" s="63"/>
      <c r="N27" s="63"/>
      <c r="O27" s="63"/>
      <c r="P27" s="63"/>
      <c r="Q27" s="63"/>
      <c r="R27" s="63"/>
      <c r="S27" s="63"/>
      <c r="T27" s="63"/>
      <c r="U27" s="63"/>
      <c r="V27" s="63"/>
      <c r="W27" s="63"/>
    </row>
    <row r="28" spans="1:23" ht="30" x14ac:dyDescent="0.25">
      <c r="A28" s="79"/>
      <c r="B28" s="79"/>
      <c r="C28" s="55">
        <v>25</v>
      </c>
      <c r="D28" s="56" t="s">
        <v>77</v>
      </c>
      <c r="E28" s="57" t="s">
        <v>135</v>
      </c>
      <c r="F28" s="57"/>
      <c r="G28" s="58" t="s">
        <v>131</v>
      </c>
      <c r="H28" s="59"/>
      <c r="I28" s="60"/>
      <c r="J28" s="61"/>
      <c r="K28" s="62"/>
      <c r="L28" s="63"/>
      <c r="M28" s="63"/>
      <c r="N28" s="63"/>
      <c r="O28" s="63"/>
      <c r="P28" s="63"/>
      <c r="Q28" s="63"/>
      <c r="R28" s="63"/>
      <c r="S28" s="63"/>
      <c r="T28" s="63"/>
      <c r="U28" s="63"/>
      <c r="V28" s="63"/>
      <c r="W28" s="63"/>
    </row>
    <row r="29" spans="1:23" ht="60" x14ac:dyDescent="0.25">
      <c r="A29" s="80"/>
      <c r="B29" s="80"/>
      <c r="C29" s="55">
        <v>26</v>
      </c>
      <c r="D29" s="56" t="s">
        <v>78</v>
      </c>
      <c r="E29" s="57" t="s">
        <v>135</v>
      </c>
      <c r="F29" s="57"/>
      <c r="G29" s="58" t="s">
        <v>131</v>
      </c>
      <c r="H29" s="59"/>
      <c r="I29" s="60"/>
      <c r="J29" s="61"/>
      <c r="K29" s="62"/>
      <c r="L29" s="63"/>
      <c r="M29" s="63"/>
      <c r="N29" s="63"/>
      <c r="O29" s="63"/>
      <c r="P29" s="63"/>
      <c r="Q29" s="63"/>
      <c r="R29" s="63"/>
      <c r="S29" s="63"/>
      <c r="T29" s="63"/>
      <c r="U29" s="63"/>
      <c r="V29" s="63"/>
      <c r="W29" s="63"/>
    </row>
    <row r="30" spans="1:23" ht="120" x14ac:dyDescent="0.25">
      <c r="A30" s="66" t="s">
        <v>163</v>
      </c>
      <c r="B30" s="67">
        <v>10</v>
      </c>
      <c r="C30" s="55">
        <v>27</v>
      </c>
      <c r="D30" s="56" t="s">
        <v>79</v>
      </c>
      <c r="E30" s="57" t="s">
        <v>135</v>
      </c>
      <c r="F30" s="57"/>
      <c r="G30" s="58" t="s">
        <v>131</v>
      </c>
      <c r="H30" s="59"/>
      <c r="I30" s="60"/>
      <c r="J30" s="61"/>
      <c r="K30" s="62"/>
      <c r="L30" s="63"/>
      <c r="M30" s="63"/>
      <c r="N30" s="63"/>
      <c r="O30" s="63"/>
      <c r="P30" s="63"/>
      <c r="Q30" s="63"/>
      <c r="R30" s="63"/>
      <c r="S30" s="63"/>
      <c r="T30" s="63"/>
      <c r="U30" s="63"/>
      <c r="V30" s="63"/>
      <c r="W30" s="63"/>
    </row>
    <row r="31" spans="1:23" x14ac:dyDescent="0.25">
      <c r="A31" s="81" t="s">
        <v>171</v>
      </c>
      <c r="B31" s="75">
        <v>11</v>
      </c>
      <c r="C31" s="44">
        <v>28</v>
      </c>
      <c r="D31" s="50" t="s">
        <v>80</v>
      </c>
      <c r="E31" s="26" t="s">
        <v>135</v>
      </c>
      <c r="F31" s="26" t="s">
        <v>150</v>
      </c>
      <c r="G31" s="45" t="s">
        <v>131</v>
      </c>
      <c r="H31" s="51">
        <v>65</v>
      </c>
      <c r="I31" s="48"/>
      <c r="J31" s="31">
        <f t="shared" si="0"/>
        <v>0</v>
      </c>
      <c r="K31" s="32" t="str">
        <f t="shared" si="1"/>
        <v>OK</v>
      </c>
      <c r="L31" s="46">
        <v>0</v>
      </c>
      <c r="M31" s="46">
        <v>0</v>
      </c>
      <c r="N31" s="46">
        <v>0</v>
      </c>
      <c r="O31" s="46">
        <v>0</v>
      </c>
      <c r="P31" s="46">
        <v>0</v>
      </c>
      <c r="Q31" s="46">
        <v>0</v>
      </c>
      <c r="R31" s="46">
        <v>0</v>
      </c>
      <c r="S31" s="46">
        <v>0</v>
      </c>
      <c r="T31" s="46">
        <v>0</v>
      </c>
      <c r="U31" s="46">
        <v>0</v>
      </c>
      <c r="V31" s="46">
        <v>0</v>
      </c>
      <c r="W31" s="46">
        <v>0</v>
      </c>
    </row>
    <row r="32" spans="1:23" x14ac:dyDescent="0.25">
      <c r="A32" s="76"/>
      <c r="B32" s="76"/>
      <c r="C32" s="44">
        <v>29</v>
      </c>
      <c r="D32" s="50" t="s">
        <v>81</v>
      </c>
      <c r="E32" s="26" t="s">
        <v>135</v>
      </c>
      <c r="F32" s="26" t="s">
        <v>150</v>
      </c>
      <c r="G32" s="45" t="s">
        <v>131</v>
      </c>
      <c r="H32" s="51">
        <v>84.7</v>
      </c>
      <c r="I32" s="48">
        <v>7</v>
      </c>
      <c r="J32" s="31">
        <f t="shared" si="0"/>
        <v>4</v>
      </c>
      <c r="K32" s="32" t="str">
        <f t="shared" si="1"/>
        <v>OK</v>
      </c>
      <c r="L32" s="46">
        <v>0</v>
      </c>
      <c r="M32" s="46">
        <v>3</v>
      </c>
      <c r="N32" s="46">
        <v>0</v>
      </c>
      <c r="O32" s="46">
        <v>0</v>
      </c>
      <c r="P32" s="46">
        <v>0</v>
      </c>
      <c r="Q32" s="46">
        <v>0</v>
      </c>
      <c r="R32" s="46">
        <v>0</v>
      </c>
      <c r="S32" s="46">
        <v>0</v>
      </c>
      <c r="T32" s="46">
        <v>0</v>
      </c>
      <c r="U32" s="46">
        <v>0</v>
      </c>
      <c r="V32" s="46">
        <v>0</v>
      </c>
      <c r="W32" s="46">
        <v>0</v>
      </c>
    </row>
    <row r="33" spans="1:23" ht="30" x14ac:dyDescent="0.25">
      <c r="A33" s="77"/>
      <c r="B33" s="77"/>
      <c r="C33" s="44">
        <v>30</v>
      </c>
      <c r="D33" s="50" t="s">
        <v>82</v>
      </c>
      <c r="E33" s="26" t="s">
        <v>135</v>
      </c>
      <c r="F33" s="26" t="s">
        <v>150</v>
      </c>
      <c r="G33" s="45" t="s">
        <v>131</v>
      </c>
      <c r="H33" s="51">
        <v>75</v>
      </c>
      <c r="I33" s="48">
        <v>4</v>
      </c>
      <c r="J33" s="31">
        <f t="shared" si="0"/>
        <v>4</v>
      </c>
      <c r="K33" s="32" t="str">
        <f t="shared" si="1"/>
        <v>OK</v>
      </c>
      <c r="L33" s="46">
        <v>0</v>
      </c>
      <c r="M33" s="46">
        <v>0</v>
      </c>
      <c r="N33" s="46">
        <v>0</v>
      </c>
      <c r="O33" s="46">
        <v>0</v>
      </c>
      <c r="P33" s="46">
        <v>0</v>
      </c>
      <c r="Q33" s="46">
        <v>0</v>
      </c>
      <c r="R33" s="46">
        <v>0</v>
      </c>
      <c r="S33" s="46">
        <v>0</v>
      </c>
      <c r="T33" s="46">
        <v>0</v>
      </c>
      <c r="U33" s="46">
        <v>0</v>
      </c>
      <c r="V33" s="46">
        <v>0</v>
      </c>
      <c r="W33" s="46">
        <v>0</v>
      </c>
    </row>
    <row r="34" spans="1:23" ht="30" x14ac:dyDescent="0.25">
      <c r="A34" s="81" t="s">
        <v>171</v>
      </c>
      <c r="B34" s="75">
        <v>12</v>
      </c>
      <c r="C34" s="44">
        <v>31</v>
      </c>
      <c r="D34" s="50" t="s">
        <v>83</v>
      </c>
      <c r="E34" s="26" t="s">
        <v>135</v>
      </c>
      <c r="F34" s="26" t="s">
        <v>151</v>
      </c>
      <c r="G34" s="45" t="s">
        <v>131</v>
      </c>
      <c r="H34" s="51">
        <v>180</v>
      </c>
      <c r="I34" s="48"/>
      <c r="J34" s="31">
        <f t="shared" si="0"/>
        <v>0</v>
      </c>
      <c r="K34" s="32" t="str">
        <f t="shared" si="1"/>
        <v>OK</v>
      </c>
      <c r="L34" s="46">
        <v>0</v>
      </c>
      <c r="M34" s="46">
        <v>0</v>
      </c>
      <c r="N34" s="46">
        <v>0</v>
      </c>
      <c r="O34" s="46">
        <v>0</v>
      </c>
      <c r="P34" s="46">
        <v>0</v>
      </c>
      <c r="Q34" s="46">
        <v>0</v>
      </c>
      <c r="R34" s="46">
        <v>0</v>
      </c>
      <c r="S34" s="46">
        <v>0</v>
      </c>
      <c r="T34" s="46">
        <v>0</v>
      </c>
      <c r="U34" s="46">
        <v>0</v>
      </c>
      <c r="V34" s="46">
        <v>0</v>
      </c>
      <c r="W34" s="46">
        <v>0</v>
      </c>
    </row>
    <row r="35" spans="1:23" ht="30" x14ac:dyDescent="0.25">
      <c r="A35" s="76"/>
      <c r="B35" s="76"/>
      <c r="C35" s="44">
        <v>32</v>
      </c>
      <c r="D35" s="50" t="s">
        <v>84</v>
      </c>
      <c r="E35" s="26" t="s">
        <v>135</v>
      </c>
      <c r="F35" s="26" t="s">
        <v>151</v>
      </c>
      <c r="G35" s="45" t="s">
        <v>131</v>
      </c>
      <c r="H35" s="51">
        <v>150</v>
      </c>
      <c r="I35" s="48"/>
      <c r="J35" s="31">
        <f t="shared" si="0"/>
        <v>0</v>
      </c>
      <c r="K35" s="32" t="str">
        <f t="shared" si="1"/>
        <v>OK</v>
      </c>
      <c r="L35" s="46">
        <v>0</v>
      </c>
      <c r="M35" s="46">
        <v>0</v>
      </c>
      <c r="N35" s="46">
        <v>0</v>
      </c>
      <c r="O35" s="46">
        <v>0</v>
      </c>
      <c r="P35" s="46">
        <v>0</v>
      </c>
      <c r="Q35" s="46">
        <v>0</v>
      </c>
      <c r="R35" s="46">
        <v>0</v>
      </c>
      <c r="S35" s="46">
        <v>0</v>
      </c>
      <c r="T35" s="46">
        <v>0</v>
      </c>
      <c r="U35" s="46">
        <v>0</v>
      </c>
      <c r="V35" s="46">
        <v>0</v>
      </c>
      <c r="W35" s="46">
        <v>0</v>
      </c>
    </row>
    <row r="36" spans="1:23" x14ac:dyDescent="0.25">
      <c r="A36" s="77"/>
      <c r="B36" s="77"/>
      <c r="C36" s="44">
        <v>33</v>
      </c>
      <c r="D36" s="50" t="s">
        <v>85</v>
      </c>
      <c r="E36" s="26" t="s">
        <v>135</v>
      </c>
      <c r="F36" s="26" t="s">
        <v>152</v>
      </c>
      <c r="G36" s="45" t="s">
        <v>131</v>
      </c>
      <c r="H36" s="51">
        <v>1232.25</v>
      </c>
      <c r="I36" s="48">
        <v>4</v>
      </c>
      <c r="J36" s="31">
        <f t="shared" si="0"/>
        <v>3</v>
      </c>
      <c r="K36" s="32" t="str">
        <f t="shared" si="1"/>
        <v>OK</v>
      </c>
      <c r="L36" s="46">
        <v>0</v>
      </c>
      <c r="M36" s="46">
        <v>1</v>
      </c>
      <c r="N36" s="46">
        <v>0</v>
      </c>
      <c r="O36" s="46">
        <v>0</v>
      </c>
      <c r="P36" s="46">
        <v>0</v>
      </c>
      <c r="Q36" s="46">
        <v>0</v>
      </c>
      <c r="R36" s="46">
        <v>0</v>
      </c>
      <c r="S36" s="46">
        <v>0</v>
      </c>
      <c r="T36" s="46">
        <v>0</v>
      </c>
      <c r="U36" s="46">
        <v>0</v>
      </c>
      <c r="V36" s="46">
        <v>0</v>
      </c>
      <c r="W36" s="46">
        <v>0</v>
      </c>
    </row>
    <row r="37" spans="1:23" ht="30" x14ac:dyDescent="0.25">
      <c r="A37" s="82" t="s">
        <v>163</v>
      </c>
      <c r="B37" s="78">
        <v>13</v>
      </c>
      <c r="C37" s="55">
        <v>34</v>
      </c>
      <c r="D37" s="56" t="s">
        <v>86</v>
      </c>
      <c r="E37" s="57" t="s">
        <v>135</v>
      </c>
      <c r="F37" s="57"/>
      <c r="G37" s="58" t="s">
        <v>131</v>
      </c>
      <c r="H37" s="59"/>
      <c r="I37" s="60"/>
      <c r="J37" s="61"/>
      <c r="K37" s="62"/>
      <c r="L37" s="63"/>
      <c r="M37" s="63"/>
      <c r="N37" s="63"/>
      <c r="O37" s="63"/>
      <c r="P37" s="63"/>
      <c r="Q37" s="63"/>
      <c r="R37" s="63"/>
      <c r="S37" s="63"/>
      <c r="T37" s="63"/>
      <c r="U37" s="63"/>
      <c r="V37" s="63"/>
      <c r="W37" s="63"/>
    </row>
    <row r="38" spans="1:23" ht="30" x14ac:dyDescent="0.25">
      <c r="A38" s="80"/>
      <c r="B38" s="80"/>
      <c r="C38" s="55">
        <v>35</v>
      </c>
      <c r="D38" s="56" t="s">
        <v>87</v>
      </c>
      <c r="E38" s="57" t="s">
        <v>135</v>
      </c>
      <c r="F38" s="57"/>
      <c r="G38" s="58" t="s">
        <v>131</v>
      </c>
      <c r="H38" s="59"/>
      <c r="I38" s="60"/>
      <c r="J38" s="61"/>
      <c r="K38" s="62"/>
      <c r="L38" s="63"/>
      <c r="M38" s="63"/>
      <c r="N38" s="63"/>
      <c r="O38" s="63"/>
      <c r="P38" s="63"/>
      <c r="Q38" s="63"/>
      <c r="R38" s="63"/>
      <c r="S38" s="63"/>
      <c r="T38" s="63"/>
      <c r="U38" s="63"/>
      <c r="V38" s="63"/>
      <c r="W38" s="63"/>
    </row>
    <row r="39" spans="1:23" ht="30" x14ac:dyDescent="0.25">
      <c r="A39" s="81" t="s">
        <v>170</v>
      </c>
      <c r="B39" s="75">
        <v>14</v>
      </c>
      <c r="C39" s="44">
        <v>36</v>
      </c>
      <c r="D39" s="50" t="s">
        <v>88</v>
      </c>
      <c r="E39" s="26" t="s">
        <v>135</v>
      </c>
      <c r="F39" s="26" t="s">
        <v>153</v>
      </c>
      <c r="G39" s="45" t="s">
        <v>131</v>
      </c>
      <c r="H39" s="51">
        <v>28.69</v>
      </c>
      <c r="I39" s="48">
        <v>5</v>
      </c>
      <c r="J39" s="31">
        <f t="shared" si="0"/>
        <v>2</v>
      </c>
      <c r="K39" s="32" t="str">
        <f t="shared" si="1"/>
        <v>OK</v>
      </c>
      <c r="L39" s="46">
        <v>0</v>
      </c>
      <c r="M39" s="46">
        <v>0</v>
      </c>
      <c r="N39" s="46">
        <v>0</v>
      </c>
      <c r="O39" s="46">
        <v>0</v>
      </c>
      <c r="P39" s="46">
        <v>3</v>
      </c>
      <c r="Q39" s="46">
        <v>0</v>
      </c>
      <c r="R39" s="46">
        <v>0</v>
      </c>
      <c r="S39" s="46">
        <v>0</v>
      </c>
      <c r="T39" s="46">
        <v>0</v>
      </c>
      <c r="U39" s="46">
        <v>0</v>
      </c>
      <c r="V39" s="46">
        <v>0</v>
      </c>
      <c r="W39" s="46">
        <v>0</v>
      </c>
    </row>
    <row r="40" spans="1:23" ht="30" x14ac:dyDescent="0.25">
      <c r="A40" s="77"/>
      <c r="B40" s="77"/>
      <c r="C40" s="44">
        <v>37</v>
      </c>
      <c r="D40" s="50" t="s">
        <v>89</v>
      </c>
      <c r="E40" s="26" t="s">
        <v>135</v>
      </c>
      <c r="F40" s="26" t="s">
        <v>154</v>
      </c>
      <c r="G40" s="45" t="s">
        <v>131</v>
      </c>
      <c r="H40" s="51">
        <v>14.8</v>
      </c>
      <c r="I40" s="48">
        <v>10</v>
      </c>
      <c r="J40" s="31">
        <f t="shared" si="0"/>
        <v>5</v>
      </c>
      <c r="K40" s="32" t="str">
        <f t="shared" si="1"/>
        <v>OK</v>
      </c>
      <c r="L40" s="46">
        <v>0</v>
      </c>
      <c r="M40" s="46">
        <v>0</v>
      </c>
      <c r="N40" s="46">
        <v>0</v>
      </c>
      <c r="O40" s="46">
        <v>0</v>
      </c>
      <c r="P40" s="46">
        <v>5</v>
      </c>
      <c r="Q40" s="46">
        <v>0</v>
      </c>
      <c r="R40" s="46">
        <v>0</v>
      </c>
      <c r="S40" s="46">
        <v>0</v>
      </c>
      <c r="T40" s="46">
        <v>0</v>
      </c>
      <c r="U40" s="46">
        <v>0</v>
      </c>
      <c r="V40" s="46">
        <v>0</v>
      </c>
      <c r="W40" s="46">
        <v>0</v>
      </c>
    </row>
    <row r="41" spans="1:23" ht="30" x14ac:dyDescent="0.25">
      <c r="A41" s="81" t="s">
        <v>172</v>
      </c>
      <c r="B41" s="75">
        <v>15</v>
      </c>
      <c r="C41" s="44">
        <v>38</v>
      </c>
      <c r="D41" s="50" t="s">
        <v>90</v>
      </c>
      <c r="E41" s="26" t="s">
        <v>135</v>
      </c>
      <c r="F41" s="26" t="s">
        <v>155</v>
      </c>
      <c r="G41" s="45" t="s">
        <v>131</v>
      </c>
      <c r="H41" s="51">
        <v>365</v>
      </c>
      <c r="I41" s="48">
        <v>20</v>
      </c>
      <c r="J41" s="31">
        <f t="shared" si="0"/>
        <v>10</v>
      </c>
      <c r="K41" s="32" t="str">
        <f t="shared" si="1"/>
        <v>OK</v>
      </c>
      <c r="L41" s="46">
        <v>0</v>
      </c>
      <c r="M41" s="46">
        <v>0</v>
      </c>
      <c r="N41" s="46">
        <v>0</v>
      </c>
      <c r="O41" s="46">
        <v>0</v>
      </c>
      <c r="P41" s="46">
        <v>0</v>
      </c>
      <c r="Q41" s="46">
        <v>10</v>
      </c>
      <c r="R41" s="46">
        <v>0</v>
      </c>
      <c r="S41" s="46">
        <v>0</v>
      </c>
      <c r="T41" s="46">
        <v>0</v>
      </c>
      <c r="U41" s="46">
        <v>0</v>
      </c>
      <c r="V41" s="46">
        <v>0</v>
      </c>
      <c r="W41" s="46">
        <v>0</v>
      </c>
    </row>
    <row r="42" spans="1:23" ht="30" x14ac:dyDescent="0.25">
      <c r="A42" s="77"/>
      <c r="B42" s="77"/>
      <c r="C42" s="44">
        <v>39</v>
      </c>
      <c r="D42" s="50" t="s">
        <v>91</v>
      </c>
      <c r="E42" s="26" t="s">
        <v>135</v>
      </c>
      <c r="F42" s="26" t="s">
        <v>156</v>
      </c>
      <c r="G42" s="45" t="s">
        <v>131</v>
      </c>
      <c r="H42" s="51">
        <v>8</v>
      </c>
      <c r="I42" s="48">
        <v>10</v>
      </c>
      <c r="J42" s="31">
        <f t="shared" si="0"/>
        <v>0</v>
      </c>
      <c r="K42" s="32" t="str">
        <f t="shared" si="1"/>
        <v>OK</v>
      </c>
      <c r="L42" s="46">
        <v>0</v>
      </c>
      <c r="M42" s="46">
        <v>0</v>
      </c>
      <c r="N42" s="46">
        <v>0</v>
      </c>
      <c r="O42" s="46">
        <v>0</v>
      </c>
      <c r="P42" s="46">
        <v>0</v>
      </c>
      <c r="Q42" s="46">
        <v>10</v>
      </c>
      <c r="R42" s="46">
        <v>0</v>
      </c>
      <c r="S42" s="46">
        <v>0</v>
      </c>
      <c r="T42" s="46">
        <v>0</v>
      </c>
      <c r="U42" s="46">
        <v>0</v>
      </c>
      <c r="V42" s="46">
        <v>0</v>
      </c>
      <c r="W42" s="46">
        <v>0</v>
      </c>
    </row>
    <row r="43" spans="1:23" ht="60" x14ac:dyDescent="0.25">
      <c r="A43" s="82" t="s">
        <v>163</v>
      </c>
      <c r="B43" s="78">
        <v>16</v>
      </c>
      <c r="C43" s="55">
        <v>40</v>
      </c>
      <c r="D43" s="56" t="s">
        <v>92</v>
      </c>
      <c r="E43" s="57" t="s">
        <v>135</v>
      </c>
      <c r="F43" s="57"/>
      <c r="G43" s="58" t="s">
        <v>131</v>
      </c>
      <c r="H43" s="59"/>
      <c r="I43" s="60"/>
      <c r="J43" s="61"/>
      <c r="K43" s="62"/>
      <c r="L43" s="63"/>
      <c r="M43" s="63"/>
      <c r="N43" s="63"/>
      <c r="O43" s="63"/>
      <c r="P43" s="63"/>
      <c r="Q43" s="63"/>
      <c r="R43" s="63"/>
      <c r="S43" s="63"/>
      <c r="T43" s="63"/>
      <c r="U43" s="63"/>
      <c r="V43" s="63"/>
      <c r="W43" s="63"/>
    </row>
    <row r="44" spans="1:23" ht="60" x14ac:dyDescent="0.25">
      <c r="A44" s="79"/>
      <c r="B44" s="79"/>
      <c r="C44" s="55">
        <v>41</v>
      </c>
      <c r="D44" s="56" t="s">
        <v>93</v>
      </c>
      <c r="E44" s="57" t="s">
        <v>135</v>
      </c>
      <c r="F44" s="57"/>
      <c r="G44" s="58" t="s">
        <v>131</v>
      </c>
      <c r="H44" s="59"/>
      <c r="I44" s="60"/>
      <c r="J44" s="61"/>
      <c r="K44" s="62"/>
      <c r="L44" s="63"/>
      <c r="M44" s="63"/>
      <c r="N44" s="63"/>
      <c r="O44" s="63"/>
      <c r="P44" s="63"/>
      <c r="Q44" s="63"/>
      <c r="R44" s="63"/>
      <c r="S44" s="63"/>
      <c r="T44" s="63"/>
      <c r="U44" s="63"/>
      <c r="V44" s="63"/>
      <c r="W44" s="63"/>
    </row>
    <row r="45" spans="1:23" ht="60" x14ac:dyDescent="0.25">
      <c r="A45" s="80"/>
      <c r="B45" s="80"/>
      <c r="C45" s="55">
        <v>42</v>
      </c>
      <c r="D45" s="56" t="s">
        <v>94</v>
      </c>
      <c r="E45" s="57" t="s">
        <v>135</v>
      </c>
      <c r="F45" s="57"/>
      <c r="G45" s="58" t="s">
        <v>131</v>
      </c>
      <c r="H45" s="59"/>
      <c r="I45" s="60"/>
      <c r="J45" s="61"/>
      <c r="K45" s="62"/>
      <c r="L45" s="63"/>
      <c r="M45" s="63"/>
      <c r="N45" s="63"/>
      <c r="O45" s="63"/>
      <c r="P45" s="63"/>
      <c r="Q45" s="63"/>
      <c r="R45" s="63"/>
      <c r="S45" s="63"/>
      <c r="T45" s="63"/>
      <c r="U45" s="63"/>
      <c r="V45" s="63"/>
      <c r="W45" s="63"/>
    </row>
    <row r="46" spans="1:23" ht="60" x14ac:dyDescent="0.25">
      <c r="A46" s="82" t="s">
        <v>163</v>
      </c>
      <c r="B46" s="78">
        <v>17</v>
      </c>
      <c r="C46" s="55">
        <v>43</v>
      </c>
      <c r="D46" s="56" t="s">
        <v>95</v>
      </c>
      <c r="E46" s="57" t="s">
        <v>135</v>
      </c>
      <c r="F46" s="57"/>
      <c r="G46" s="58" t="s">
        <v>131</v>
      </c>
      <c r="H46" s="59"/>
      <c r="I46" s="60"/>
      <c r="J46" s="61"/>
      <c r="K46" s="62"/>
      <c r="L46" s="63"/>
      <c r="M46" s="63"/>
      <c r="N46" s="63"/>
      <c r="O46" s="63"/>
      <c r="P46" s="63"/>
      <c r="Q46" s="63"/>
      <c r="R46" s="63"/>
      <c r="S46" s="63"/>
      <c r="T46" s="63"/>
      <c r="U46" s="63"/>
      <c r="V46" s="63"/>
      <c r="W46" s="63"/>
    </row>
    <row r="47" spans="1:23" ht="75" x14ac:dyDescent="0.25">
      <c r="A47" s="80"/>
      <c r="B47" s="80"/>
      <c r="C47" s="55">
        <v>44</v>
      </c>
      <c r="D47" s="56" t="s">
        <v>96</v>
      </c>
      <c r="E47" s="57" t="s">
        <v>135</v>
      </c>
      <c r="F47" s="57"/>
      <c r="G47" s="58" t="s">
        <v>131</v>
      </c>
      <c r="H47" s="59"/>
      <c r="I47" s="60"/>
      <c r="J47" s="61"/>
      <c r="K47" s="62"/>
      <c r="L47" s="63"/>
      <c r="M47" s="63"/>
      <c r="N47" s="63"/>
      <c r="O47" s="63"/>
      <c r="P47" s="63"/>
      <c r="Q47" s="63"/>
      <c r="R47" s="63"/>
      <c r="S47" s="63"/>
      <c r="T47" s="63"/>
      <c r="U47" s="63"/>
      <c r="V47" s="63"/>
      <c r="W47" s="63"/>
    </row>
    <row r="48" spans="1:23" ht="180" x14ac:dyDescent="0.25">
      <c r="A48" s="65" t="s">
        <v>172</v>
      </c>
      <c r="B48" s="64">
        <v>18</v>
      </c>
      <c r="C48" s="44">
        <v>45</v>
      </c>
      <c r="D48" s="50" t="s">
        <v>97</v>
      </c>
      <c r="E48" s="26" t="s">
        <v>135</v>
      </c>
      <c r="F48" s="26" t="s">
        <v>157</v>
      </c>
      <c r="G48" s="45" t="s">
        <v>131</v>
      </c>
      <c r="H48" s="51">
        <v>200</v>
      </c>
      <c r="I48" s="48"/>
      <c r="J48" s="31">
        <f t="shared" si="0"/>
        <v>0</v>
      </c>
      <c r="K48" s="32" t="str">
        <f t="shared" si="1"/>
        <v>OK</v>
      </c>
      <c r="L48" s="46">
        <v>0</v>
      </c>
      <c r="M48" s="46">
        <v>0</v>
      </c>
      <c r="N48" s="46">
        <v>0</v>
      </c>
      <c r="O48" s="46">
        <v>0</v>
      </c>
      <c r="P48" s="46">
        <v>0</v>
      </c>
      <c r="Q48" s="46">
        <v>0</v>
      </c>
      <c r="R48" s="46">
        <v>0</v>
      </c>
      <c r="S48" s="46">
        <v>0</v>
      </c>
      <c r="T48" s="46">
        <v>0</v>
      </c>
      <c r="U48" s="46">
        <v>0</v>
      </c>
      <c r="V48" s="46">
        <v>0</v>
      </c>
      <c r="W48" s="46">
        <v>0</v>
      </c>
    </row>
    <row r="49" spans="1:23" x14ac:dyDescent="0.25">
      <c r="A49" s="66" t="s">
        <v>163</v>
      </c>
      <c r="B49" s="54">
        <v>19</v>
      </c>
      <c r="C49" s="55">
        <v>46</v>
      </c>
      <c r="D49" s="56" t="s">
        <v>98</v>
      </c>
      <c r="E49" s="57" t="s">
        <v>135</v>
      </c>
      <c r="F49" s="57"/>
      <c r="G49" s="58" t="s">
        <v>131</v>
      </c>
      <c r="H49" s="59"/>
      <c r="I49" s="60"/>
      <c r="J49" s="61"/>
      <c r="K49" s="62"/>
      <c r="L49" s="63"/>
      <c r="M49" s="63"/>
      <c r="N49" s="63"/>
      <c r="O49" s="63"/>
      <c r="P49" s="63"/>
      <c r="Q49" s="63"/>
      <c r="R49" s="63"/>
      <c r="S49" s="63"/>
      <c r="T49" s="63"/>
      <c r="U49" s="63"/>
      <c r="V49" s="63"/>
      <c r="W49" s="63"/>
    </row>
    <row r="50" spans="1:23" ht="30" x14ac:dyDescent="0.25">
      <c r="A50" s="81" t="s">
        <v>170</v>
      </c>
      <c r="B50" s="75">
        <v>20</v>
      </c>
      <c r="C50" s="44">
        <v>47</v>
      </c>
      <c r="D50" s="50" t="s">
        <v>99</v>
      </c>
      <c r="E50" s="26" t="s">
        <v>135</v>
      </c>
      <c r="F50" s="26" t="s">
        <v>158</v>
      </c>
      <c r="G50" s="45" t="s">
        <v>131</v>
      </c>
      <c r="H50" s="51">
        <v>151.99</v>
      </c>
      <c r="I50" s="48"/>
      <c r="J50" s="31">
        <f t="shared" ref="J50:J75" si="2">I50-(SUM(L50:W50))</f>
        <v>0</v>
      </c>
      <c r="K50" s="32" t="str">
        <f t="shared" ref="K50:K75" si="3">IF(J50&lt;0,"ATENÇÃO","OK")</f>
        <v>OK</v>
      </c>
      <c r="L50" s="46">
        <v>0</v>
      </c>
      <c r="M50" s="46">
        <v>0</v>
      </c>
      <c r="N50" s="46">
        <v>0</v>
      </c>
      <c r="O50" s="46">
        <v>0</v>
      </c>
      <c r="P50" s="46">
        <v>0</v>
      </c>
      <c r="Q50" s="46">
        <v>0</v>
      </c>
      <c r="R50" s="46">
        <v>0</v>
      </c>
      <c r="S50" s="46">
        <v>0</v>
      </c>
      <c r="T50" s="46">
        <v>0</v>
      </c>
      <c r="U50" s="46">
        <v>0</v>
      </c>
      <c r="V50" s="46">
        <v>0</v>
      </c>
      <c r="W50" s="46">
        <v>0</v>
      </c>
    </row>
    <row r="51" spans="1:23" ht="30" x14ac:dyDescent="0.25">
      <c r="A51" s="76"/>
      <c r="B51" s="76"/>
      <c r="C51" s="44">
        <v>48</v>
      </c>
      <c r="D51" s="50" t="s">
        <v>100</v>
      </c>
      <c r="E51" s="26" t="s">
        <v>135</v>
      </c>
      <c r="F51" s="26" t="s">
        <v>158</v>
      </c>
      <c r="G51" s="45" t="s">
        <v>131</v>
      </c>
      <c r="H51" s="51">
        <v>170.99</v>
      </c>
      <c r="I51" s="48"/>
      <c r="J51" s="31">
        <f t="shared" si="2"/>
        <v>0</v>
      </c>
      <c r="K51" s="32" t="str">
        <f t="shared" si="3"/>
        <v>OK</v>
      </c>
      <c r="L51" s="46">
        <v>0</v>
      </c>
      <c r="M51" s="46">
        <v>0</v>
      </c>
      <c r="N51" s="46">
        <v>0</v>
      </c>
      <c r="O51" s="46">
        <v>0</v>
      </c>
      <c r="P51" s="46">
        <v>0</v>
      </c>
      <c r="Q51" s="46">
        <v>0</v>
      </c>
      <c r="R51" s="46">
        <v>0</v>
      </c>
      <c r="S51" s="46">
        <v>0</v>
      </c>
      <c r="T51" s="46">
        <v>0</v>
      </c>
      <c r="U51" s="46">
        <v>0</v>
      </c>
      <c r="V51" s="46">
        <v>0</v>
      </c>
      <c r="W51" s="46">
        <v>0</v>
      </c>
    </row>
    <row r="52" spans="1:23" ht="30" x14ac:dyDescent="0.25">
      <c r="A52" s="76"/>
      <c r="B52" s="76"/>
      <c r="C52" s="44">
        <v>49</v>
      </c>
      <c r="D52" s="50" t="s">
        <v>101</v>
      </c>
      <c r="E52" s="26" t="s">
        <v>135</v>
      </c>
      <c r="F52" s="26" t="s">
        <v>158</v>
      </c>
      <c r="G52" s="45" t="s">
        <v>131</v>
      </c>
      <c r="H52" s="51">
        <v>123.85</v>
      </c>
      <c r="I52" s="48"/>
      <c r="J52" s="31">
        <f t="shared" si="2"/>
        <v>0</v>
      </c>
      <c r="K52" s="32" t="str">
        <f t="shared" si="3"/>
        <v>OK</v>
      </c>
      <c r="L52" s="46">
        <v>0</v>
      </c>
      <c r="M52" s="46">
        <v>0</v>
      </c>
      <c r="N52" s="46">
        <v>0</v>
      </c>
      <c r="O52" s="46">
        <v>0</v>
      </c>
      <c r="P52" s="46">
        <v>0</v>
      </c>
      <c r="Q52" s="46">
        <v>0</v>
      </c>
      <c r="R52" s="46">
        <v>0</v>
      </c>
      <c r="S52" s="46">
        <v>0</v>
      </c>
      <c r="T52" s="46">
        <v>0</v>
      </c>
      <c r="U52" s="46">
        <v>0</v>
      </c>
      <c r="V52" s="46">
        <v>0</v>
      </c>
      <c r="W52" s="46">
        <v>0</v>
      </c>
    </row>
    <row r="53" spans="1:23" x14ac:dyDescent="0.25">
      <c r="A53" s="77"/>
      <c r="B53" s="77"/>
      <c r="C53" s="44">
        <v>50</v>
      </c>
      <c r="D53" s="50" t="s">
        <v>102</v>
      </c>
      <c r="E53" s="26" t="s">
        <v>135</v>
      </c>
      <c r="F53" s="26" t="s">
        <v>159</v>
      </c>
      <c r="G53" s="45" t="s">
        <v>131</v>
      </c>
      <c r="H53" s="51">
        <v>59.65</v>
      </c>
      <c r="I53" s="48">
        <v>10</v>
      </c>
      <c r="J53" s="31">
        <f t="shared" si="2"/>
        <v>10</v>
      </c>
      <c r="K53" s="32" t="str">
        <f t="shared" si="3"/>
        <v>OK</v>
      </c>
      <c r="L53" s="46">
        <v>0</v>
      </c>
      <c r="M53" s="46">
        <v>0</v>
      </c>
      <c r="N53" s="46">
        <v>0</v>
      </c>
      <c r="O53" s="46">
        <v>0</v>
      </c>
      <c r="P53" s="46">
        <v>0</v>
      </c>
      <c r="Q53" s="46">
        <v>0</v>
      </c>
      <c r="R53" s="46">
        <v>0</v>
      </c>
      <c r="S53" s="46">
        <v>0</v>
      </c>
      <c r="T53" s="46">
        <v>0</v>
      </c>
      <c r="U53" s="46">
        <v>0</v>
      </c>
      <c r="V53" s="46">
        <v>0</v>
      </c>
      <c r="W53" s="46">
        <v>0</v>
      </c>
    </row>
    <row r="54" spans="1:23" ht="75" x14ac:dyDescent="0.25">
      <c r="A54" s="82" t="s">
        <v>163</v>
      </c>
      <c r="B54" s="78">
        <v>21</v>
      </c>
      <c r="C54" s="55">
        <v>51</v>
      </c>
      <c r="D54" s="56" t="s">
        <v>103</v>
      </c>
      <c r="E54" s="57" t="s">
        <v>135</v>
      </c>
      <c r="F54" s="57"/>
      <c r="G54" s="58" t="s">
        <v>130</v>
      </c>
      <c r="H54" s="59"/>
      <c r="I54" s="60"/>
      <c r="J54" s="61"/>
      <c r="K54" s="62"/>
      <c r="L54" s="63"/>
      <c r="M54" s="63"/>
      <c r="N54" s="63"/>
      <c r="O54" s="63"/>
      <c r="P54" s="63"/>
      <c r="Q54" s="63"/>
      <c r="R54" s="63"/>
      <c r="S54" s="63"/>
      <c r="T54" s="63"/>
      <c r="U54" s="63"/>
      <c r="V54" s="63"/>
      <c r="W54" s="63"/>
    </row>
    <row r="55" spans="1:23" ht="45" x14ac:dyDescent="0.25">
      <c r="A55" s="79"/>
      <c r="B55" s="79"/>
      <c r="C55" s="55">
        <v>52</v>
      </c>
      <c r="D55" s="56" t="s">
        <v>104</v>
      </c>
      <c r="E55" s="57" t="s">
        <v>135</v>
      </c>
      <c r="F55" s="57"/>
      <c r="G55" s="58" t="s">
        <v>130</v>
      </c>
      <c r="H55" s="59"/>
      <c r="I55" s="60"/>
      <c r="J55" s="61"/>
      <c r="K55" s="62"/>
      <c r="L55" s="63"/>
      <c r="M55" s="63"/>
      <c r="N55" s="63"/>
      <c r="O55" s="63"/>
      <c r="P55" s="63"/>
      <c r="Q55" s="63"/>
      <c r="R55" s="63"/>
      <c r="S55" s="63"/>
      <c r="T55" s="63"/>
      <c r="U55" s="63"/>
      <c r="V55" s="63"/>
      <c r="W55" s="63"/>
    </row>
    <row r="56" spans="1:23" ht="45" x14ac:dyDescent="0.25">
      <c r="A56" s="80"/>
      <c r="B56" s="80"/>
      <c r="C56" s="55">
        <v>53</v>
      </c>
      <c r="D56" s="56" t="s">
        <v>105</v>
      </c>
      <c r="E56" s="57" t="s">
        <v>135</v>
      </c>
      <c r="F56" s="57"/>
      <c r="G56" s="58" t="s">
        <v>130</v>
      </c>
      <c r="H56" s="59"/>
      <c r="I56" s="60"/>
      <c r="J56" s="61"/>
      <c r="K56" s="62"/>
      <c r="L56" s="63"/>
      <c r="M56" s="63"/>
      <c r="N56" s="63"/>
      <c r="O56" s="63"/>
      <c r="P56" s="63"/>
      <c r="Q56" s="63"/>
      <c r="R56" s="63"/>
      <c r="S56" s="63"/>
      <c r="T56" s="63"/>
      <c r="U56" s="63"/>
      <c r="V56" s="63"/>
      <c r="W56" s="63"/>
    </row>
    <row r="57" spans="1:23" ht="75" x14ac:dyDescent="0.25">
      <c r="A57" s="66" t="s">
        <v>163</v>
      </c>
      <c r="B57" s="67">
        <v>22</v>
      </c>
      <c r="C57" s="55">
        <v>54</v>
      </c>
      <c r="D57" s="56" t="s">
        <v>106</v>
      </c>
      <c r="E57" s="57" t="s">
        <v>135</v>
      </c>
      <c r="F57" s="57"/>
      <c r="G57" s="58" t="s">
        <v>132</v>
      </c>
      <c r="H57" s="59"/>
      <c r="I57" s="60"/>
      <c r="J57" s="61"/>
      <c r="K57" s="62"/>
      <c r="L57" s="63"/>
      <c r="M57" s="63"/>
      <c r="N57" s="63"/>
      <c r="O57" s="63"/>
      <c r="P57" s="63"/>
      <c r="Q57" s="63"/>
      <c r="R57" s="63"/>
      <c r="S57" s="63"/>
      <c r="T57" s="63"/>
      <c r="U57" s="63"/>
      <c r="V57" s="63"/>
      <c r="W57" s="63"/>
    </row>
    <row r="58" spans="1:23" ht="270" x14ac:dyDescent="0.25">
      <c r="A58" s="82" t="s">
        <v>163</v>
      </c>
      <c r="B58" s="78">
        <v>23</v>
      </c>
      <c r="C58" s="55">
        <v>55</v>
      </c>
      <c r="D58" s="56" t="s">
        <v>107</v>
      </c>
      <c r="E58" s="57" t="s">
        <v>135</v>
      </c>
      <c r="F58" s="57"/>
      <c r="G58" s="58" t="s">
        <v>132</v>
      </c>
      <c r="H58" s="59"/>
      <c r="I58" s="60"/>
      <c r="J58" s="61"/>
      <c r="K58" s="62"/>
      <c r="L58" s="63"/>
      <c r="M58" s="63"/>
      <c r="N58" s="63"/>
      <c r="O58" s="63"/>
      <c r="P58" s="63"/>
      <c r="Q58" s="63"/>
      <c r="R58" s="63"/>
      <c r="S58" s="63"/>
      <c r="T58" s="63"/>
      <c r="U58" s="63"/>
      <c r="V58" s="63"/>
      <c r="W58" s="63"/>
    </row>
    <row r="59" spans="1:23" ht="270" x14ac:dyDescent="0.25">
      <c r="A59" s="79"/>
      <c r="B59" s="79"/>
      <c r="C59" s="55">
        <v>56</v>
      </c>
      <c r="D59" s="56" t="s">
        <v>108</v>
      </c>
      <c r="E59" s="57"/>
      <c r="F59" s="57"/>
      <c r="G59" s="58" t="s">
        <v>132</v>
      </c>
      <c r="H59" s="59"/>
      <c r="I59" s="60"/>
      <c r="J59" s="61"/>
      <c r="K59" s="62"/>
      <c r="L59" s="63"/>
      <c r="M59" s="63"/>
      <c r="N59" s="63"/>
      <c r="O59" s="63"/>
      <c r="P59" s="63"/>
      <c r="Q59" s="63"/>
      <c r="R59" s="63"/>
      <c r="S59" s="63"/>
      <c r="T59" s="63"/>
      <c r="U59" s="63"/>
      <c r="V59" s="63"/>
      <c r="W59" s="63"/>
    </row>
    <row r="60" spans="1:23" ht="315" x14ac:dyDescent="0.25">
      <c r="A60" s="80"/>
      <c r="B60" s="80"/>
      <c r="C60" s="55">
        <v>57</v>
      </c>
      <c r="D60" s="56" t="s">
        <v>109</v>
      </c>
      <c r="E60" s="57" t="s">
        <v>135</v>
      </c>
      <c r="F60" s="57"/>
      <c r="G60" s="58" t="s">
        <v>132</v>
      </c>
      <c r="H60" s="59"/>
      <c r="I60" s="60"/>
      <c r="J60" s="61"/>
      <c r="K60" s="62"/>
      <c r="L60" s="63"/>
      <c r="M60" s="63"/>
      <c r="N60" s="63"/>
      <c r="O60" s="63"/>
      <c r="P60" s="63"/>
      <c r="Q60" s="63"/>
      <c r="R60" s="63"/>
      <c r="S60" s="63"/>
      <c r="T60" s="63"/>
      <c r="U60" s="63"/>
      <c r="V60" s="63"/>
      <c r="W60" s="63"/>
    </row>
    <row r="61" spans="1:23" ht="75" x14ac:dyDescent="0.25">
      <c r="A61" s="66" t="s">
        <v>163</v>
      </c>
      <c r="B61" s="67">
        <v>24</v>
      </c>
      <c r="C61" s="55">
        <v>58</v>
      </c>
      <c r="D61" s="56" t="s">
        <v>110</v>
      </c>
      <c r="E61" s="57" t="s">
        <v>135</v>
      </c>
      <c r="F61" s="57"/>
      <c r="G61" s="58" t="s">
        <v>132</v>
      </c>
      <c r="H61" s="59"/>
      <c r="I61" s="60"/>
      <c r="J61" s="61"/>
      <c r="K61" s="62"/>
      <c r="L61" s="63"/>
      <c r="M61" s="63"/>
      <c r="N61" s="63"/>
      <c r="O61" s="63"/>
      <c r="P61" s="63"/>
      <c r="Q61" s="63"/>
      <c r="R61" s="63"/>
      <c r="S61" s="63"/>
      <c r="T61" s="63"/>
      <c r="U61" s="63"/>
      <c r="V61" s="63"/>
      <c r="W61" s="63"/>
    </row>
    <row r="62" spans="1:23" ht="195" x14ac:dyDescent="0.25">
      <c r="A62" s="82" t="s">
        <v>163</v>
      </c>
      <c r="B62" s="78">
        <v>25</v>
      </c>
      <c r="C62" s="55">
        <v>59</v>
      </c>
      <c r="D62" s="56" t="s">
        <v>111</v>
      </c>
      <c r="E62" s="57" t="s">
        <v>135</v>
      </c>
      <c r="F62" s="57"/>
      <c r="G62" s="58" t="s">
        <v>133</v>
      </c>
      <c r="H62" s="59"/>
      <c r="I62" s="60"/>
      <c r="J62" s="61"/>
      <c r="K62" s="62"/>
      <c r="L62" s="63"/>
      <c r="M62" s="63"/>
      <c r="N62" s="63"/>
      <c r="O62" s="63"/>
      <c r="P62" s="63"/>
      <c r="Q62" s="63"/>
      <c r="R62" s="63"/>
      <c r="S62" s="63"/>
      <c r="T62" s="63"/>
      <c r="U62" s="63"/>
      <c r="V62" s="63"/>
      <c r="W62" s="63"/>
    </row>
    <row r="63" spans="1:23" ht="285" x14ac:dyDescent="0.25">
      <c r="A63" s="79"/>
      <c r="B63" s="79"/>
      <c r="C63" s="55">
        <v>60</v>
      </c>
      <c r="D63" s="56" t="s">
        <v>112</v>
      </c>
      <c r="E63" s="57" t="s">
        <v>135</v>
      </c>
      <c r="F63" s="57"/>
      <c r="G63" s="58" t="s">
        <v>133</v>
      </c>
      <c r="H63" s="59"/>
      <c r="I63" s="60"/>
      <c r="J63" s="61"/>
      <c r="K63" s="62"/>
      <c r="L63" s="63"/>
      <c r="M63" s="63"/>
      <c r="N63" s="63"/>
      <c r="O63" s="63"/>
      <c r="P63" s="63"/>
      <c r="Q63" s="63"/>
      <c r="R63" s="63"/>
      <c r="S63" s="63"/>
      <c r="T63" s="63"/>
      <c r="U63" s="63"/>
      <c r="V63" s="63"/>
      <c r="W63" s="63"/>
    </row>
    <row r="64" spans="1:23" ht="195" x14ac:dyDescent="0.25">
      <c r="A64" s="80"/>
      <c r="B64" s="80"/>
      <c r="C64" s="55">
        <v>61</v>
      </c>
      <c r="D64" s="56" t="s">
        <v>113</v>
      </c>
      <c r="E64" s="57" t="s">
        <v>135</v>
      </c>
      <c r="F64" s="57"/>
      <c r="G64" s="58" t="s">
        <v>133</v>
      </c>
      <c r="H64" s="59"/>
      <c r="I64" s="60"/>
      <c r="J64" s="61"/>
      <c r="K64" s="62"/>
      <c r="L64" s="63"/>
      <c r="M64" s="63"/>
      <c r="N64" s="63"/>
      <c r="O64" s="63"/>
      <c r="P64" s="63"/>
      <c r="Q64" s="63"/>
      <c r="R64" s="63"/>
      <c r="S64" s="63"/>
      <c r="T64" s="63"/>
      <c r="U64" s="63"/>
      <c r="V64" s="63"/>
      <c r="W64" s="63"/>
    </row>
    <row r="65" spans="1:23" ht="195" x14ac:dyDescent="0.25">
      <c r="A65" s="66" t="s">
        <v>163</v>
      </c>
      <c r="B65" s="67">
        <v>26</v>
      </c>
      <c r="C65" s="55">
        <v>62</v>
      </c>
      <c r="D65" s="56" t="s">
        <v>114</v>
      </c>
      <c r="E65" s="57" t="s">
        <v>135</v>
      </c>
      <c r="F65" s="57"/>
      <c r="G65" s="58" t="s">
        <v>134</v>
      </c>
      <c r="H65" s="59"/>
      <c r="I65" s="60"/>
      <c r="J65" s="61"/>
      <c r="K65" s="62"/>
      <c r="L65" s="63"/>
      <c r="M65" s="63"/>
      <c r="N65" s="63"/>
      <c r="O65" s="63"/>
      <c r="P65" s="63"/>
      <c r="Q65" s="63"/>
      <c r="R65" s="63"/>
      <c r="S65" s="63"/>
      <c r="T65" s="63"/>
      <c r="U65" s="63"/>
      <c r="V65" s="63"/>
      <c r="W65" s="63"/>
    </row>
    <row r="66" spans="1:23" ht="105" x14ac:dyDescent="0.25">
      <c r="A66" s="66" t="s">
        <v>163</v>
      </c>
      <c r="B66" s="67">
        <v>27</v>
      </c>
      <c r="C66" s="55">
        <v>63</v>
      </c>
      <c r="D66" s="56" t="s">
        <v>115</v>
      </c>
      <c r="E66" s="57" t="s">
        <v>135</v>
      </c>
      <c r="F66" s="57"/>
      <c r="G66" s="58" t="s">
        <v>134</v>
      </c>
      <c r="H66" s="59"/>
      <c r="I66" s="60"/>
      <c r="J66" s="61"/>
      <c r="K66" s="62"/>
      <c r="L66" s="63"/>
      <c r="M66" s="63"/>
      <c r="N66" s="63"/>
      <c r="O66" s="63"/>
      <c r="P66" s="63"/>
      <c r="Q66" s="63"/>
      <c r="R66" s="63"/>
      <c r="S66" s="63"/>
      <c r="T66" s="63"/>
      <c r="U66" s="63"/>
      <c r="V66" s="63"/>
      <c r="W66" s="63"/>
    </row>
    <row r="67" spans="1:23" ht="45" x14ac:dyDescent="0.25">
      <c r="A67" s="82" t="s">
        <v>163</v>
      </c>
      <c r="B67" s="78">
        <v>28</v>
      </c>
      <c r="C67" s="55">
        <v>64</v>
      </c>
      <c r="D67" s="56" t="s">
        <v>116</v>
      </c>
      <c r="E67" s="57" t="s">
        <v>135</v>
      </c>
      <c r="F67" s="57"/>
      <c r="G67" s="58" t="s">
        <v>131</v>
      </c>
      <c r="H67" s="59"/>
      <c r="I67" s="60"/>
      <c r="J67" s="61"/>
      <c r="K67" s="62"/>
      <c r="L67" s="63"/>
      <c r="M67" s="63"/>
      <c r="N67" s="63"/>
      <c r="O67" s="63"/>
      <c r="P67" s="63"/>
      <c r="Q67" s="63"/>
      <c r="R67" s="63"/>
      <c r="S67" s="63"/>
      <c r="T67" s="63"/>
      <c r="U67" s="63"/>
      <c r="V67" s="63"/>
      <c r="W67" s="63"/>
    </row>
    <row r="68" spans="1:23" ht="30" x14ac:dyDescent="0.25">
      <c r="A68" s="79"/>
      <c r="B68" s="79"/>
      <c r="C68" s="55">
        <v>65</v>
      </c>
      <c r="D68" s="56" t="s">
        <v>117</v>
      </c>
      <c r="E68" s="57" t="s">
        <v>135</v>
      </c>
      <c r="F68" s="57"/>
      <c r="G68" s="58" t="s">
        <v>131</v>
      </c>
      <c r="H68" s="59"/>
      <c r="I68" s="60"/>
      <c r="J68" s="61"/>
      <c r="K68" s="62"/>
      <c r="L68" s="63"/>
      <c r="M68" s="63"/>
      <c r="N68" s="63"/>
      <c r="O68" s="63"/>
      <c r="P68" s="63"/>
      <c r="Q68" s="63"/>
      <c r="R68" s="63"/>
      <c r="S68" s="63"/>
      <c r="T68" s="63"/>
      <c r="U68" s="63"/>
      <c r="V68" s="63"/>
      <c r="W68" s="63"/>
    </row>
    <row r="69" spans="1:23" ht="30" x14ac:dyDescent="0.25">
      <c r="A69" s="80"/>
      <c r="B69" s="80"/>
      <c r="C69" s="55">
        <v>66</v>
      </c>
      <c r="D69" s="56" t="s">
        <v>118</v>
      </c>
      <c r="E69" s="57" t="s">
        <v>135</v>
      </c>
      <c r="F69" s="57"/>
      <c r="G69" s="58" t="s">
        <v>131</v>
      </c>
      <c r="H69" s="59"/>
      <c r="I69" s="60"/>
      <c r="J69" s="61"/>
      <c r="K69" s="62"/>
      <c r="L69" s="63"/>
      <c r="M69" s="63"/>
      <c r="N69" s="63"/>
      <c r="O69" s="63"/>
      <c r="P69" s="63"/>
      <c r="Q69" s="63"/>
      <c r="R69" s="63"/>
      <c r="S69" s="63"/>
      <c r="T69" s="63"/>
      <c r="U69" s="63"/>
      <c r="V69" s="63"/>
      <c r="W69" s="63"/>
    </row>
    <row r="70" spans="1:23" ht="45" x14ac:dyDescent="0.25">
      <c r="A70" s="66" t="s">
        <v>163</v>
      </c>
      <c r="B70" s="67">
        <v>29</v>
      </c>
      <c r="C70" s="55">
        <v>67</v>
      </c>
      <c r="D70" s="56" t="s">
        <v>119</v>
      </c>
      <c r="E70" s="57" t="s">
        <v>135</v>
      </c>
      <c r="F70" s="57"/>
      <c r="G70" s="58" t="s">
        <v>131</v>
      </c>
      <c r="H70" s="59"/>
      <c r="I70" s="60"/>
      <c r="J70" s="61"/>
      <c r="K70" s="62"/>
      <c r="L70" s="63"/>
      <c r="M70" s="63"/>
      <c r="N70" s="63"/>
      <c r="O70" s="63"/>
      <c r="P70" s="63"/>
      <c r="Q70" s="63"/>
      <c r="R70" s="63"/>
      <c r="S70" s="63"/>
      <c r="T70" s="63"/>
      <c r="U70" s="63"/>
      <c r="V70" s="63"/>
      <c r="W70" s="63"/>
    </row>
    <row r="71" spans="1:23" ht="60" x14ac:dyDescent="0.25">
      <c r="A71" s="66" t="s">
        <v>163</v>
      </c>
      <c r="B71" s="67">
        <v>30</v>
      </c>
      <c r="C71" s="55">
        <v>68</v>
      </c>
      <c r="D71" s="56" t="s">
        <v>120</v>
      </c>
      <c r="E71" s="57" t="s">
        <v>135</v>
      </c>
      <c r="F71" s="57"/>
      <c r="G71" s="58" t="s">
        <v>131</v>
      </c>
      <c r="H71" s="59"/>
      <c r="I71" s="60"/>
      <c r="J71" s="61"/>
      <c r="K71" s="62"/>
      <c r="L71" s="63"/>
      <c r="M71" s="63"/>
      <c r="N71" s="63"/>
      <c r="O71" s="63"/>
      <c r="P71" s="63"/>
      <c r="Q71" s="63"/>
      <c r="R71" s="63"/>
      <c r="S71" s="63"/>
      <c r="T71" s="63"/>
      <c r="U71" s="63"/>
      <c r="V71" s="63"/>
      <c r="W71" s="63"/>
    </row>
    <row r="72" spans="1:23" ht="120" x14ac:dyDescent="0.25">
      <c r="A72" s="65" t="s">
        <v>170</v>
      </c>
      <c r="B72" s="64">
        <v>31</v>
      </c>
      <c r="C72" s="44">
        <v>69</v>
      </c>
      <c r="D72" s="50" t="s">
        <v>121</v>
      </c>
      <c r="E72" s="26" t="s">
        <v>135</v>
      </c>
      <c r="F72" s="26" t="s">
        <v>160</v>
      </c>
      <c r="G72" s="45" t="s">
        <v>132</v>
      </c>
      <c r="H72" s="51">
        <v>399.54</v>
      </c>
      <c r="I72" s="48"/>
      <c r="J72" s="31">
        <f t="shared" si="2"/>
        <v>0</v>
      </c>
      <c r="K72" s="32" t="str">
        <f t="shared" si="3"/>
        <v>OK</v>
      </c>
      <c r="L72" s="46">
        <v>0</v>
      </c>
      <c r="M72" s="46">
        <v>0</v>
      </c>
      <c r="N72" s="46">
        <v>0</v>
      </c>
      <c r="O72" s="46">
        <v>0</v>
      </c>
      <c r="P72" s="46">
        <v>0</v>
      </c>
      <c r="Q72" s="46">
        <v>0</v>
      </c>
      <c r="R72" s="46">
        <v>0</v>
      </c>
      <c r="S72" s="46">
        <v>0</v>
      </c>
      <c r="T72" s="46">
        <v>0</v>
      </c>
      <c r="U72" s="46">
        <v>0</v>
      </c>
      <c r="V72" s="46">
        <v>0</v>
      </c>
      <c r="W72" s="46">
        <v>0</v>
      </c>
    </row>
    <row r="73" spans="1:23" ht="60" x14ac:dyDescent="0.25">
      <c r="A73" s="65" t="s">
        <v>168</v>
      </c>
      <c r="B73" s="64">
        <v>32</v>
      </c>
      <c r="C73" s="44">
        <v>70</v>
      </c>
      <c r="D73" s="50" t="s">
        <v>122</v>
      </c>
      <c r="E73" s="26" t="s">
        <v>135</v>
      </c>
      <c r="F73" s="26" t="s">
        <v>161</v>
      </c>
      <c r="G73" s="45" t="s">
        <v>131</v>
      </c>
      <c r="H73" s="51">
        <v>1993</v>
      </c>
      <c r="I73" s="48"/>
      <c r="J73" s="31">
        <f t="shared" si="2"/>
        <v>0</v>
      </c>
      <c r="K73" s="32" t="str">
        <f t="shared" si="3"/>
        <v>OK</v>
      </c>
      <c r="L73" s="46">
        <v>0</v>
      </c>
      <c r="M73" s="46">
        <v>0</v>
      </c>
      <c r="N73" s="46">
        <v>0</v>
      </c>
      <c r="O73" s="46">
        <v>0</v>
      </c>
      <c r="P73" s="46">
        <v>0</v>
      </c>
      <c r="Q73" s="46">
        <v>0</v>
      </c>
      <c r="R73" s="46">
        <v>0</v>
      </c>
      <c r="S73" s="46">
        <v>0</v>
      </c>
      <c r="T73" s="46">
        <v>0</v>
      </c>
      <c r="U73" s="46">
        <v>0</v>
      </c>
      <c r="V73" s="46">
        <v>0</v>
      </c>
      <c r="W73" s="46">
        <v>0</v>
      </c>
    </row>
    <row r="74" spans="1:23" x14ac:dyDescent="0.25">
      <c r="A74" s="66" t="s">
        <v>163</v>
      </c>
      <c r="B74" s="67">
        <v>33</v>
      </c>
      <c r="C74" s="55">
        <v>71</v>
      </c>
      <c r="D74" s="56" t="s">
        <v>123</v>
      </c>
      <c r="E74" s="57" t="s">
        <v>135</v>
      </c>
      <c r="F74" s="57"/>
      <c r="G74" s="58" t="s">
        <v>131</v>
      </c>
      <c r="H74" s="59"/>
      <c r="I74" s="60"/>
      <c r="J74" s="61"/>
      <c r="K74" s="62"/>
      <c r="L74" s="63"/>
      <c r="M74" s="63"/>
      <c r="N74" s="63"/>
      <c r="O74" s="63"/>
      <c r="P74" s="63"/>
      <c r="Q74" s="63"/>
      <c r="R74" s="63"/>
      <c r="S74" s="63"/>
      <c r="T74" s="63"/>
      <c r="U74" s="63"/>
      <c r="V74" s="63"/>
      <c r="W74" s="63"/>
    </row>
    <row r="75" spans="1:23" ht="60" x14ac:dyDescent="0.25">
      <c r="A75" s="65" t="s">
        <v>168</v>
      </c>
      <c r="B75" s="64">
        <v>34</v>
      </c>
      <c r="C75" s="44">
        <v>72</v>
      </c>
      <c r="D75" s="50" t="s">
        <v>124</v>
      </c>
      <c r="E75" s="26" t="s">
        <v>135</v>
      </c>
      <c r="F75" s="26" t="s">
        <v>161</v>
      </c>
      <c r="G75" s="45" t="s">
        <v>131</v>
      </c>
      <c r="H75" s="51">
        <v>848</v>
      </c>
      <c r="I75" s="48"/>
      <c r="J75" s="31">
        <f t="shared" si="2"/>
        <v>0</v>
      </c>
      <c r="K75" s="32" t="str">
        <f t="shared" si="3"/>
        <v>OK</v>
      </c>
      <c r="L75" s="46">
        <v>0</v>
      </c>
      <c r="M75" s="46">
        <v>0</v>
      </c>
      <c r="N75" s="46">
        <v>0</v>
      </c>
      <c r="O75" s="46">
        <v>0</v>
      </c>
      <c r="P75" s="46">
        <v>0</v>
      </c>
      <c r="Q75" s="46">
        <v>0</v>
      </c>
      <c r="R75" s="46">
        <v>0</v>
      </c>
      <c r="S75" s="46">
        <v>0</v>
      </c>
      <c r="T75" s="46">
        <v>0</v>
      </c>
      <c r="U75" s="46">
        <v>0</v>
      </c>
      <c r="V75" s="46">
        <v>0</v>
      </c>
      <c r="W75" s="46">
        <v>0</v>
      </c>
    </row>
    <row r="76" spans="1:23" ht="30" x14ac:dyDescent="0.25">
      <c r="A76" s="66" t="s">
        <v>163</v>
      </c>
      <c r="B76" s="67">
        <v>35</v>
      </c>
      <c r="C76" s="55">
        <v>73</v>
      </c>
      <c r="D76" s="56" t="s">
        <v>125</v>
      </c>
      <c r="E76" s="57" t="s">
        <v>135</v>
      </c>
      <c r="F76" s="57"/>
      <c r="G76" s="58" t="s">
        <v>131</v>
      </c>
      <c r="H76" s="59"/>
      <c r="I76" s="60"/>
      <c r="J76" s="61"/>
      <c r="K76" s="62"/>
      <c r="L76" s="63"/>
      <c r="M76" s="63"/>
      <c r="N76" s="63"/>
      <c r="O76" s="63"/>
      <c r="P76" s="63"/>
      <c r="Q76" s="63"/>
      <c r="R76" s="63"/>
      <c r="S76" s="63"/>
      <c r="T76" s="63"/>
      <c r="U76" s="63"/>
      <c r="V76" s="63"/>
      <c r="W76" s="63"/>
    </row>
    <row r="77" spans="1:23" ht="30" x14ac:dyDescent="0.25">
      <c r="A77" s="66" t="s">
        <v>163</v>
      </c>
      <c r="B77" s="67">
        <v>36</v>
      </c>
      <c r="C77" s="55">
        <v>74</v>
      </c>
      <c r="D77" s="56" t="s">
        <v>126</v>
      </c>
      <c r="E77" s="57" t="s">
        <v>135</v>
      </c>
      <c r="F77" s="57"/>
      <c r="G77" s="58" t="s">
        <v>131</v>
      </c>
      <c r="H77" s="59"/>
      <c r="I77" s="60"/>
      <c r="J77" s="61"/>
      <c r="K77" s="62"/>
      <c r="L77" s="63"/>
      <c r="M77" s="63"/>
      <c r="N77" s="63"/>
      <c r="O77" s="63"/>
      <c r="P77" s="63"/>
      <c r="Q77" s="63"/>
      <c r="R77" s="63"/>
      <c r="S77" s="63"/>
      <c r="T77" s="63"/>
      <c r="U77" s="63"/>
      <c r="V77" s="63"/>
      <c r="W77" s="63"/>
    </row>
    <row r="78" spans="1:23" ht="30" x14ac:dyDescent="0.25">
      <c r="A78" s="66" t="s">
        <v>163</v>
      </c>
      <c r="B78" s="67">
        <v>37</v>
      </c>
      <c r="C78" s="55">
        <v>75</v>
      </c>
      <c r="D78" s="56" t="s">
        <v>127</v>
      </c>
      <c r="E78" s="57" t="s">
        <v>135</v>
      </c>
      <c r="F78" s="57"/>
      <c r="G78" s="58" t="s">
        <v>131</v>
      </c>
      <c r="H78" s="59"/>
      <c r="I78" s="60"/>
      <c r="J78" s="61"/>
      <c r="K78" s="62"/>
      <c r="L78" s="63"/>
      <c r="M78" s="63"/>
      <c r="N78" s="63"/>
      <c r="O78" s="63"/>
      <c r="P78" s="63"/>
      <c r="Q78" s="63"/>
      <c r="R78" s="63"/>
      <c r="S78" s="63"/>
      <c r="T78" s="63"/>
      <c r="U78" s="63"/>
      <c r="V78" s="63"/>
      <c r="W78" s="63"/>
    </row>
    <row r="79" spans="1:23" ht="30" x14ac:dyDescent="0.25">
      <c r="A79" s="66" t="s">
        <v>163</v>
      </c>
      <c r="B79" s="67">
        <v>38</v>
      </c>
      <c r="C79" s="55">
        <v>76</v>
      </c>
      <c r="D79" s="56" t="s">
        <v>128</v>
      </c>
      <c r="E79" s="57" t="s">
        <v>135</v>
      </c>
      <c r="F79" s="57"/>
      <c r="G79" s="58" t="s">
        <v>131</v>
      </c>
      <c r="H79" s="59"/>
      <c r="I79" s="60"/>
      <c r="J79" s="61"/>
      <c r="K79" s="62"/>
      <c r="L79" s="63"/>
      <c r="M79" s="63"/>
      <c r="N79" s="63"/>
      <c r="O79" s="63"/>
      <c r="P79" s="63"/>
      <c r="Q79" s="63"/>
      <c r="R79" s="63"/>
      <c r="S79" s="63"/>
      <c r="T79" s="63"/>
      <c r="U79" s="63"/>
      <c r="V79" s="63"/>
      <c r="W79" s="63"/>
    </row>
    <row r="80" spans="1:23" ht="105" x14ac:dyDescent="0.25">
      <c r="A80" s="66" t="s">
        <v>163</v>
      </c>
      <c r="B80" s="67">
        <v>39</v>
      </c>
      <c r="C80" s="55">
        <v>77</v>
      </c>
      <c r="D80" s="56" t="s">
        <v>129</v>
      </c>
      <c r="E80" s="57" t="s">
        <v>135</v>
      </c>
      <c r="F80" s="57"/>
      <c r="G80" s="58" t="s">
        <v>131</v>
      </c>
      <c r="H80" s="59"/>
      <c r="I80" s="60"/>
      <c r="J80" s="61"/>
      <c r="K80" s="62"/>
      <c r="L80" s="63"/>
      <c r="M80" s="63"/>
      <c r="N80" s="63"/>
      <c r="O80" s="63"/>
      <c r="P80" s="63"/>
      <c r="Q80" s="63"/>
      <c r="R80" s="63"/>
      <c r="S80" s="63"/>
      <c r="T80" s="63"/>
      <c r="U80" s="63"/>
      <c r="V80" s="63"/>
      <c r="W80" s="63"/>
    </row>
    <row r="82" spans="4:4" x14ac:dyDescent="0.25">
      <c r="D82" s="2" t="s">
        <v>164</v>
      </c>
    </row>
    <row r="83" spans="4:4" x14ac:dyDescent="0.25">
      <c r="D83" s="2" t="s">
        <v>165</v>
      </c>
    </row>
    <row r="84" spans="4:4" x14ac:dyDescent="0.25">
      <c r="D84" s="2" t="s">
        <v>166</v>
      </c>
    </row>
  </sheetData>
  <mergeCells count="58">
    <mergeCell ref="U1:U2"/>
    <mergeCell ref="V1:V2"/>
    <mergeCell ref="W1:W2"/>
    <mergeCell ref="A2:K2"/>
    <mergeCell ref="O1:O2"/>
    <mergeCell ref="P1:P2"/>
    <mergeCell ref="Q1:Q2"/>
    <mergeCell ref="R1:R2"/>
    <mergeCell ref="S1:S2"/>
    <mergeCell ref="T1:T2"/>
    <mergeCell ref="A1:C1"/>
    <mergeCell ref="D1:H1"/>
    <mergeCell ref="I1:K1"/>
    <mergeCell ref="L1:L2"/>
    <mergeCell ref="M1:M2"/>
    <mergeCell ref="N1:N2"/>
    <mergeCell ref="A13:A15"/>
    <mergeCell ref="B13:B15"/>
    <mergeCell ref="A31:A33"/>
    <mergeCell ref="B31:B33"/>
    <mergeCell ref="A34:A36"/>
    <mergeCell ref="B34:B36"/>
    <mergeCell ref="A16:A18"/>
    <mergeCell ref="B16:B18"/>
    <mergeCell ref="A19:A20"/>
    <mergeCell ref="B19:B20"/>
    <mergeCell ref="A21:A22"/>
    <mergeCell ref="B21:B22"/>
    <mergeCell ref="A23:A26"/>
    <mergeCell ref="B23:B26"/>
    <mergeCell ref="A27:A29"/>
    <mergeCell ref="B27:B29"/>
    <mergeCell ref="A4:A6"/>
    <mergeCell ref="B4:B6"/>
    <mergeCell ref="A7:A9"/>
    <mergeCell ref="B7:B9"/>
    <mergeCell ref="A10:A12"/>
    <mergeCell ref="B10:B12"/>
    <mergeCell ref="A37:A38"/>
    <mergeCell ref="B37:B38"/>
    <mergeCell ref="A39:A40"/>
    <mergeCell ref="B39:B40"/>
    <mergeCell ref="A41:A42"/>
    <mergeCell ref="B41:B42"/>
    <mergeCell ref="A43:A45"/>
    <mergeCell ref="B43:B45"/>
    <mergeCell ref="A46:A47"/>
    <mergeCell ref="B46:B47"/>
    <mergeCell ref="A50:A53"/>
    <mergeCell ref="B50:B53"/>
    <mergeCell ref="A67:A69"/>
    <mergeCell ref="B67:B69"/>
    <mergeCell ref="A54:A56"/>
    <mergeCell ref="B54:B56"/>
    <mergeCell ref="A58:A60"/>
    <mergeCell ref="B58:B60"/>
    <mergeCell ref="A62:A64"/>
    <mergeCell ref="B62:B64"/>
  </mergeCells>
  <conditionalFormatting sqref="R5:W80">
    <cfRule type="cellIs" dxfId="11" priority="10" stopIfTrue="1" operator="greaterThan">
      <formula>0</formula>
    </cfRule>
    <cfRule type="cellIs" dxfId="10" priority="11" stopIfTrue="1" operator="greaterThan">
      <formula>0</formula>
    </cfRule>
    <cfRule type="cellIs" dxfId="9" priority="12" stopIfTrue="1" operator="greaterThan">
      <formula>0</formula>
    </cfRule>
  </conditionalFormatting>
  <conditionalFormatting sqref="R4:W4">
    <cfRule type="cellIs" dxfId="8" priority="7" stopIfTrue="1" operator="greaterThan">
      <formula>0</formula>
    </cfRule>
    <cfRule type="cellIs" dxfId="7" priority="8" stopIfTrue="1" operator="greaterThan">
      <formula>0</formula>
    </cfRule>
    <cfRule type="cellIs" dxfId="6" priority="9" stopIfTrue="1" operator="greaterThan">
      <formula>0</formula>
    </cfRule>
  </conditionalFormatting>
  <conditionalFormatting sqref="L4 L5:Q80">
    <cfRule type="cellIs" dxfId="5" priority="4" stopIfTrue="1" operator="greaterThan">
      <formula>0</formula>
    </cfRule>
    <cfRule type="cellIs" dxfId="4" priority="5" stopIfTrue="1" operator="greaterThan">
      <formula>0</formula>
    </cfRule>
    <cfRule type="cellIs" dxfId="3" priority="6" stopIfTrue="1" operator="greaterThan">
      <formula>0</formula>
    </cfRule>
  </conditionalFormatting>
  <conditionalFormatting sqref="M4:Q4">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2"/>
  <sheetViews>
    <sheetView tabSelected="1" topLeftCell="A82" zoomScale="80" zoomScaleNormal="80" workbookViewId="0">
      <selection activeCell="M91" sqref="M91"/>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16.28515625" style="20" customWidth="1"/>
    <col min="13" max="13" width="17" style="20" customWidth="1"/>
    <col min="14" max="16384" width="9.7109375" style="20"/>
  </cols>
  <sheetData>
    <row r="1" spans="1:13" ht="32.25" customHeight="1" x14ac:dyDescent="0.25">
      <c r="A1" s="74" t="s">
        <v>50</v>
      </c>
      <c r="B1" s="74"/>
      <c r="C1" s="74"/>
      <c r="D1" s="74" t="s">
        <v>51</v>
      </c>
      <c r="E1" s="74"/>
      <c r="F1" s="74"/>
      <c r="G1" s="74"/>
      <c r="H1" s="74"/>
      <c r="I1" s="95" t="s">
        <v>52</v>
      </c>
      <c r="J1" s="95"/>
      <c r="K1" s="95"/>
      <c r="L1" s="95"/>
      <c r="M1" s="95"/>
    </row>
    <row r="2" spans="1:13" ht="26.25" customHeight="1" x14ac:dyDescent="0.25">
      <c r="A2" s="74" t="s">
        <v>44</v>
      </c>
      <c r="B2" s="74"/>
      <c r="C2" s="74"/>
      <c r="D2" s="74"/>
      <c r="E2" s="74"/>
      <c r="F2" s="74"/>
      <c r="G2" s="74"/>
      <c r="H2" s="74"/>
      <c r="I2" s="74"/>
      <c r="J2" s="74"/>
      <c r="K2" s="74"/>
      <c r="L2" s="74"/>
      <c r="M2" s="74"/>
    </row>
    <row r="3" spans="1:13" s="21" customFormat="1" ht="45" customHeight="1" x14ac:dyDescent="0.2">
      <c r="A3" s="27" t="s">
        <v>3</v>
      </c>
      <c r="B3" s="27" t="s">
        <v>1</v>
      </c>
      <c r="C3" s="17" t="s">
        <v>4</v>
      </c>
      <c r="D3" s="17" t="s">
        <v>6</v>
      </c>
      <c r="E3" s="17" t="s">
        <v>40</v>
      </c>
      <c r="F3" s="17" t="s">
        <v>48</v>
      </c>
      <c r="G3" s="17" t="s">
        <v>45</v>
      </c>
      <c r="H3" s="18" t="s">
        <v>5</v>
      </c>
      <c r="I3" s="28" t="s">
        <v>29</v>
      </c>
      <c r="J3" s="29" t="s">
        <v>42</v>
      </c>
      <c r="K3" s="27" t="s">
        <v>28</v>
      </c>
      <c r="L3" s="30" t="s">
        <v>34</v>
      </c>
      <c r="M3" s="30" t="s">
        <v>35</v>
      </c>
    </row>
    <row r="4" spans="1:13" ht="30" x14ac:dyDescent="0.25">
      <c r="A4" s="81" t="s">
        <v>167</v>
      </c>
      <c r="B4" s="75">
        <v>1</v>
      </c>
      <c r="C4" s="49">
        <v>1</v>
      </c>
      <c r="D4" s="52" t="s">
        <v>53</v>
      </c>
      <c r="E4" s="45" t="s">
        <v>135</v>
      </c>
      <c r="F4" s="45" t="s">
        <v>136</v>
      </c>
      <c r="G4" s="45" t="s">
        <v>130</v>
      </c>
      <c r="H4" s="51">
        <v>42.01</v>
      </c>
      <c r="I4" s="47">
        <f>REITORIA!I4+ESAG!I4+CEART!I4+FAED!I4+CEAD!I4+CEFID!I4+CERES!I4+CESFI!I4+CAV!I4+CCT!I4+CEO!I4+CEPLAN!I4+MUSEU!I4+CEAVI!I4</f>
        <v>53</v>
      </c>
      <c r="J4" s="31">
        <f>(REITORIA!I4-REITORIA!J4)+(ESAG!I4-ESAG!J4)+(CEART!I4-CEART!J4)+(FAED!I4-FAED!J4)+(CEAD!I4-CEAD!J4)+(CEFID!I4-CEFID!J4)+(CERES!I4-CERES!J4)+(CESFI!I4-CESFI!J4)+(CAV!I4-CAV!J4)+(CCT!I4-CCT!J4)+(CEO!I4-CEO!J4)+(CEPLAN!I4-CEPLAN!J4)+(MUSEU!I4-MUSEU!J4)+(CEAVI!I4-CEAVI!J4)</f>
        <v>5</v>
      </c>
      <c r="K4" s="68">
        <f>I4-J4</f>
        <v>48</v>
      </c>
      <c r="L4" s="43">
        <f>H4*I4</f>
        <v>2226.5299999999997</v>
      </c>
      <c r="M4" s="43">
        <f>H4*J4</f>
        <v>210.04999999999998</v>
      </c>
    </row>
    <row r="5" spans="1:13" x14ac:dyDescent="0.25">
      <c r="A5" s="76"/>
      <c r="B5" s="76"/>
      <c r="C5" s="49">
        <v>2</v>
      </c>
      <c r="D5" s="52" t="s">
        <v>54</v>
      </c>
      <c r="E5" s="45" t="s">
        <v>135</v>
      </c>
      <c r="F5" s="45" t="s">
        <v>136</v>
      </c>
      <c r="G5" s="45" t="s">
        <v>130</v>
      </c>
      <c r="H5" s="51">
        <v>18.62</v>
      </c>
      <c r="I5" s="47">
        <f>REITORIA!I5+ESAG!I5+CEART!I5+FAED!I5+CEAD!I5+CEFID!I5+CERES!I5+CESFI!I5+CAV!I5+CCT!I5+CEO!I5+CEPLAN!I5+MUSEU!I5+CEAVI!I5</f>
        <v>41</v>
      </c>
      <c r="J5" s="31">
        <f>(REITORIA!I5-REITORIA!J5)+(ESAG!I5-ESAG!J5)+(CEART!I5-CEART!J5)+(FAED!I5-FAED!J5)+(CEAD!I5-CEAD!J5)+(CEFID!I5-CEFID!J5)+(CERES!I5-CERES!J5)+(CESFI!I5-CESFI!J5)+(CAV!I5-CAV!J5)+(CCT!I5-CCT!J5)+(CEO!I5-CEO!J5)+(CEPLAN!I5-CEPLAN!J5)+(MUSEU!I5-MUSEU!J5)+(CEAVI!I5-CEAVI!J5)</f>
        <v>5</v>
      </c>
      <c r="K5" s="68">
        <f t="shared" ref="K5:K53" si="0">I5-J5</f>
        <v>36</v>
      </c>
      <c r="L5" s="43">
        <f t="shared" ref="L5:L53" si="1">H5*I5</f>
        <v>763.42000000000007</v>
      </c>
      <c r="M5" s="43">
        <f t="shared" ref="M5:M53" si="2">H5*J5</f>
        <v>93.100000000000009</v>
      </c>
    </row>
    <row r="6" spans="1:13" ht="30" x14ac:dyDescent="0.25">
      <c r="A6" s="77"/>
      <c r="B6" s="77"/>
      <c r="C6" s="44">
        <v>3</v>
      </c>
      <c r="D6" s="52" t="s">
        <v>55</v>
      </c>
      <c r="E6" s="26" t="s">
        <v>135</v>
      </c>
      <c r="F6" s="26" t="s">
        <v>137</v>
      </c>
      <c r="G6" s="45" t="s">
        <v>130</v>
      </c>
      <c r="H6" s="51">
        <v>95</v>
      </c>
      <c r="I6" s="47">
        <f>REITORIA!I6+ESAG!I6+CEART!I6+FAED!I6+CEAD!I6+CEFID!I6+CERES!I6+CESFI!I6+CAV!I6+CCT!I6+CEO!I6+CEPLAN!I6+MUSEU!I6+CEAVI!I6</f>
        <v>5</v>
      </c>
      <c r="J6" s="31">
        <f>(REITORIA!I6-REITORIA!J6)+(ESAG!I6-ESAG!J6)+(CEART!I6-CEART!J6)+(FAED!I6-FAED!J6)+(CEAD!I6-CEAD!J6)+(CEFID!I6-CEFID!J6)+(CERES!I6-CERES!J6)+(CESFI!I6-CESFI!J6)+(CAV!I6-CAV!J6)+(CCT!I6-CCT!J6)+(CEO!I6-CEO!J6)+(CEPLAN!I6-CEPLAN!J6)+(MUSEU!I6-MUSEU!J6)+(CEAVI!I6-CEAVI!J6)</f>
        <v>0</v>
      </c>
      <c r="K6" s="68">
        <f t="shared" si="0"/>
        <v>5</v>
      </c>
      <c r="L6" s="43">
        <f t="shared" si="1"/>
        <v>475</v>
      </c>
      <c r="M6" s="43">
        <f t="shared" si="2"/>
        <v>0</v>
      </c>
    </row>
    <row r="7" spans="1:13" ht="30" x14ac:dyDescent="0.25">
      <c r="A7" s="81" t="s">
        <v>168</v>
      </c>
      <c r="B7" s="75">
        <v>2</v>
      </c>
      <c r="C7" s="44">
        <v>4</v>
      </c>
      <c r="D7" s="53" t="s">
        <v>56</v>
      </c>
      <c r="E7" s="26" t="s">
        <v>135</v>
      </c>
      <c r="F7" s="26" t="s">
        <v>138</v>
      </c>
      <c r="G7" s="45" t="s">
        <v>131</v>
      </c>
      <c r="H7" s="51">
        <v>250</v>
      </c>
      <c r="I7" s="47">
        <f>REITORIA!I7+ESAG!I7+CEART!I7+FAED!I7+CEAD!I7+CEFID!I7+CERES!I7+CESFI!I7+CAV!I7+CCT!I7+CEO!I7+CEPLAN!I7+MUSEU!I7+CEAVI!I7</f>
        <v>39</v>
      </c>
      <c r="J7" s="31">
        <f>(REITORIA!I7-REITORIA!J7)+(ESAG!I7-ESAG!J7)+(CEART!I7-CEART!J7)+(FAED!I7-FAED!J7)+(CEAD!I7-CEAD!J7)+(CEFID!I7-CEFID!J7)+(CERES!I7-CERES!J7)+(CESFI!I7-CESFI!J7)+(CAV!I7-CAV!J7)+(CCT!I7-CCT!J7)+(CEO!I7-CEO!J7)+(CEPLAN!I7-CEPLAN!J7)+(MUSEU!I7-MUSEU!J7)+(CEAVI!I7-CEAVI!J7)</f>
        <v>0</v>
      </c>
      <c r="K7" s="68">
        <f t="shared" si="0"/>
        <v>39</v>
      </c>
      <c r="L7" s="43">
        <f t="shared" si="1"/>
        <v>9750</v>
      </c>
      <c r="M7" s="43">
        <f t="shared" si="2"/>
        <v>0</v>
      </c>
    </row>
    <row r="8" spans="1:13" ht="30" x14ac:dyDescent="0.25">
      <c r="A8" s="76"/>
      <c r="B8" s="76"/>
      <c r="C8" s="44">
        <v>5</v>
      </c>
      <c r="D8" s="53" t="s">
        <v>57</v>
      </c>
      <c r="E8" s="26" t="s">
        <v>135</v>
      </c>
      <c r="F8" s="26" t="s">
        <v>138</v>
      </c>
      <c r="G8" s="45" t="s">
        <v>131</v>
      </c>
      <c r="H8" s="51">
        <v>360.08</v>
      </c>
      <c r="I8" s="47">
        <f>REITORIA!I8+ESAG!I8+CEART!I8+FAED!I8+CEAD!I8+CEFID!I8+CERES!I8+CESFI!I8+CAV!I8+CCT!I8+CEO!I8+CEPLAN!I8+MUSEU!I8+CEAVI!I8</f>
        <v>25</v>
      </c>
      <c r="J8" s="31">
        <f>(REITORIA!I8-REITORIA!J8)+(ESAG!I8-ESAG!J8)+(CEART!I8-CEART!J8)+(FAED!I8-FAED!J8)+(CEAD!I8-CEAD!J8)+(CEFID!I8-CEFID!J8)+(CERES!I8-CERES!J8)+(CESFI!I8-CESFI!J8)+(CAV!I8-CAV!J8)+(CCT!I8-CCT!J8)+(CEO!I8-CEO!J8)+(CEPLAN!I8-CEPLAN!J8)+(MUSEU!I8-MUSEU!J8)+(CEAVI!I8-CEAVI!J8)</f>
        <v>0</v>
      </c>
      <c r="K8" s="68">
        <f t="shared" si="0"/>
        <v>25</v>
      </c>
      <c r="L8" s="43">
        <f t="shared" si="1"/>
        <v>9002</v>
      </c>
      <c r="M8" s="43">
        <f t="shared" si="2"/>
        <v>0</v>
      </c>
    </row>
    <row r="9" spans="1:13" ht="30" x14ac:dyDescent="0.25">
      <c r="A9" s="77"/>
      <c r="B9" s="77"/>
      <c r="C9" s="44">
        <v>6</v>
      </c>
      <c r="D9" s="53" t="s">
        <v>58</v>
      </c>
      <c r="E9" s="26" t="s">
        <v>135</v>
      </c>
      <c r="F9" s="26" t="s">
        <v>138</v>
      </c>
      <c r="G9" s="45" t="s">
        <v>131</v>
      </c>
      <c r="H9" s="51">
        <v>558</v>
      </c>
      <c r="I9" s="47">
        <f>REITORIA!I9+ESAG!I9+CEART!I9+FAED!I9+CEAD!I9+CEFID!I9+CERES!I9+CESFI!I9+CAV!I9+CCT!I9+CEO!I9+CEPLAN!I9+MUSEU!I9+CEAVI!I9</f>
        <v>31</v>
      </c>
      <c r="J9" s="31">
        <f>(REITORIA!I9-REITORIA!J9)+(ESAG!I9-ESAG!J9)+(CEART!I9-CEART!J9)+(FAED!I9-FAED!J9)+(CEAD!I9-CEAD!J9)+(CEFID!I9-CEFID!J9)+(CERES!I9-CERES!J9)+(CESFI!I9-CESFI!J9)+(CAV!I9-CAV!J9)+(CCT!I9-CCT!J9)+(CEO!I9-CEO!J9)+(CEPLAN!I9-CEPLAN!J9)+(MUSEU!I9-MUSEU!J9)+(CEAVI!I9-CEAVI!J9)</f>
        <v>5</v>
      </c>
      <c r="K9" s="68">
        <f t="shared" si="0"/>
        <v>26</v>
      </c>
      <c r="L9" s="43">
        <f t="shared" si="1"/>
        <v>17298</v>
      </c>
      <c r="M9" s="43">
        <f t="shared" si="2"/>
        <v>2790</v>
      </c>
    </row>
    <row r="10" spans="1:13" ht="45" x14ac:dyDescent="0.25">
      <c r="A10" s="81" t="s">
        <v>169</v>
      </c>
      <c r="B10" s="75">
        <v>3</v>
      </c>
      <c r="C10" s="44">
        <v>7</v>
      </c>
      <c r="D10" s="53" t="s">
        <v>59</v>
      </c>
      <c r="E10" s="26" t="s">
        <v>135</v>
      </c>
      <c r="F10" s="26" t="s">
        <v>139</v>
      </c>
      <c r="G10" s="45" t="s">
        <v>132</v>
      </c>
      <c r="H10" s="51">
        <v>326.43</v>
      </c>
      <c r="I10" s="47">
        <f>REITORIA!I10+ESAG!I10+CEART!I10+FAED!I10+CEAD!I10+CEFID!I10+CERES!I10+CESFI!I10+CAV!I10+CCT!I10+CEO!I10+CEPLAN!I10+MUSEU!I10+CEAVI!I10</f>
        <v>38</v>
      </c>
      <c r="J10" s="31">
        <f>(REITORIA!I10-REITORIA!J10)+(ESAG!I10-ESAG!J10)+(CEART!I10-CEART!J10)+(FAED!I10-FAED!J10)+(CEAD!I10-CEAD!J10)+(CEFID!I10-CEFID!J10)+(CERES!I10-CERES!J10)+(CESFI!I10-CESFI!J10)+(CAV!I10-CAV!J10)+(CCT!I10-CCT!J10)+(CEO!I10-CEO!J10)+(CEPLAN!I10-CEPLAN!J10)+(MUSEU!I10-MUSEU!J10)+(CEAVI!I10-CEAVI!J10)</f>
        <v>6</v>
      </c>
      <c r="K10" s="68">
        <f t="shared" si="0"/>
        <v>32</v>
      </c>
      <c r="L10" s="43">
        <f t="shared" si="1"/>
        <v>12404.34</v>
      </c>
      <c r="M10" s="43">
        <f t="shared" si="2"/>
        <v>1958.58</v>
      </c>
    </row>
    <row r="11" spans="1:13" ht="45" x14ac:dyDescent="0.25">
      <c r="A11" s="76"/>
      <c r="B11" s="76"/>
      <c r="C11" s="44">
        <v>8</v>
      </c>
      <c r="D11" s="53" t="s">
        <v>60</v>
      </c>
      <c r="E11" s="26" t="s">
        <v>135</v>
      </c>
      <c r="F11" s="26" t="s">
        <v>138</v>
      </c>
      <c r="G11" s="45" t="s">
        <v>132</v>
      </c>
      <c r="H11" s="51">
        <v>414.2</v>
      </c>
      <c r="I11" s="47">
        <f>REITORIA!I11+ESAG!I11+CEART!I11+FAED!I11+CEAD!I11+CEFID!I11+CERES!I11+CESFI!I11+CAV!I11+CCT!I11+CEO!I11+CEPLAN!I11+MUSEU!I11+CEAVI!I11</f>
        <v>46</v>
      </c>
      <c r="J11" s="31">
        <f>(REITORIA!I11-REITORIA!J11)+(ESAG!I11-ESAG!J11)+(CEART!I11-CEART!J11)+(FAED!I11-FAED!J11)+(CEAD!I11-CEAD!J11)+(CEFID!I11-CEFID!J11)+(CERES!I11-CERES!J11)+(CESFI!I11-CESFI!J11)+(CAV!I11-CAV!J11)+(CCT!I11-CCT!J11)+(CEO!I11-CEO!J11)+(CEPLAN!I11-CEPLAN!J11)+(MUSEU!I11-MUSEU!J11)+(CEAVI!I11-CEAVI!J11)</f>
        <v>6</v>
      </c>
      <c r="K11" s="68">
        <f t="shared" si="0"/>
        <v>40</v>
      </c>
      <c r="L11" s="43">
        <f t="shared" si="1"/>
        <v>19053.2</v>
      </c>
      <c r="M11" s="43">
        <f t="shared" si="2"/>
        <v>2485.1999999999998</v>
      </c>
    </row>
    <row r="12" spans="1:13" ht="45" x14ac:dyDescent="0.25">
      <c r="A12" s="77"/>
      <c r="B12" s="77"/>
      <c r="C12" s="44">
        <v>9</v>
      </c>
      <c r="D12" s="53" t="s">
        <v>61</v>
      </c>
      <c r="E12" s="26" t="s">
        <v>135</v>
      </c>
      <c r="F12" s="26" t="s">
        <v>140</v>
      </c>
      <c r="G12" s="45" t="s">
        <v>132</v>
      </c>
      <c r="H12" s="51">
        <v>552.83000000000004</v>
      </c>
      <c r="I12" s="47">
        <f>REITORIA!I12+ESAG!I12+CEART!I12+FAED!I12+CEAD!I12+CEFID!I12+CERES!I12+CESFI!I12+CAV!I12+CCT!I12+CEO!I12+CEPLAN!I12+MUSEU!I12+CEAVI!I12</f>
        <v>15</v>
      </c>
      <c r="J12" s="31">
        <f>(REITORIA!I12-REITORIA!J12)+(ESAG!I12-ESAG!J12)+(CEART!I12-CEART!J12)+(FAED!I12-FAED!J12)+(CEAD!I12-CEAD!J12)+(CEFID!I12-CEFID!J12)+(CERES!I12-CERES!J12)+(CESFI!I12-CESFI!J12)+(CAV!I12-CAV!J12)+(CCT!I12-CCT!J12)+(CEO!I12-CEO!J12)+(CEPLAN!I12-CEPLAN!J12)+(MUSEU!I12-MUSEU!J12)+(CEAVI!I12-CEAVI!J12)</f>
        <v>2</v>
      </c>
      <c r="K12" s="68">
        <f t="shared" si="0"/>
        <v>13</v>
      </c>
      <c r="L12" s="43">
        <f t="shared" si="1"/>
        <v>8292.4500000000007</v>
      </c>
      <c r="M12" s="43">
        <f t="shared" si="2"/>
        <v>1105.6600000000001</v>
      </c>
    </row>
    <row r="13" spans="1:13" x14ac:dyDescent="0.25">
      <c r="A13" s="81" t="s">
        <v>167</v>
      </c>
      <c r="B13" s="75">
        <v>4</v>
      </c>
      <c r="C13" s="44">
        <v>10</v>
      </c>
      <c r="D13" s="50" t="s">
        <v>62</v>
      </c>
      <c r="E13" s="26" t="s">
        <v>135</v>
      </c>
      <c r="F13" s="26" t="s">
        <v>141</v>
      </c>
      <c r="G13" s="45" t="s">
        <v>131</v>
      </c>
      <c r="H13" s="51">
        <v>189.3</v>
      </c>
      <c r="I13" s="47">
        <f>REITORIA!I13+ESAG!I13+CEART!I13+FAED!I13+CEAD!I13+CEFID!I13+CERES!I13+CESFI!I13+CAV!I13+CCT!I13+CEO!I13+CEPLAN!I13+MUSEU!I13+CEAVI!I13</f>
        <v>46</v>
      </c>
      <c r="J13" s="31">
        <f>(REITORIA!I13-REITORIA!J13)+(ESAG!I13-ESAG!J13)+(CEART!I13-CEART!J13)+(FAED!I13-FAED!J13)+(CEAD!I13-CEAD!J13)+(CEFID!I13-CEFID!J13)+(CERES!I13-CERES!J13)+(CESFI!I13-CESFI!J13)+(CAV!I13-CAV!J13)+(CCT!I13-CCT!J13)+(CEO!I13-CEO!J13)+(CEPLAN!I13-CEPLAN!J13)+(MUSEU!I13-MUSEU!J13)+(CEAVI!I13-CEAVI!J13)</f>
        <v>6</v>
      </c>
      <c r="K13" s="68">
        <f t="shared" si="0"/>
        <v>40</v>
      </c>
      <c r="L13" s="43">
        <f t="shared" si="1"/>
        <v>8707.8000000000011</v>
      </c>
      <c r="M13" s="43">
        <f t="shared" si="2"/>
        <v>1135.8000000000002</v>
      </c>
    </row>
    <row r="14" spans="1:13" x14ac:dyDescent="0.25">
      <c r="A14" s="76"/>
      <c r="B14" s="76"/>
      <c r="C14" s="44">
        <v>11</v>
      </c>
      <c r="D14" s="50" t="s">
        <v>63</v>
      </c>
      <c r="E14" s="26" t="s">
        <v>135</v>
      </c>
      <c r="F14" s="26" t="s">
        <v>141</v>
      </c>
      <c r="G14" s="45" t="s">
        <v>131</v>
      </c>
      <c r="H14" s="51">
        <v>105</v>
      </c>
      <c r="I14" s="47">
        <f>REITORIA!I14+ESAG!I14+CEART!I14+FAED!I14+CEAD!I14+CEFID!I14+CERES!I14+CESFI!I14+CAV!I14+CCT!I14+CEO!I14+CEPLAN!I14+MUSEU!I14+CEAVI!I14</f>
        <v>66</v>
      </c>
      <c r="J14" s="31">
        <f>(REITORIA!I14-REITORIA!J14)+(ESAG!I14-ESAG!J14)+(CEART!I14-CEART!J14)+(FAED!I14-FAED!J14)+(CEAD!I14-CEAD!J14)+(CEFID!I14-CEFID!J14)+(CERES!I14-CERES!J14)+(CESFI!I14-CESFI!J14)+(CAV!I14-CAV!J14)+(CCT!I14-CCT!J14)+(CEO!I14-CEO!J14)+(CEPLAN!I14-CEPLAN!J14)+(MUSEU!I14-MUSEU!J14)+(CEAVI!I14-CEAVI!J14)</f>
        <v>5</v>
      </c>
      <c r="K14" s="68">
        <f t="shared" si="0"/>
        <v>61</v>
      </c>
      <c r="L14" s="43">
        <f t="shared" si="1"/>
        <v>6930</v>
      </c>
      <c r="M14" s="43">
        <f t="shared" si="2"/>
        <v>525</v>
      </c>
    </row>
    <row r="15" spans="1:13" x14ac:dyDescent="0.25">
      <c r="A15" s="77"/>
      <c r="B15" s="77"/>
      <c r="C15" s="44">
        <v>12</v>
      </c>
      <c r="D15" s="50" t="s">
        <v>64</v>
      </c>
      <c r="E15" s="26" t="s">
        <v>135</v>
      </c>
      <c r="F15" s="26" t="s">
        <v>141</v>
      </c>
      <c r="G15" s="45" t="s">
        <v>131</v>
      </c>
      <c r="H15" s="51">
        <v>68</v>
      </c>
      <c r="I15" s="47">
        <f>REITORIA!I15+ESAG!I15+CEART!I15+FAED!I15+CEAD!I15+CEFID!I15+CERES!I15+CESFI!I15+CAV!I15+CCT!I15+CEO!I15+CEPLAN!I15+MUSEU!I15+CEAVI!I15</f>
        <v>134</v>
      </c>
      <c r="J15" s="31">
        <f>(REITORIA!I15-REITORIA!J15)+(ESAG!I15-ESAG!J15)+(CEART!I15-CEART!J15)+(FAED!I15-FAED!J15)+(CEAD!I15-CEAD!J15)+(CEFID!I15-CEFID!J15)+(CERES!I15-CERES!J15)+(CESFI!I15-CESFI!J15)+(CAV!I15-CAV!J15)+(CCT!I15-CCT!J15)+(CEO!I15-CEO!J15)+(CEPLAN!I15-CEPLAN!J15)+(MUSEU!I15-MUSEU!J15)+(CEAVI!I15-CEAVI!J15)</f>
        <v>25</v>
      </c>
      <c r="K15" s="68">
        <f t="shared" si="0"/>
        <v>109</v>
      </c>
      <c r="L15" s="43">
        <f t="shared" si="1"/>
        <v>9112</v>
      </c>
      <c r="M15" s="43">
        <f t="shared" si="2"/>
        <v>1700</v>
      </c>
    </row>
    <row r="16" spans="1:13" ht="30" x14ac:dyDescent="0.25">
      <c r="A16" s="81" t="s">
        <v>168</v>
      </c>
      <c r="B16" s="75">
        <v>5</v>
      </c>
      <c r="C16" s="44">
        <v>13</v>
      </c>
      <c r="D16" s="50" t="s">
        <v>65</v>
      </c>
      <c r="E16" s="26" t="s">
        <v>135</v>
      </c>
      <c r="F16" s="26" t="s">
        <v>142</v>
      </c>
      <c r="G16" s="45" t="s">
        <v>131</v>
      </c>
      <c r="H16" s="51">
        <v>197.64</v>
      </c>
      <c r="I16" s="47">
        <f>REITORIA!I16+ESAG!I16+CEART!I16+FAED!I16+CEAD!I16+CEFID!I16+CERES!I16+CESFI!I16+CAV!I16+CCT!I16+CEO!I16+CEPLAN!I16+MUSEU!I16+CEAVI!I16</f>
        <v>148</v>
      </c>
      <c r="J16" s="31">
        <f>(REITORIA!I16-REITORIA!J16)+(ESAG!I16-ESAG!J16)+(CEART!I16-CEART!J16)+(FAED!I16-FAED!J16)+(CEAD!I16-CEAD!J16)+(CEFID!I16-CEFID!J16)+(CERES!I16-CERES!J16)+(CESFI!I16-CESFI!J16)+(CAV!I16-CAV!J16)+(CCT!I16-CCT!J16)+(CEO!I16-CEO!J16)+(CEPLAN!I16-CEPLAN!J16)+(MUSEU!I16-MUSEU!J16)+(CEAVI!I16-CEAVI!J16)</f>
        <v>10</v>
      </c>
      <c r="K16" s="68">
        <f t="shared" si="0"/>
        <v>138</v>
      </c>
      <c r="L16" s="43">
        <f t="shared" si="1"/>
        <v>29250.719999999998</v>
      </c>
      <c r="M16" s="43">
        <f t="shared" si="2"/>
        <v>1976.3999999999999</v>
      </c>
    </row>
    <row r="17" spans="1:13" x14ac:dyDescent="0.25">
      <c r="A17" s="76"/>
      <c r="B17" s="76"/>
      <c r="C17" s="44">
        <v>14</v>
      </c>
      <c r="D17" s="50" t="s">
        <v>66</v>
      </c>
      <c r="E17" s="26" t="s">
        <v>135</v>
      </c>
      <c r="F17" s="26" t="s">
        <v>143</v>
      </c>
      <c r="G17" s="45" t="s">
        <v>131</v>
      </c>
      <c r="H17" s="51">
        <v>269</v>
      </c>
      <c r="I17" s="47">
        <f>REITORIA!I17+ESAG!I17+CEART!I17+FAED!I17+CEAD!I17+CEFID!I17+CERES!I17+CESFI!I17+CAV!I17+CCT!I17+CEO!I17+CEPLAN!I17+MUSEU!I17+CEAVI!I17</f>
        <v>103</v>
      </c>
      <c r="J17" s="31">
        <f>(REITORIA!I17-REITORIA!J17)+(ESAG!I17-ESAG!J17)+(CEART!I17-CEART!J17)+(FAED!I17-FAED!J17)+(CEAD!I17-CEAD!J17)+(CEFID!I17-CEFID!J17)+(CERES!I17-CERES!J17)+(CESFI!I17-CESFI!J17)+(CAV!I17-CAV!J17)+(CCT!I17-CCT!J17)+(CEO!I17-CEO!J17)+(CEPLAN!I17-CEPLAN!J17)+(MUSEU!I17-MUSEU!J17)+(CEAVI!I17-CEAVI!J17)</f>
        <v>0</v>
      </c>
      <c r="K17" s="68">
        <f t="shared" si="0"/>
        <v>103</v>
      </c>
      <c r="L17" s="43">
        <f t="shared" si="1"/>
        <v>27707</v>
      </c>
      <c r="M17" s="43">
        <f t="shared" si="2"/>
        <v>0</v>
      </c>
    </row>
    <row r="18" spans="1:13" x14ac:dyDescent="0.25">
      <c r="A18" s="77"/>
      <c r="B18" s="77"/>
      <c r="C18" s="44">
        <v>15</v>
      </c>
      <c r="D18" s="50" t="s">
        <v>67</v>
      </c>
      <c r="E18" s="26" t="s">
        <v>135</v>
      </c>
      <c r="F18" s="26" t="s">
        <v>143</v>
      </c>
      <c r="G18" s="45" t="s">
        <v>131</v>
      </c>
      <c r="H18" s="51">
        <v>133.11000000000001</v>
      </c>
      <c r="I18" s="47">
        <f>REITORIA!I18+ESAG!I18+CEART!I18+FAED!I18+CEAD!I18+CEFID!I18+CERES!I18+CESFI!I18+CAV!I18+CCT!I18+CEO!I18+CEPLAN!I18+MUSEU!I18+CEAVI!I18</f>
        <v>65</v>
      </c>
      <c r="J18" s="31">
        <f>(REITORIA!I18-REITORIA!J18)+(ESAG!I18-ESAG!J18)+(CEART!I18-CEART!J18)+(FAED!I18-FAED!J18)+(CEAD!I18-CEAD!J18)+(CEFID!I18-CEFID!J18)+(CERES!I18-CERES!J18)+(CESFI!I18-CESFI!J18)+(CAV!I18-CAV!J18)+(CCT!I18-CCT!J18)+(CEO!I18-CEO!J18)+(CEPLAN!I18-CEPLAN!J18)+(MUSEU!I18-MUSEU!J18)+(CEAVI!I18-CEAVI!J18)</f>
        <v>20</v>
      </c>
      <c r="K18" s="68">
        <f t="shared" si="0"/>
        <v>45</v>
      </c>
      <c r="L18" s="43">
        <f t="shared" si="1"/>
        <v>8652.1500000000015</v>
      </c>
      <c r="M18" s="43">
        <f t="shared" si="2"/>
        <v>2662.2000000000003</v>
      </c>
    </row>
    <row r="19" spans="1:13" x14ac:dyDescent="0.25">
      <c r="A19" s="81" t="s">
        <v>169</v>
      </c>
      <c r="B19" s="75">
        <v>6</v>
      </c>
      <c r="C19" s="44">
        <v>16</v>
      </c>
      <c r="D19" s="50" t="s">
        <v>68</v>
      </c>
      <c r="E19" s="26" t="s">
        <v>135</v>
      </c>
      <c r="F19" s="26" t="s">
        <v>144</v>
      </c>
      <c r="G19" s="45" t="s">
        <v>131</v>
      </c>
      <c r="H19" s="51">
        <v>435.95</v>
      </c>
      <c r="I19" s="47">
        <f>REITORIA!I19+ESAG!I19+CEART!I19+FAED!I19+CEAD!I19+CEFID!I19+CERES!I19+CESFI!I19+CAV!I19+CCT!I19+CEO!I19+CEPLAN!I19+MUSEU!I19+CEAVI!I19</f>
        <v>12</v>
      </c>
      <c r="J19" s="31">
        <f>(REITORIA!I19-REITORIA!J19)+(ESAG!I19-ESAG!J19)+(CEART!I19-CEART!J19)+(FAED!I19-FAED!J19)+(CEAD!I19-CEAD!J19)+(CEFID!I19-CEFID!J19)+(CERES!I19-CERES!J19)+(CESFI!I19-CESFI!J19)+(CAV!I19-CAV!J19)+(CCT!I19-CCT!J19)+(CEO!I19-CEO!J19)+(CEPLAN!I19-CEPLAN!J19)+(MUSEU!I19-MUSEU!J19)+(CEAVI!I19-CEAVI!J19)</f>
        <v>0</v>
      </c>
      <c r="K19" s="68">
        <f t="shared" si="0"/>
        <v>12</v>
      </c>
      <c r="L19" s="43">
        <f t="shared" si="1"/>
        <v>5231.3999999999996</v>
      </c>
      <c r="M19" s="43">
        <f t="shared" si="2"/>
        <v>0</v>
      </c>
    </row>
    <row r="20" spans="1:13" ht="30" x14ac:dyDescent="0.25">
      <c r="A20" s="77"/>
      <c r="B20" s="77"/>
      <c r="C20" s="44">
        <v>17</v>
      </c>
      <c r="D20" s="50" t="s">
        <v>69</v>
      </c>
      <c r="E20" s="26" t="s">
        <v>135</v>
      </c>
      <c r="F20" s="26" t="s">
        <v>145</v>
      </c>
      <c r="G20" s="45" t="s">
        <v>131</v>
      </c>
      <c r="H20" s="51">
        <v>486.86</v>
      </c>
      <c r="I20" s="47">
        <f>REITORIA!I20+ESAG!I20+CEART!I20+FAED!I20+CEAD!I20+CEFID!I20+CERES!I20+CESFI!I20+CAV!I20+CCT!I20+CEO!I20+CEPLAN!I20+MUSEU!I20+CEAVI!I20</f>
        <v>10</v>
      </c>
      <c r="J20" s="31">
        <f>(REITORIA!I20-REITORIA!J20)+(ESAG!I20-ESAG!J20)+(CEART!I20-CEART!J20)+(FAED!I20-FAED!J20)+(CEAD!I20-CEAD!J20)+(CEFID!I20-CEFID!J20)+(CERES!I20-CERES!J20)+(CESFI!I20-CESFI!J20)+(CAV!I20-CAV!J20)+(CCT!I20-CCT!J20)+(CEO!I20-CEO!J20)+(CEPLAN!I20-CEPLAN!J20)+(MUSEU!I20-MUSEU!J20)+(CEAVI!I20-CEAVI!J20)</f>
        <v>0</v>
      </c>
      <c r="K20" s="68">
        <f t="shared" si="0"/>
        <v>10</v>
      </c>
      <c r="L20" s="43">
        <f t="shared" si="1"/>
        <v>4868.6000000000004</v>
      </c>
      <c r="M20" s="43">
        <f t="shared" si="2"/>
        <v>0</v>
      </c>
    </row>
    <row r="21" spans="1:13" x14ac:dyDescent="0.25">
      <c r="A21" s="81" t="s">
        <v>170</v>
      </c>
      <c r="B21" s="75">
        <v>7</v>
      </c>
      <c r="C21" s="44">
        <v>18</v>
      </c>
      <c r="D21" s="50" t="s">
        <v>70</v>
      </c>
      <c r="E21" s="26" t="s">
        <v>135</v>
      </c>
      <c r="F21" s="26" t="s">
        <v>146</v>
      </c>
      <c r="G21" s="45" t="s">
        <v>131</v>
      </c>
      <c r="H21" s="51">
        <v>41.09</v>
      </c>
      <c r="I21" s="47">
        <f>REITORIA!I21+ESAG!I21+CEART!I21+FAED!I21+CEAD!I21+CEFID!I21+CERES!I21+CESFI!I21+CAV!I21+CCT!I21+CEO!I21+CEPLAN!I21+MUSEU!I21+CEAVI!I21</f>
        <v>90</v>
      </c>
      <c r="J21" s="31">
        <f>(REITORIA!I21-REITORIA!J21)+(ESAG!I21-ESAG!J21)+(CEART!I21-CEART!J21)+(FAED!I21-FAED!J21)+(CEAD!I21-CEAD!J21)+(CEFID!I21-CEFID!J21)+(CERES!I21-CERES!J21)+(CESFI!I21-CESFI!J21)+(CAV!I21-CAV!J21)+(CCT!I21-CCT!J21)+(CEO!I21-CEO!J21)+(CEPLAN!I21-CEPLAN!J21)+(MUSEU!I21-MUSEU!J21)+(CEAVI!I21-CEAVI!J21)</f>
        <v>0</v>
      </c>
      <c r="K21" s="68">
        <f t="shared" si="0"/>
        <v>90</v>
      </c>
      <c r="L21" s="43">
        <f t="shared" si="1"/>
        <v>3698.1000000000004</v>
      </c>
      <c r="M21" s="43">
        <f t="shared" si="2"/>
        <v>0</v>
      </c>
    </row>
    <row r="22" spans="1:13" x14ac:dyDescent="0.25">
      <c r="A22" s="77"/>
      <c r="B22" s="77"/>
      <c r="C22" s="44">
        <v>19</v>
      </c>
      <c r="D22" s="50" t="s">
        <v>71</v>
      </c>
      <c r="E22" s="26" t="s">
        <v>135</v>
      </c>
      <c r="F22" s="26" t="s">
        <v>146</v>
      </c>
      <c r="G22" s="45" t="s">
        <v>131</v>
      </c>
      <c r="H22" s="51">
        <v>25.92</v>
      </c>
      <c r="I22" s="47">
        <f>REITORIA!I22+ESAG!I22+CEART!I22+FAED!I22+CEAD!I22+CEFID!I22+CERES!I22+CESFI!I22+CAV!I22+CCT!I22+CEO!I22+CEPLAN!I22+MUSEU!I22+CEAVI!I22</f>
        <v>338</v>
      </c>
      <c r="J22" s="31">
        <f>(REITORIA!I22-REITORIA!J22)+(ESAG!I22-ESAG!J22)+(CEART!I22-CEART!J22)+(FAED!I22-FAED!J22)+(CEAD!I22-CEAD!J22)+(CEFID!I22-CEFID!J22)+(CERES!I22-CERES!J22)+(CESFI!I22-CESFI!J22)+(CAV!I22-CAV!J22)+(CCT!I22-CCT!J22)+(CEO!I22-CEO!J22)+(CEPLAN!I22-CEPLAN!J22)+(MUSEU!I22-MUSEU!J22)+(CEAVI!I22-CEAVI!J22)</f>
        <v>70</v>
      </c>
      <c r="K22" s="68">
        <f t="shared" si="0"/>
        <v>268</v>
      </c>
      <c r="L22" s="43">
        <f t="shared" si="1"/>
        <v>8760.9600000000009</v>
      </c>
      <c r="M22" s="43">
        <f t="shared" si="2"/>
        <v>1814.4</v>
      </c>
    </row>
    <row r="23" spans="1:13" ht="60" x14ac:dyDescent="0.25">
      <c r="A23" s="81" t="s">
        <v>169</v>
      </c>
      <c r="B23" s="75">
        <v>8</v>
      </c>
      <c r="C23" s="44">
        <v>20</v>
      </c>
      <c r="D23" s="50" t="s">
        <v>72</v>
      </c>
      <c r="E23" s="26" t="s">
        <v>135</v>
      </c>
      <c r="F23" s="26" t="s">
        <v>147</v>
      </c>
      <c r="G23" s="45" t="s">
        <v>131</v>
      </c>
      <c r="H23" s="51">
        <v>180</v>
      </c>
      <c r="I23" s="47">
        <f>REITORIA!I23+ESAG!I23+CEART!I23+FAED!I23+CEAD!I23+CEFID!I23+CERES!I23+CESFI!I23+CAV!I23+CCT!I23+CEO!I23+CEPLAN!I23+MUSEU!I23+CEAVI!I23</f>
        <v>30</v>
      </c>
      <c r="J23" s="31">
        <f>(REITORIA!I23-REITORIA!J23)+(ESAG!I23-ESAG!J23)+(CEART!I23-CEART!J23)+(FAED!I23-FAED!J23)+(CEAD!I23-CEAD!J23)+(CEFID!I23-CEFID!J23)+(CERES!I23-CERES!J23)+(CESFI!I23-CESFI!J23)+(CAV!I23-CAV!J23)+(CCT!I23-CCT!J23)+(CEO!I23-CEO!J23)+(CEPLAN!I23-CEPLAN!J23)+(MUSEU!I23-MUSEU!J23)+(CEAVI!I23-CEAVI!J23)</f>
        <v>0</v>
      </c>
      <c r="K23" s="68">
        <f t="shared" si="0"/>
        <v>30</v>
      </c>
      <c r="L23" s="43">
        <f t="shared" si="1"/>
        <v>5400</v>
      </c>
      <c r="M23" s="43">
        <f t="shared" si="2"/>
        <v>0</v>
      </c>
    </row>
    <row r="24" spans="1:13" ht="30" x14ac:dyDescent="0.25">
      <c r="A24" s="76"/>
      <c r="B24" s="76"/>
      <c r="C24" s="44">
        <v>21</v>
      </c>
      <c r="D24" s="50" t="s">
        <v>73</v>
      </c>
      <c r="E24" s="26" t="s">
        <v>135</v>
      </c>
      <c r="F24" s="26" t="s">
        <v>148</v>
      </c>
      <c r="G24" s="45" t="s">
        <v>131</v>
      </c>
      <c r="H24" s="51">
        <v>15.5</v>
      </c>
      <c r="I24" s="47">
        <f>REITORIA!I24+ESAG!I24+CEART!I24+FAED!I24+CEAD!I24+CEFID!I24+CERES!I24+CESFI!I24+CAV!I24+CCT!I24+CEO!I24+CEPLAN!I24+MUSEU!I24+CEAVI!I24</f>
        <v>300</v>
      </c>
      <c r="J24" s="31">
        <f>(REITORIA!I24-REITORIA!J24)+(ESAG!I24-ESAG!J24)+(CEART!I24-CEART!J24)+(FAED!I24-FAED!J24)+(CEAD!I24-CEAD!J24)+(CEFID!I24-CEFID!J24)+(CERES!I24-CERES!J24)+(CESFI!I24-CESFI!J24)+(CAV!I24-CAV!J24)+(CCT!I24-CCT!J24)+(CEO!I24-CEO!J24)+(CEPLAN!I24-CEPLAN!J24)+(MUSEU!I24-MUSEU!J24)+(CEAVI!I24-CEAVI!J24)</f>
        <v>10</v>
      </c>
      <c r="K24" s="68">
        <f t="shared" si="0"/>
        <v>290</v>
      </c>
      <c r="L24" s="43">
        <f t="shared" si="1"/>
        <v>4650</v>
      </c>
      <c r="M24" s="43">
        <f t="shared" si="2"/>
        <v>155</v>
      </c>
    </row>
    <row r="25" spans="1:13" ht="75" x14ac:dyDescent="0.25">
      <c r="A25" s="76"/>
      <c r="B25" s="76"/>
      <c r="C25" s="44">
        <v>22</v>
      </c>
      <c r="D25" s="50" t="s">
        <v>74</v>
      </c>
      <c r="E25" s="26" t="s">
        <v>135</v>
      </c>
      <c r="F25" s="26" t="s">
        <v>149</v>
      </c>
      <c r="G25" s="45" t="s">
        <v>131</v>
      </c>
      <c r="H25" s="51">
        <v>152</v>
      </c>
      <c r="I25" s="47">
        <f>REITORIA!I25+ESAG!I25+CEART!I25+FAED!I25+CEAD!I25+CEFID!I25+CERES!I25+CESFI!I25+CAV!I25+CCT!I25+CEO!I25+CEPLAN!I25+MUSEU!I25+CEAVI!I25</f>
        <v>31</v>
      </c>
      <c r="J25" s="31">
        <f>(REITORIA!I25-REITORIA!J25)+(ESAG!I25-ESAG!J25)+(CEART!I25-CEART!J25)+(FAED!I25-FAED!J25)+(CEAD!I25-CEAD!J25)+(CEFID!I25-CEFID!J25)+(CERES!I25-CERES!J25)+(CESFI!I25-CESFI!J25)+(CAV!I25-CAV!J25)+(CCT!I25-CCT!J25)+(CEO!I25-CEO!J25)+(CEPLAN!I25-CEPLAN!J25)+(MUSEU!I25-MUSEU!J25)+(CEAVI!I25-CEAVI!J25)</f>
        <v>1</v>
      </c>
      <c r="K25" s="68">
        <f t="shared" si="0"/>
        <v>30</v>
      </c>
      <c r="L25" s="43">
        <f t="shared" si="1"/>
        <v>4712</v>
      </c>
      <c r="M25" s="43">
        <f t="shared" si="2"/>
        <v>152</v>
      </c>
    </row>
    <row r="26" spans="1:13" x14ac:dyDescent="0.25">
      <c r="A26" s="77"/>
      <c r="B26" s="77"/>
      <c r="C26" s="44">
        <v>23</v>
      </c>
      <c r="D26" s="50" t="s">
        <v>75</v>
      </c>
      <c r="E26" s="26" t="s">
        <v>135</v>
      </c>
      <c r="F26" s="26" t="s">
        <v>149</v>
      </c>
      <c r="G26" s="45" t="s">
        <v>131</v>
      </c>
      <c r="H26" s="51">
        <v>27</v>
      </c>
      <c r="I26" s="47">
        <f>REITORIA!I26+ESAG!I26+CEART!I26+FAED!I26+CEAD!I26+CEFID!I26+CERES!I26+CESFI!I26+CAV!I26+CCT!I26+CEO!I26+CEPLAN!I26+MUSEU!I26+CEAVI!I26</f>
        <v>241</v>
      </c>
      <c r="J26" s="31">
        <f>(REITORIA!I26-REITORIA!J26)+(ESAG!I26-ESAG!J26)+(CEART!I26-CEART!J26)+(FAED!I26-FAED!J26)+(CEAD!I26-CEAD!J26)+(CEFID!I26-CEFID!J26)+(CERES!I26-CERES!J26)+(CESFI!I26-CESFI!J26)+(CAV!I26-CAV!J26)+(CCT!I26-CCT!J26)+(CEO!I26-CEO!J26)+(CEPLAN!I26-CEPLAN!J26)+(MUSEU!I26-MUSEU!J26)+(CEAVI!I26-CEAVI!J26)</f>
        <v>0</v>
      </c>
      <c r="K26" s="68">
        <f t="shared" si="0"/>
        <v>241</v>
      </c>
      <c r="L26" s="43">
        <f t="shared" si="1"/>
        <v>6507</v>
      </c>
      <c r="M26" s="43">
        <f t="shared" si="2"/>
        <v>0</v>
      </c>
    </row>
    <row r="27" spans="1:13" ht="75" x14ac:dyDescent="0.25">
      <c r="A27" s="82" t="s">
        <v>162</v>
      </c>
      <c r="B27" s="78">
        <v>9</v>
      </c>
      <c r="C27" s="55">
        <v>24</v>
      </c>
      <c r="D27" s="56" t="s">
        <v>76</v>
      </c>
      <c r="E27" s="57" t="s">
        <v>135</v>
      </c>
      <c r="F27" s="57"/>
      <c r="G27" s="58" t="s">
        <v>131</v>
      </c>
      <c r="H27" s="59"/>
      <c r="I27" s="59"/>
      <c r="J27" s="59"/>
      <c r="K27" s="59"/>
      <c r="L27" s="59"/>
      <c r="M27" s="59"/>
    </row>
    <row r="28" spans="1:13" ht="30" x14ac:dyDescent="0.25">
      <c r="A28" s="79"/>
      <c r="B28" s="79"/>
      <c r="C28" s="55">
        <v>25</v>
      </c>
      <c r="D28" s="56" t="s">
        <v>77</v>
      </c>
      <c r="E28" s="57" t="s">
        <v>135</v>
      </c>
      <c r="F28" s="57"/>
      <c r="G28" s="58" t="s">
        <v>131</v>
      </c>
      <c r="H28" s="59"/>
      <c r="I28" s="59"/>
      <c r="J28" s="59"/>
      <c r="K28" s="59"/>
      <c r="L28" s="59"/>
      <c r="M28" s="59"/>
    </row>
    <row r="29" spans="1:13" ht="60" x14ac:dyDescent="0.25">
      <c r="A29" s="80"/>
      <c r="B29" s="80"/>
      <c r="C29" s="55">
        <v>26</v>
      </c>
      <c r="D29" s="56" t="s">
        <v>78</v>
      </c>
      <c r="E29" s="57" t="s">
        <v>135</v>
      </c>
      <c r="F29" s="57"/>
      <c r="G29" s="58" t="s">
        <v>131</v>
      </c>
      <c r="H29" s="59"/>
      <c r="I29" s="59"/>
      <c r="J29" s="59"/>
      <c r="K29" s="59"/>
      <c r="L29" s="59"/>
      <c r="M29" s="59"/>
    </row>
    <row r="30" spans="1:13" ht="120" x14ac:dyDescent="0.25">
      <c r="A30" s="66" t="s">
        <v>163</v>
      </c>
      <c r="B30" s="67">
        <v>10</v>
      </c>
      <c r="C30" s="55">
        <v>27</v>
      </c>
      <c r="D30" s="56" t="s">
        <v>79</v>
      </c>
      <c r="E30" s="57" t="s">
        <v>135</v>
      </c>
      <c r="F30" s="57"/>
      <c r="G30" s="58" t="s">
        <v>131</v>
      </c>
      <c r="H30" s="59"/>
      <c r="I30" s="59"/>
      <c r="J30" s="59"/>
      <c r="K30" s="59"/>
      <c r="L30" s="59"/>
      <c r="M30" s="59"/>
    </row>
    <row r="31" spans="1:13" x14ac:dyDescent="0.25">
      <c r="A31" s="81" t="s">
        <v>171</v>
      </c>
      <c r="B31" s="75">
        <v>11</v>
      </c>
      <c r="C31" s="44">
        <v>28</v>
      </c>
      <c r="D31" s="50" t="s">
        <v>80</v>
      </c>
      <c r="E31" s="26" t="s">
        <v>135</v>
      </c>
      <c r="F31" s="26" t="s">
        <v>150</v>
      </c>
      <c r="G31" s="45" t="s">
        <v>131</v>
      </c>
      <c r="H31" s="51">
        <v>65</v>
      </c>
      <c r="I31" s="47">
        <f>REITORIA!I31+ESAG!I31+CEART!I31+FAED!I31+CEAD!I31+CEFID!I31+CERES!I31+CESFI!I31+CAV!I31+CCT!I31+CEO!I31+CEPLAN!I31+MUSEU!I31+CEAVI!I31</f>
        <v>75</v>
      </c>
      <c r="J31" s="31">
        <f>(REITORIA!I31-REITORIA!J31)+(ESAG!I31-ESAG!J31)+(CEART!I31-CEART!J31)+(FAED!I31-FAED!J31)+(CEAD!I31-CEAD!J31)+(CEFID!I31-CEFID!J31)+(CERES!I31-CERES!J31)+(CESFI!I31-CESFI!J31)+(CAV!I31-CAV!J31)+(CCT!I31-CCT!J31)+(CEO!I31-CEO!J31)+(CEPLAN!I31-CEPLAN!J31)+(MUSEU!I31-MUSEU!J31)+(CEAVI!I31-CEAVI!J31)</f>
        <v>0</v>
      </c>
      <c r="K31" s="68">
        <f t="shared" si="0"/>
        <v>75</v>
      </c>
      <c r="L31" s="43">
        <f t="shared" si="1"/>
        <v>4875</v>
      </c>
      <c r="M31" s="43">
        <f t="shared" si="2"/>
        <v>0</v>
      </c>
    </row>
    <row r="32" spans="1:13" x14ac:dyDescent="0.25">
      <c r="A32" s="76"/>
      <c r="B32" s="76"/>
      <c r="C32" s="44">
        <v>29</v>
      </c>
      <c r="D32" s="50" t="s">
        <v>81</v>
      </c>
      <c r="E32" s="26" t="s">
        <v>135</v>
      </c>
      <c r="F32" s="26" t="s">
        <v>150</v>
      </c>
      <c r="G32" s="45" t="s">
        <v>131</v>
      </c>
      <c r="H32" s="51">
        <v>84.7</v>
      </c>
      <c r="I32" s="47">
        <f>REITORIA!I32+ESAG!I32+CEART!I32+FAED!I32+CEAD!I32+CEFID!I32+CERES!I32+CESFI!I32+CAV!I32+CCT!I32+CEO!I32+CEPLAN!I32+MUSEU!I32+CEAVI!I32</f>
        <v>68</v>
      </c>
      <c r="J32" s="31">
        <f>(REITORIA!I32-REITORIA!J32)+(ESAG!I32-ESAG!J32)+(CEART!I32-CEART!J32)+(FAED!I32-FAED!J32)+(CEAD!I32-CEAD!J32)+(CEFID!I32-CEFID!J32)+(CERES!I32-CERES!J32)+(CESFI!I32-CESFI!J32)+(CAV!I32-CAV!J32)+(CCT!I32-CCT!J32)+(CEO!I32-CEO!J32)+(CEPLAN!I32-CEPLAN!J32)+(MUSEU!I32-MUSEU!J32)+(CEAVI!I32-CEAVI!J32)</f>
        <v>3</v>
      </c>
      <c r="K32" s="68">
        <f t="shared" si="0"/>
        <v>65</v>
      </c>
      <c r="L32" s="43">
        <f t="shared" si="1"/>
        <v>5759.6</v>
      </c>
      <c r="M32" s="43">
        <f t="shared" si="2"/>
        <v>254.10000000000002</v>
      </c>
    </row>
    <row r="33" spans="1:13" ht="30" x14ac:dyDescent="0.25">
      <c r="A33" s="77"/>
      <c r="B33" s="77"/>
      <c r="C33" s="44">
        <v>30</v>
      </c>
      <c r="D33" s="50" t="s">
        <v>82</v>
      </c>
      <c r="E33" s="26" t="s">
        <v>135</v>
      </c>
      <c r="F33" s="26" t="s">
        <v>150</v>
      </c>
      <c r="G33" s="45" t="s">
        <v>131</v>
      </c>
      <c r="H33" s="51">
        <v>75</v>
      </c>
      <c r="I33" s="47">
        <f>REITORIA!I33+ESAG!I33+CEART!I33+FAED!I33+CEAD!I33+CEFID!I33+CERES!I33+CESFI!I33+CAV!I33+CCT!I33+CEO!I33+CEPLAN!I33+MUSEU!I33+CEAVI!I33</f>
        <v>39</v>
      </c>
      <c r="J33" s="31">
        <f>(REITORIA!I33-REITORIA!J33)+(ESAG!I33-ESAG!J33)+(CEART!I33-CEART!J33)+(FAED!I33-FAED!J33)+(CEAD!I33-CEAD!J33)+(CEFID!I33-CEFID!J33)+(CERES!I33-CERES!J33)+(CESFI!I33-CESFI!J33)+(CAV!I33-CAV!J33)+(CCT!I33-CCT!J33)+(CEO!I33-CEO!J33)+(CEPLAN!I33-CEPLAN!J33)+(MUSEU!I33-MUSEU!J33)+(CEAVI!I33-CEAVI!J33)</f>
        <v>0</v>
      </c>
      <c r="K33" s="68">
        <f t="shared" si="0"/>
        <v>39</v>
      </c>
      <c r="L33" s="43">
        <f t="shared" si="1"/>
        <v>2925</v>
      </c>
      <c r="M33" s="43">
        <f t="shared" si="2"/>
        <v>0</v>
      </c>
    </row>
    <row r="34" spans="1:13" ht="30" x14ac:dyDescent="0.25">
      <c r="A34" s="81" t="s">
        <v>171</v>
      </c>
      <c r="B34" s="75">
        <v>12</v>
      </c>
      <c r="C34" s="44">
        <v>31</v>
      </c>
      <c r="D34" s="50" t="s">
        <v>83</v>
      </c>
      <c r="E34" s="26" t="s">
        <v>135</v>
      </c>
      <c r="F34" s="26" t="s">
        <v>151</v>
      </c>
      <c r="G34" s="45" t="s">
        <v>131</v>
      </c>
      <c r="H34" s="51">
        <v>180</v>
      </c>
      <c r="I34" s="47">
        <f>REITORIA!I34+ESAG!I34+CEART!I34+FAED!I34+CEAD!I34+CEFID!I34+CERES!I34+CESFI!I34+CAV!I34+CCT!I34+CEO!I34+CEPLAN!I34+MUSEU!I34+CEAVI!I34</f>
        <v>50</v>
      </c>
      <c r="J34" s="31">
        <f>(REITORIA!I34-REITORIA!J34)+(ESAG!I34-ESAG!J34)+(CEART!I34-CEART!J34)+(FAED!I34-FAED!J34)+(CEAD!I34-CEAD!J34)+(CEFID!I34-CEFID!J34)+(CERES!I34-CERES!J34)+(CESFI!I34-CESFI!J34)+(CAV!I34-CAV!J34)+(CCT!I34-CCT!J34)+(CEO!I34-CEO!J34)+(CEPLAN!I34-CEPLAN!J34)+(MUSEU!I34-MUSEU!J34)+(CEAVI!I34-CEAVI!J34)</f>
        <v>0</v>
      </c>
      <c r="K34" s="68">
        <f t="shared" si="0"/>
        <v>50</v>
      </c>
      <c r="L34" s="43">
        <f t="shared" si="1"/>
        <v>9000</v>
      </c>
      <c r="M34" s="43">
        <f t="shared" si="2"/>
        <v>0</v>
      </c>
    </row>
    <row r="35" spans="1:13" ht="30" x14ac:dyDescent="0.25">
      <c r="A35" s="76"/>
      <c r="B35" s="76"/>
      <c r="C35" s="44">
        <v>32</v>
      </c>
      <c r="D35" s="50" t="s">
        <v>84</v>
      </c>
      <c r="E35" s="26" t="s">
        <v>135</v>
      </c>
      <c r="F35" s="26" t="s">
        <v>151</v>
      </c>
      <c r="G35" s="45" t="s">
        <v>131</v>
      </c>
      <c r="H35" s="51">
        <v>150</v>
      </c>
      <c r="I35" s="47">
        <f>REITORIA!I35+ESAG!I35+CEART!I35+FAED!I35+CEAD!I35+CEFID!I35+CERES!I35+CESFI!I35+CAV!I35+CCT!I35+CEO!I35+CEPLAN!I35+MUSEU!I35+CEAVI!I35</f>
        <v>3</v>
      </c>
      <c r="J35" s="31">
        <f>(REITORIA!I35-REITORIA!J35)+(ESAG!I35-ESAG!J35)+(CEART!I35-CEART!J35)+(FAED!I35-FAED!J35)+(CEAD!I35-CEAD!J35)+(CEFID!I35-CEFID!J35)+(CERES!I35-CERES!J35)+(CESFI!I35-CESFI!J35)+(CAV!I35-CAV!J35)+(CCT!I35-CCT!J35)+(CEO!I35-CEO!J35)+(CEPLAN!I35-CEPLAN!J35)+(MUSEU!I35-MUSEU!J35)+(CEAVI!I35-CEAVI!J35)</f>
        <v>0</v>
      </c>
      <c r="K35" s="68">
        <f t="shared" si="0"/>
        <v>3</v>
      </c>
      <c r="L35" s="43">
        <f t="shared" si="1"/>
        <v>450</v>
      </c>
      <c r="M35" s="43">
        <f t="shared" si="2"/>
        <v>0</v>
      </c>
    </row>
    <row r="36" spans="1:13" x14ac:dyDescent="0.25">
      <c r="A36" s="77"/>
      <c r="B36" s="77"/>
      <c r="C36" s="44">
        <v>33</v>
      </c>
      <c r="D36" s="50" t="s">
        <v>85</v>
      </c>
      <c r="E36" s="26" t="s">
        <v>135</v>
      </c>
      <c r="F36" s="26" t="s">
        <v>152</v>
      </c>
      <c r="G36" s="45" t="s">
        <v>131</v>
      </c>
      <c r="H36" s="51">
        <v>1232.25</v>
      </c>
      <c r="I36" s="47">
        <f>REITORIA!I36+ESAG!I36+CEART!I36+FAED!I36+CEAD!I36+CEFID!I36+CERES!I36+CESFI!I36+CAV!I36+CCT!I36+CEO!I36+CEPLAN!I36+MUSEU!I36+CEAVI!I36</f>
        <v>31</v>
      </c>
      <c r="J36" s="31">
        <f>(REITORIA!I36-REITORIA!J36)+(ESAG!I36-ESAG!J36)+(CEART!I36-CEART!J36)+(FAED!I36-FAED!J36)+(CEAD!I36-CEAD!J36)+(CEFID!I36-CEFID!J36)+(CERES!I36-CERES!J36)+(CESFI!I36-CESFI!J36)+(CAV!I36-CAV!J36)+(CCT!I36-CCT!J36)+(CEO!I36-CEO!J36)+(CEPLAN!I36-CEPLAN!J36)+(MUSEU!I36-MUSEU!J36)+(CEAVI!I36-CEAVI!J36)</f>
        <v>1</v>
      </c>
      <c r="K36" s="68">
        <f t="shared" si="0"/>
        <v>30</v>
      </c>
      <c r="L36" s="43">
        <f t="shared" si="1"/>
        <v>38199.75</v>
      </c>
      <c r="M36" s="43">
        <f t="shared" si="2"/>
        <v>1232.25</v>
      </c>
    </row>
    <row r="37" spans="1:13" ht="30" x14ac:dyDescent="0.25">
      <c r="A37" s="82" t="s">
        <v>163</v>
      </c>
      <c r="B37" s="78">
        <v>13</v>
      </c>
      <c r="C37" s="55">
        <v>34</v>
      </c>
      <c r="D37" s="56" t="s">
        <v>86</v>
      </c>
      <c r="E37" s="57" t="s">
        <v>135</v>
      </c>
      <c r="F37" s="57"/>
      <c r="G37" s="58" t="s">
        <v>131</v>
      </c>
      <c r="H37" s="59"/>
      <c r="I37" s="59"/>
      <c r="J37" s="59"/>
      <c r="K37" s="59"/>
      <c r="L37" s="59"/>
      <c r="M37" s="59"/>
    </row>
    <row r="38" spans="1:13" ht="30" x14ac:dyDescent="0.25">
      <c r="A38" s="80"/>
      <c r="B38" s="80"/>
      <c r="C38" s="55">
        <v>35</v>
      </c>
      <c r="D38" s="56" t="s">
        <v>87</v>
      </c>
      <c r="E38" s="57" t="s">
        <v>135</v>
      </c>
      <c r="F38" s="57"/>
      <c r="G38" s="58" t="s">
        <v>131</v>
      </c>
      <c r="H38" s="59"/>
      <c r="I38" s="59"/>
      <c r="J38" s="59"/>
      <c r="K38" s="59"/>
      <c r="L38" s="59"/>
      <c r="M38" s="59"/>
    </row>
    <row r="39" spans="1:13" ht="30" x14ac:dyDescent="0.25">
      <c r="A39" s="81" t="s">
        <v>170</v>
      </c>
      <c r="B39" s="75">
        <v>14</v>
      </c>
      <c r="C39" s="44">
        <v>36</v>
      </c>
      <c r="D39" s="50" t="s">
        <v>88</v>
      </c>
      <c r="E39" s="26" t="s">
        <v>135</v>
      </c>
      <c r="F39" s="26" t="s">
        <v>153</v>
      </c>
      <c r="G39" s="45" t="s">
        <v>131</v>
      </c>
      <c r="H39" s="51">
        <v>28.69</v>
      </c>
      <c r="I39" s="47">
        <f>REITORIA!I39+ESAG!I39+CEART!I39+FAED!I39+CEAD!I39+CEFID!I39+CERES!I39+CESFI!I39+CAV!I39+CCT!I39+CEO!I39+CEPLAN!I39+MUSEU!I39+CEAVI!I39</f>
        <v>136</v>
      </c>
      <c r="J39" s="31">
        <f>(REITORIA!I39-REITORIA!J39)+(ESAG!I39-ESAG!J39)+(CEART!I39-CEART!J39)+(FAED!I39-FAED!J39)+(CEAD!I39-CEAD!J39)+(CEFID!I39-CEFID!J39)+(CERES!I39-CERES!J39)+(CESFI!I39-CESFI!J39)+(CAV!I39-CAV!J39)+(CCT!I39-CCT!J39)+(CEO!I39-CEO!J39)+(CEPLAN!I39-CEPLAN!J39)+(MUSEU!I39-MUSEU!J39)+(CEAVI!I39-CEAVI!J39)</f>
        <v>13</v>
      </c>
      <c r="K39" s="68">
        <f t="shared" si="0"/>
        <v>123</v>
      </c>
      <c r="L39" s="43">
        <f t="shared" si="1"/>
        <v>3901.84</v>
      </c>
      <c r="M39" s="43">
        <f t="shared" si="2"/>
        <v>372.97</v>
      </c>
    </row>
    <row r="40" spans="1:13" ht="30" x14ac:dyDescent="0.25">
      <c r="A40" s="77"/>
      <c r="B40" s="77"/>
      <c r="C40" s="44">
        <v>37</v>
      </c>
      <c r="D40" s="50" t="s">
        <v>89</v>
      </c>
      <c r="E40" s="26" t="s">
        <v>135</v>
      </c>
      <c r="F40" s="26" t="s">
        <v>154</v>
      </c>
      <c r="G40" s="45" t="s">
        <v>131</v>
      </c>
      <c r="H40" s="51">
        <v>14.8</v>
      </c>
      <c r="I40" s="47">
        <f>REITORIA!I40+ESAG!I40+CEART!I40+FAED!I40+CEAD!I40+CEFID!I40+CERES!I40+CESFI!I40+CAV!I40+CCT!I40+CEO!I40+CEPLAN!I40+MUSEU!I40+CEAVI!I40</f>
        <v>10</v>
      </c>
      <c r="J40" s="31">
        <f>(REITORIA!I40-REITORIA!J40)+(ESAG!I40-ESAG!J40)+(CEART!I40-CEART!J40)+(FAED!I40-FAED!J40)+(CEAD!I40-CEAD!J40)+(CEFID!I40-CEFID!J40)+(CERES!I40-CERES!J40)+(CESFI!I40-CESFI!J40)+(CAV!I40-CAV!J40)+(CCT!I40-CCT!J40)+(CEO!I40-CEO!J40)+(CEPLAN!I40-CEPLAN!J40)+(MUSEU!I40-MUSEU!J40)+(CEAVI!I40-CEAVI!J40)</f>
        <v>5</v>
      </c>
      <c r="K40" s="68">
        <f t="shared" si="0"/>
        <v>5</v>
      </c>
      <c r="L40" s="43">
        <f t="shared" si="1"/>
        <v>148</v>
      </c>
      <c r="M40" s="43">
        <f t="shared" si="2"/>
        <v>74</v>
      </c>
    </row>
    <row r="41" spans="1:13" ht="30" x14ac:dyDescent="0.25">
      <c r="A41" s="81" t="s">
        <v>172</v>
      </c>
      <c r="B41" s="75">
        <v>15</v>
      </c>
      <c r="C41" s="44">
        <v>38</v>
      </c>
      <c r="D41" s="50" t="s">
        <v>90</v>
      </c>
      <c r="E41" s="26" t="s">
        <v>135</v>
      </c>
      <c r="F41" s="26" t="s">
        <v>155</v>
      </c>
      <c r="G41" s="45" t="s">
        <v>131</v>
      </c>
      <c r="H41" s="51">
        <v>365</v>
      </c>
      <c r="I41" s="47">
        <f>REITORIA!I41+ESAG!I41+CEART!I41+FAED!I41+CEAD!I41+CEFID!I41+CERES!I41+CESFI!I41+CAV!I41+CCT!I41+CEO!I41+CEPLAN!I41+MUSEU!I41+CEAVI!I41</f>
        <v>150</v>
      </c>
      <c r="J41" s="31">
        <f>(REITORIA!I41-REITORIA!J41)+(ESAG!I41-ESAG!J41)+(CEART!I41-CEART!J41)+(FAED!I41-FAED!J41)+(CEAD!I41-CEAD!J41)+(CEFID!I41-CEFID!J41)+(CERES!I41-CERES!J41)+(CESFI!I41-CESFI!J41)+(CAV!I41-CAV!J41)+(CCT!I41-CCT!J41)+(CEO!I41-CEO!J41)+(CEPLAN!I41-CEPLAN!J41)+(MUSEU!I41-MUSEU!J41)+(CEAVI!I41-CEAVI!J41)</f>
        <v>10</v>
      </c>
      <c r="K41" s="68">
        <f t="shared" si="0"/>
        <v>140</v>
      </c>
      <c r="L41" s="43">
        <f t="shared" si="1"/>
        <v>54750</v>
      </c>
      <c r="M41" s="43">
        <f t="shared" si="2"/>
        <v>3650</v>
      </c>
    </row>
    <row r="42" spans="1:13" ht="30" x14ac:dyDescent="0.25">
      <c r="A42" s="77"/>
      <c r="B42" s="77"/>
      <c r="C42" s="44">
        <v>39</v>
      </c>
      <c r="D42" s="50" t="s">
        <v>91</v>
      </c>
      <c r="E42" s="26" t="s">
        <v>135</v>
      </c>
      <c r="F42" s="26" t="s">
        <v>156</v>
      </c>
      <c r="G42" s="45" t="s">
        <v>131</v>
      </c>
      <c r="H42" s="51">
        <v>8</v>
      </c>
      <c r="I42" s="47">
        <f>REITORIA!I42+ESAG!I42+CEART!I42+FAED!I42+CEAD!I42+CEFID!I42+CERES!I42+CESFI!I42+CAV!I42+CCT!I42+CEO!I42+CEPLAN!I42+MUSEU!I42+CEAVI!I42</f>
        <v>10</v>
      </c>
      <c r="J42" s="31">
        <f>(REITORIA!I42-REITORIA!J42)+(ESAG!I42-ESAG!J42)+(CEART!I42-CEART!J42)+(FAED!I42-FAED!J42)+(CEAD!I42-CEAD!J42)+(CEFID!I42-CEFID!J42)+(CERES!I42-CERES!J42)+(CESFI!I42-CESFI!J42)+(CAV!I42-CAV!J42)+(CCT!I42-CCT!J42)+(CEO!I42-CEO!J42)+(CEPLAN!I42-CEPLAN!J42)+(MUSEU!I42-MUSEU!J42)+(CEAVI!I42-CEAVI!J42)</f>
        <v>10</v>
      </c>
      <c r="K42" s="68">
        <f t="shared" si="0"/>
        <v>0</v>
      </c>
      <c r="L42" s="43">
        <f t="shared" si="1"/>
        <v>80</v>
      </c>
      <c r="M42" s="43">
        <f t="shared" si="2"/>
        <v>80</v>
      </c>
    </row>
    <row r="43" spans="1:13" ht="60" x14ac:dyDescent="0.25">
      <c r="A43" s="82" t="s">
        <v>163</v>
      </c>
      <c r="B43" s="78">
        <v>16</v>
      </c>
      <c r="C43" s="55">
        <v>40</v>
      </c>
      <c r="D43" s="56" t="s">
        <v>92</v>
      </c>
      <c r="E43" s="57" t="s">
        <v>135</v>
      </c>
      <c r="F43" s="57"/>
      <c r="G43" s="58" t="s">
        <v>131</v>
      </c>
      <c r="H43" s="59"/>
      <c r="I43" s="59"/>
      <c r="J43" s="59"/>
      <c r="K43" s="59"/>
      <c r="L43" s="59"/>
      <c r="M43" s="59"/>
    </row>
    <row r="44" spans="1:13" ht="60" x14ac:dyDescent="0.25">
      <c r="A44" s="79"/>
      <c r="B44" s="79"/>
      <c r="C44" s="55">
        <v>41</v>
      </c>
      <c r="D44" s="56" t="s">
        <v>93</v>
      </c>
      <c r="E44" s="57" t="s">
        <v>135</v>
      </c>
      <c r="F44" s="57"/>
      <c r="G44" s="58" t="s">
        <v>131</v>
      </c>
      <c r="H44" s="59"/>
      <c r="I44" s="59"/>
      <c r="J44" s="59"/>
      <c r="K44" s="59"/>
      <c r="L44" s="59"/>
      <c r="M44" s="59"/>
    </row>
    <row r="45" spans="1:13" ht="60" x14ac:dyDescent="0.25">
      <c r="A45" s="80"/>
      <c r="B45" s="80"/>
      <c r="C45" s="55">
        <v>42</v>
      </c>
      <c r="D45" s="56" t="s">
        <v>94</v>
      </c>
      <c r="E45" s="57" t="s">
        <v>135</v>
      </c>
      <c r="F45" s="57"/>
      <c r="G45" s="58" t="s">
        <v>131</v>
      </c>
      <c r="H45" s="59"/>
      <c r="I45" s="59"/>
      <c r="J45" s="59"/>
      <c r="K45" s="59"/>
      <c r="L45" s="59"/>
      <c r="M45" s="59"/>
    </row>
    <row r="46" spans="1:13" ht="60" x14ac:dyDescent="0.25">
      <c r="A46" s="82" t="s">
        <v>163</v>
      </c>
      <c r="B46" s="78">
        <v>17</v>
      </c>
      <c r="C46" s="55">
        <v>43</v>
      </c>
      <c r="D46" s="56" t="s">
        <v>95</v>
      </c>
      <c r="E46" s="57" t="s">
        <v>135</v>
      </c>
      <c r="F46" s="57"/>
      <c r="G46" s="58" t="s">
        <v>131</v>
      </c>
      <c r="H46" s="59"/>
      <c r="I46" s="59"/>
      <c r="J46" s="59"/>
      <c r="K46" s="59"/>
      <c r="L46" s="59"/>
      <c r="M46" s="59"/>
    </row>
    <row r="47" spans="1:13" ht="75" x14ac:dyDescent="0.25">
      <c r="A47" s="80"/>
      <c r="B47" s="80"/>
      <c r="C47" s="55">
        <v>44</v>
      </c>
      <c r="D47" s="56" t="s">
        <v>96</v>
      </c>
      <c r="E47" s="57" t="s">
        <v>135</v>
      </c>
      <c r="F47" s="57"/>
      <c r="G47" s="58" t="s">
        <v>131</v>
      </c>
      <c r="H47" s="59"/>
      <c r="I47" s="59"/>
      <c r="J47" s="59"/>
      <c r="K47" s="59"/>
      <c r="L47" s="59"/>
      <c r="M47" s="59"/>
    </row>
    <row r="48" spans="1:13" ht="180" x14ac:dyDescent="0.25">
      <c r="A48" s="65" t="s">
        <v>172</v>
      </c>
      <c r="B48" s="64">
        <v>18</v>
      </c>
      <c r="C48" s="44">
        <v>45</v>
      </c>
      <c r="D48" s="50" t="s">
        <v>97</v>
      </c>
      <c r="E48" s="26" t="s">
        <v>135</v>
      </c>
      <c r="F48" s="26" t="s">
        <v>157</v>
      </c>
      <c r="G48" s="45" t="s">
        <v>131</v>
      </c>
      <c r="H48" s="51">
        <v>200</v>
      </c>
      <c r="I48" s="47">
        <f>REITORIA!I48+ESAG!I48+CEART!I48+FAED!I48+CEAD!I48+CEFID!I48+CERES!I48+CESFI!I48+CAV!I48+CCT!I48+CEO!I48+CEPLAN!I48+MUSEU!I48+CEAVI!I48</f>
        <v>55</v>
      </c>
      <c r="J48" s="31">
        <f>(REITORIA!I48-REITORIA!J48)+(ESAG!I48-ESAG!J48)+(CEART!I48-CEART!J48)+(FAED!I48-FAED!J48)+(CEAD!I48-CEAD!J48)+(CEFID!I48-CEFID!J48)+(CERES!I48-CERES!J48)+(CESFI!I48-CESFI!J48)+(CAV!I48-CAV!J48)+(CCT!I48-CCT!J48)+(CEO!I48-CEO!J48)+(CEPLAN!I48-CEPLAN!J48)+(MUSEU!I48-MUSEU!J48)+(CEAVI!I48-CEAVI!J48)</f>
        <v>12</v>
      </c>
      <c r="K48" s="68">
        <f t="shared" si="0"/>
        <v>43</v>
      </c>
      <c r="L48" s="43">
        <f t="shared" si="1"/>
        <v>11000</v>
      </c>
      <c r="M48" s="43">
        <f t="shared" si="2"/>
        <v>2400</v>
      </c>
    </row>
    <row r="49" spans="1:13" x14ac:dyDescent="0.25">
      <c r="A49" s="66" t="s">
        <v>163</v>
      </c>
      <c r="B49" s="54">
        <v>19</v>
      </c>
      <c r="C49" s="55">
        <v>46</v>
      </c>
      <c r="D49" s="56" t="s">
        <v>98</v>
      </c>
      <c r="E49" s="57" t="s">
        <v>135</v>
      </c>
      <c r="F49" s="57"/>
      <c r="G49" s="58" t="s">
        <v>131</v>
      </c>
      <c r="H49" s="59"/>
      <c r="I49" s="59"/>
      <c r="J49" s="59"/>
      <c r="K49" s="59"/>
      <c r="L49" s="59"/>
      <c r="M49" s="59"/>
    </row>
    <row r="50" spans="1:13" ht="30" x14ac:dyDescent="0.25">
      <c r="A50" s="81" t="s">
        <v>170</v>
      </c>
      <c r="B50" s="75">
        <v>20</v>
      </c>
      <c r="C50" s="44">
        <v>47</v>
      </c>
      <c r="D50" s="50" t="s">
        <v>99</v>
      </c>
      <c r="E50" s="26" t="s">
        <v>135</v>
      </c>
      <c r="F50" s="26" t="s">
        <v>158</v>
      </c>
      <c r="G50" s="45" t="s">
        <v>131</v>
      </c>
      <c r="H50" s="51">
        <v>151.99</v>
      </c>
      <c r="I50" s="47">
        <f>REITORIA!I50+ESAG!I50+CEART!I50+FAED!I50+CEAD!I50+CEFID!I50+CERES!I50+CESFI!I50+CAV!I50+CCT!I50+CEO!I50+CEPLAN!I50+MUSEU!I50+CEAVI!I50</f>
        <v>61</v>
      </c>
      <c r="J50" s="31">
        <f>(REITORIA!I50-REITORIA!J50)+(ESAG!I50-ESAG!J50)+(CEART!I50-CEART!J50)+(FAED!I50-FAED!J50)+(CEAD!I50-CEAD!J50)+(CEFID!I50-CEFID!J50)+(CERES!I50-CERES!J50)+(CESFI!I50-CESFI!J50)+(CAV!I50-CAV!J50)+(CCT!I50-CCT!J50)+(CEO!I50-CEO!J50)+(CEPLAN!I50-CEPLAN!J50)+(MUSEU!I50-MUSEU!J50)+(CEAVI!I50-CEAVI!J50)</f>
        <v>15</v>
      </c>
      <c r="K50" s="68">
        <f t="shared" si="0"/>
        <v>46</v>
      </c>
      <c r="L50" s="43">
        <f t="shared" si="1"/>
        <v>9271.3900000000012</v>
      </c>
      <c r="M50" s="43">
        <f t="shared" si="2"/>
        <v>2279.8500000000004</v>
      </c>
    </row>
    <row r="51" spans="1:13" ht="30" x14ac:dyDescent="0.25">
      <c r="A51" s="76"/>
      <c r="B51" s="76"/>
      <c r="C51" s="44">
        <v>48</v>
      </c>
      <c r="D51" s="50" t="s">
        <v>100</v>
      </c>
      <c r="E51" s="26" t="s">
        <v>135</v>
      </c>
      <c r="F51" s="26" t="s">
        <v>158</v>
      </c>
      <c r="G51" s="45" t="s">
        <v>131</v>
      </c>
      <c r="H51" s="51">
        <v>170.99</v>
      </c>
      <c r="I51" s="47">
        <f>REITORIA!I51+ESAG!I51+CEART!I51+FAED!I51+CEAD!I51+CEFID!I51+CERES!I51+CESFI!I51+CAV!I51+CCT!I51+CEO!I51+CEPLAN!I51+MUSEU!I51+CEAVI!I51</f>
        <v>42</v>
      </c>
      <c r="J51" s="31">
        <f>(REITORIA!I51-REITORIA!J51)+(ESAG!I51-ESAG!J51)+(CEART!I51-CEART!J51)+(FAED!I51-FAED!J51)+(CEAD!I51-CEAD!J51)+(CEFID!I51-CEFID!J51)+(CERES!I51-CERES!J51)+(CESFI!I51-CESFI!J51)+(CAV!I51-CAV!J51)+(CCT!I51-CCT!J51)+(CEO!I51-CEO!J51)+(CEPLAN!I51-CEPLAN!J51)+(MUSEU!I51-MUSEU!J51)+(CEAVI!I51-CEAVI!J51)</f>
        <v>0</v>
      </c>
      <c r="K51" s="68">
        <f t="shared" si="0"/>
        <v>42</v>
      </c>
      <c r="L51" s="43">
        <f t="shared" si="1"/>
        <v>7181.58</v>
      </c>
      <c r="M51" s="43">
        <f t="shared" si="2"/>
        <v>0</v>
      </c>
    </row>
    <row r="52" spans="1:13" ht="30" x14ac:dyDescent="0.25">
      <c r="A52" s="76"/>
      <c r="B52" s="76"/>
      <c r="C52" s="44">
        <v>49</v>
      </c>
      <c r="D52" s="50" t="s">
        <v>101</v>
      </c>
      <c r="E52" s="26" t="s">
        <v>135</v>
      </c>
      <c r="F52" s="26" t="s">
        <v>158</v>
      </c>
      <c r="G52" s="45" t="s">
        <v>131</v>
      </c>
      <c r="H52" s="51">
        <v>123.85</v>
      </c>
      <c r="I52" s="47">
        <f>REITORIA!I52+ESAG!I52+CEART!I52+FAED!I52+CEAD!I52+CEFID!I52+CERES!I52+CESFI!I52+CAV!I52+CCT!I52+CEO!I52+CEPLAN!I52+MUSEU!I52+CEAVI!I52</f>
        <v>50</v>
      </c>
      <c r="J52" s="31">
        <f>(REITORIA!I52-REITORIA!J52)+(ESAG!I52-ESAG!J52)+(CEART!I52-CEART!J52)+(FAED!I52-FAED!J52)+(CEAD!I52-CEAD!J52)+(CEFID!I52-CEFID!J52)+(CERES!I52-CERES!J52)+(CESFI!I52-CESFI!J52)+(CAV!I52-CAV!J52)+(CCT!I52-CCT!J52)+(CEO!I52-CEO!J52)+(CEPLAN!I52-CEPLAN!J52)+(MUSEU!I52-MUSEU!J52)+(CEAVI!I52-CEAVI!J52)</f>
        <v>0</v>
      </c>
      <c r="K52" s="68">
        <f t="shared" si="0"/>
        <v>50</v>
      </c>
      <c r="L52" s="43">
        <f t="shared" si="1"/>
        <v>6192.5</v>
      </c>
      <c r="M52" s="43">
        <f t="shared" si="2"/>
        <v>0</v>
      </c>
    </row>
    <row r="53" spans="1:13" x14ac:dyDescent="0.25">
      <c r="A53" s="77"/>
      <c r="B53" s="77"/>
      <c r="C53" s="44">
        <v>50</v>
      </c>
      <c r="D53" s="50" t="s">
        <v>102</v>
      </c>
      <c r="E53" s="26" t="s">
        <v>135</v>
      </c>
      <c r="F53" s="26" t="s">
        <v>159</v>
      </c>
      <c r="G53" s="45" t="s">
        <v>131</v>
      </c>
      <c r="H53" s="51">
        <v>59.65</v>
      </c>
      <c r="I53" s="47">
        <f>REITORIA!I53+ESAG!I53+CEART!I53+FAED!I53+CEAD!I53+CEFID!I53+CERES!I53+CESFI!I53+CAV!I53+CCT!I53+CEO!I53+CEPLAN!I53+MUSEU!I53+CEAVI!I53</f>
        <v>73</v>
      </c>
      <c r="J53" s="31">
        <f>(REITORIA!I53-REITORIA!J53)+(ESAG!I53-ESAG!J53)+(CEART!I53-CEART!J53)+(FAED!I53-FAED!J53)+(CEAD!I53-CEAD!J53)+(CEFID!I53-CEFID!J53)+(CERES!I53-CERES!J53)+(CESFI!I53-CESFI!J53)+(CAV!I53-CAV!J53)+(CCT!I53-CCT!J53)+(CEO!I53-CEO!J53)+(CEPLAN!I53-CEPLAN!J53)+(MUSEU!I53-MUSEU!J53)+(CEAVI!I53-CEAVI!J53)</f>
        <v>0</v>
      </c>
      <c r="K53" s="68">
        <f t="shared" si="0"/>
        <v>73</v>
      </c>
      <c r="L53" s="43">
        <f t="shared" si="1"/>
        <v>4354.45</v>
      </c>
      <c r="M53" s="43">
        <f t="shared" si="2"/>
        <v>0</v>
      </c>
    </row>
    <row r="54" spans="1:13" ht="75" x14ac:dyDescent="0.25">
      <c r="A54" s="82" t="s">
        <v>163</v>
      </c>
      <c r="B54" s="78">
        <v>21</v>
      </c>
      <c r="C54" s="55">
        <v>51</v>
      </c>
      <c r="D54" s="56" t="s">
        <v>103</v>
      </c>
      <c r="E54" s="57" t="s">
        <v>135</v>
      </c>
      <c r="F54" s="57"/>
      <c r="G54" s="58" t="s">
        <v>130</v>
      </c>
      <c r="H54" s="59"/>
      <c r="I54" s="59"/>
      <c r="J54" s="59"/>
      <c r="K54" s="59"/>
      <c r="L54" s="59"/>
      <c r="M54" s="59"/>
    </row>
    <row r="55" spans="1:13" ht="45" x14ac:dyDescent="0.25">
      <c r="A55" s="79"/>
      <c r="B55" s="79"/>
      <c r="C55" s="55">
        <v>52</v>
      </c>
      <c r="D55" s="56" t="s">
        <v>104</v>
      </c>
      <c r="E55" s="57" t="s">
        <v>135</v>
      </c>
      <c r="F55" s="57"/>
      <c r="G55" s="58" t="s">
        <v>130</v>
      </c>
      <c r="H55" s="59"/>
      <c r="I55" s="59"/>
      <c r="J55" s="59"/>
      <c r="K55" s="59"/>
      <c r="L55" s="59"/>
      <c r="M55" s="59"/>
    </row>
    <row r="56" spans="1:13" ht="45" x14ac:dyDescent="0.25">
      <c r="A56" s="80"/>
      <c r="B56" s="80"/>
      <c r="C56" s="55">
        <v>53</v>
      </c>
      <c r="D56" s="56" t="s">
        <v>105</v>
      </c>
      <c r="E56" s="57" t="s">
        <v>135</v>
      </c>
      <c r="F56" s="57"/>
      <c r="G56" s="58" t="s">
        <v>130</v>
      </c>
      <c r="H56" s="59"/>
      <c r="I56" s="59"/>
      <c r="J56" s="59"/>
      <c r="K56" s="59"/>
      <c r="L56" s="59"/>
      <c r="M56" s="59"/>
    </row>
    <row r="57" spans="1:13" ht="75" x14ac:dyDescent="0.25">
      <c r="A57" s="66" t="s">
        <v>163</v>
      </c>
      <c r="B57" s="67">
        <v>22</v>
      </c>
      <c r="C57" s="55">
        <v>54</v>
      </c>
      <c r="D57" s="56" t="s">
        <v>106</v>
      </c>
      <c r="E57" s="57" t="s">
        <v>135</v>
      </c>
      <c r="F57" s="57"/>
      <c r="G57" s="58" t="s">
        <v>132</v>
      </c>
      <c r="H57" s="59"/>
      <c r="I57" s="59"/>
      <c r="J57" s="59"/>
      <c r="K57" s="59"/>
      <c r="L57" s="59"/>
      <c r="M57" s="59"/>
    </row>
    <row r="58" spans="1:13" ht="270" x14ac:dyDescent="0.25">
      <c r="A58" s="82" t="s">
        <v>163</v>
      </c>
      <c r="B58" s="78">
        <v>23</v>
      </c>
      <c r="C58" s="55">
        <v>55</v>
      </c>
      <c r="D58" s="56" t="s">
        <v>107</v>
      </c>
      <c r="E58" s="57" t="s">
        <v>135</v>
      </c>
      <c r="F58" s="57"/>
      <c r="G58" s="58" t="s">
        <v>132</v>
      </c>
      <c r="H58" s="59"/>
      <c r="I58" s="59"/>
      <c r="J58" s="59"/>
      <c r="K58" s="59"/>
      <c r="L58" s="59"/>
      <c r="M58" s="59"/>
    </row>
    <row r="59" spans="1:13" ht="270" x14ac:dyDescent="0.25">
      <c r="A59" s="79"/>
      <c r="B59" s="79"/>
      <c r="C59" s="55">
        <v>56</v>
      </c>
      <c r="D59" s="56" t="s">
        <v>108</v>
      </c>
      <c r="E59" s="57"/>
      <c r="F59" s="57"/>
      <c r="G59" s="58" t="s">
        <v>132</v>
      </c>
      <c r="H59" s="59"/>
      <c r="I59" s="59"/>
      <c r="J59" s="59"/>
      <c r="K59" s="59"/>
      <c r="L59" s="59"/>
      <c r="M59" s="59"/>
    </row>
    <row r="60" spans="1:13" ht="315" x14ac:dyDescent="0.25">
      <c r="A60" s="80"/>
      <c r="B60" s="80"/>
      <c r="C60" s="55">
        <v>57</v>
      </c>
      <c r="D60" s="56" t="s">
        <v>109</v>
      </c>
      <c r="E60" s="57" t="s">
        <v>135</v>
      </c>
      <c r="F60" s="57"/>
      <c r="G60" s="58" t="s">
        <v>132</v>
      </c>
      <c r="H60" s="59"/>
      <c r="I60" s="59"/>
      <c r="J60" s="59"/>
      <c r="K60" s="59"/>
      <c r="L60" s="59"/>
      <c r="M60" s="59"/>
    </row>
    <row r="61" spans="1:13" ht="75" x14ac:dyDescent="0.25">
      <c r="A61" s="66" t="s">
        <v>163</v>
      </c>
      <c r="B61" s="67">
        <v>24</v>
      </c>
      <c r="C61" s="55">
        <v>58</v>
      </c>
      <c r="D61" s="56" t="s">
        <v>110</v>
      </c>
      <c r="E61" s="57" t="s">
        <v>135</v>
      </c>
      <c r="F61" s="57"/>
      <c r="G61" s="58" t="s">
        <v>132</v>
      </c>
      <c r="H61" s="59"/>
      <c r="I61" s="59"/>
      <c r="J61" s="59"/>
      <c r="K61" s="59"/>
      <c r="L61" s="59"/>
      <c r="M61" s="59"/>
    </row>
    <row r="62" spans="1:13" ht="195" x14ac:dyDescent="0.25">
      <c r="A62" s="82" t="s">
        <v>163</v>
      </c>
      <c r="B62" s="78">
        <v>25</v>
      </c>
      <c r="C62" s="55">
        <v>59</v>
      </c>
      <c r="D62" s="56" t="s">
        <v>111</v>
      </c>
      <c r="E62" s="57" t="s">
        <v>135</v>
      </c>
      <c r="F62" s="57"/>
      <c r="G62" s="58" t="s">
        <v>133</v>
      </c>
      <c r="H62" s="59"/>
      <c r="I62" s="59"/>
      <c r="J62" s="59"/>
      <c r="K62" s="59"/>
      <c r="L62" s="59"/>
      <c r="M62" s="59"/>
    </row>
    <row r="63" spans="1:13" ht="285" x14ac:dyDescent="0.25">
      <c r="A63" s="79"/>
      <c r="B63" s="79"/>
      <c r="C63" s="55">
        <v>60</v>
      </c>
      <c r="D63" s="56" t="s">
        <v>112</v>
      </c>
      <c r="E63" s="57" t="s">
        <v>135</v>
      </c>
      <c r="F63" s="57"/>
      <c r="G63" s="58" t="s">
        <v>133</v>
      </c>
      <c r="H63" s="59"/>
      <c r="I63" s="59"/>
      <c r="J63" s="59"/>
      <c r="K63" s="59"/>
      <c r="L63" s="59"/>
      <c r="M63" s="59"/>
    </row>
    <row r="64" spans="1:13" ht="195" x14ac:dyDescent="0.25">
      <c r="A64" s="80"/>
      <c r="B64" s="80"/>
      <c r="C64" s="55">
        <v>61</v>
      </c>
      <c r="D64" s="56" t="s">
        <v>113</v>
      </c>
      <c r="E64" s="57" t="s">
        <v>135</v>
      </c>
      <c r="F64" s="57"/>
      <c r="G64" s="58" t="s">
        <v>133</v>
      </c>
      <c r="H64" s="59"/>
      <c r="I64" s="59"/>
      <c r="J64" s="59"/>
      <c r="K64" s="59"/>
      <c r="L64" s="59"/>
      <c r="M64" s="59"/>
    </row>
    <row r="65" spans="1:13" ht="195" x14ac:dyDescent="0.25">
      <c r="A65" s="66" t="s">
        <v>163</v>
      </c>
      <c r="B65" s="67">
        <v>26</v>
      </c>
      <c r="C65" s="55">
        <v>62</v>
      </c>
      <c r="D65" s="56" t="s">
        <v>114</v>
      </c>
      <c r="E65" s="57" t="s">
        <v>135</v>
      </c>
      <c r="F65" s="57"/>
      <c r="G65" s="58" t="s">
        <v>134</v>
      </c>
      <c r="H65" s="59"/>
      <c r="I65" s="59"/>
      <c r="J65" s="59"/>
      <c r="K65" s="59"/>
      <c r="L65" s="59"/>
      <c r="M65" s="59"/>
    </row>
    <row r="66" spans="1:13" ht="105" x14ac:dyDescent="0.25">
      <c r="A66" s="66" t="s">
        <v>163</v>
      </c>
      <c r="B66" s="67">
        <v>27</v>
      </c>
      <c r="C66" s="55">
        <v>63</v>
      </c>
      <c r="D66" s="56" t="s">
        <v>115</v>
      </c>
      <c r="E66" s="57" t="s">
        <v>135</v>
      </c>
      <c r="F66" s="57"/>
      <c r="G66" s="58" t="s">
        <v>134</v>
      </c>
      <c r="H66" s="59"/>
      <c r="I66" s="59"/>
      <c r="J66" s="59"/>
      <c r="K66" s="59"/>
      <c r="L66" s="59"/>
      <c r="M66" s="59"/>
    </row>
    <row r="67" spans="1:13" ht="45" x14ac:dyDescent="0.25">
      <c r="A67" s="82" t="s">
        <v>163</v>
      </c>
      <c r="B67" s="78">
        <v>28</v>
      </c>
      <c r="C67" s="55">
        <v>64</v>
      </c>
      <c r="D67" s="56" t="s">
        <v>116</v>
      </c>
      <c r="E67" s="57" t="s">
        <v>135</v>
      </c>
      <c r="F67" s="57"/>
      <c r="G67" s="58" t="s">
        <v>131</v>
      </c>
      <c r="H67" s="59"/>
      <c r="I67" s="59"/>
      <c r="J67" s="59"/>
      <c r="K67" s="59"/>
      <c r="L67" s="59"/>
      <c r="M67" s="59"/>
    </row>
    <row r="68" spans="1:13" ht="30" x14ac:dyDescent="0.25">
      <c r="A68" s="79"/>
      <c r="B68" s="79"/>
      <c r="C68" s="55">
        <v>65</v>
      </c>
      <c r="D68" s="56" t="s">
        <v>117</v>
      </c>
      <c r="E68" s="57" t="s">
        <v>135</v>
      </c>
      <c r="F68" s="57"/>
      <c r="G68" s="58" t="s">
        <v>131</v>
      </c>
      <c r="H68" s="59"/>
      <c r="I68" s="59"/>
      <c r="J68" s="59"/>
      <c r="K68" s="59"/>
      <c r="L68" s="59"/>
      <c r="M68" s="59"/>
    </row>
    <row r="69" spans="1:13" ht="30" x14ac:dyDescent="0.25">
      <c r="A69" s="80"/>
      <c r="B69" s="80"/>
      <c r="C69" s="55">
        <v>66</v>
      </c>
      <c r="D69" s="56" t="s">
        <v>118</v>
      </c>
      <c r="E69" s="57" t="s">
        <v>135</v>
      </c>
      <c r="F69" s="57"/>
      <c r="G69" s="58" t="s">
        <v>131</v>
      </c>
      <c r="H69" s="59"/>
      <c r="I69" s="59"/>
      <c r="J69" s="59"/>
      <c r="K69" s="59"/>
      <c r="L69" s="59"/>
      <c r="M69" s="59"/>
    </row>
    <row r="70" spans="1:13" ht="45" x14ac:dyDescent="0.25">
      <c r="A70" s="66" t="s">
        <v>163</v>
      </c>
      <c r="B70" s="67">
        <v>29</v>
      </c>
      <c r="C70" s="55">
        <v>67</v>
      </c>
      <c r="D70" s="56" t="s">
        <v>119</v>
      </c>
      <c r="E70" s="57" t="s">
        <v>135</v>
      </c>
      <c r="F70" s="57"/>
      <c r="G70" s="58" t="s">
        <v>131</v>
      </c>
      <c r="H70" s="59"/>
      <c r="I70" s="59"/>
      <c r="J70" s="59"/>
      <c r="K70" s="59"/>
      <c r="L70" s="59"/>
      <c r="M70" s="59"/>
    </row>
    <row r="71" spans="1:13" ht="60" x14ac:dyDescent="0.25">
      <c r="A71" s="66" t="s">
        <v>163</v>
      </c>
      <c r="B71" s="67">
        <v>30</v>
      </c>
      <c r="C71" s="55">
        <v>68</v>
      </c>
      <c r="D71" s="56" t="s">
        <v>120</v>
      </c>
      <c r="E71" s="57" t="s">
        <v>135</v>
      </c>
      <c r="F71" s="57"/>
      <c r="G71" s="58" t="s">
        <v>131</v>
      </c>
      <c r="H71" s="59"/>
      <c r="I71" s="59"/>
      <c r="J71" s="59"/>
      <c r="K71" s="59"/>
      <c r="L71" s="59"/>
      <c r="M71" s="59"/>
    </row>
    <row r="72" spans="1:13" ht="120" x14ac:dyDescent="0.25">
      <c r="A72" s="65" t="s">
        <v>170</v>
      </c>
      <c r="B72" s="64">
        <v>31</v>
      </c>
      <c r="C72" s="44">
        <v>69</v>
      </c>
      <c r="D72" s="50" t="s">
        <v>121</v>
      </c>
      <c r="E72" s="26" t="s">
        <v>135</v>
      </c>
      <c r="F72" s="26" t="s">
        <v>160</v>
      </c>
      <c r="G72" s="45" t="s">
        <v>132</v>
      </c>
      <c r="H72" s="51">
        <v>399.54</v>
      </c>
      <c r="I72" s="47">
        <f>REITORIA!I72+ESAG!I72+CEART!I72+FAED!I72+CEAD!I72+CEFID!I72+CERES!I72+CESFI!I72+CAV!I72+CCT!I72+CEO!I72+CEPLAN!I72+MUSEU!I72+CEAVI!I72</f>
        <v>22</v>
      </c>
      <c r="J72" s="31">
        <f>(REITORIA!I72-REITORIA!J72)+(ESAG!I72-ESAG!J72)+(CEART!I72-CEART!J72)+(FAED!I72-FAED!J72)+(CEAD!I72-CEAD!J72)+(CEFID!I72-CEFID!J72)+(CERES!I72-CERES!J72)+(CESFI!I72-CESFI!J72)+(CAV!I72-CAV!J72)+(CCT!I72-CCT!J72)+(CEO!I72-CEO!J72)+(CEPLAN!I72-CEPLAN!J72)+(MUSEU!I72-MUSEU!J72)+(CEAVI!I72-CEAVI!J72)</f>
        <v>0</v>
      </c>
      <c r="K72" s="68">
        <f t="shared" ref="K72:K75" si="3">I72-J72</f>
        <v>22</v>
      </c>
      <c r="L72" s="43">
        <f t="shared" ref="L72:L75" si="4">H72*I72</f>
        <v>8789.880000000001</v>
      </c>
      <c r="M72" s="43">
        <f t="shared" ref="M72:M75" si="5">H72*J72</f>
        <v>0</v>
      </c>
    </row>
    <row r="73" spans="1:13" ht="60" x14ac:dyDescent="0.25">
      <c r="A73" s="65" t="s">
        <v>168</v>
      </c>
      <c r="B73" s="64">
        <v>32</v>
      </c>
      <c r="C73" s="44">
        <v>70</v>
      </c>
      <c r="D73" s="50" t="s">
        <v>122</v>
      </c>
      <c r="E73" s="26" t="s">
        <v>135</v>
      </c>
      <c r="F73" s="26" t="s">
        <v>161</v>
      </c>
      <c r="G73" s="45" t="s">
        <v>131</v>
      </c>
      <c r="H73" s="51">
        <v>1993</v>
      </c>
      <c r="I73" s="47">
        <f>REITORIA!I73+ESAG!I73+CEART!I73+FAED!I73+CEAD!I73+CEFID!I73+CERES!I73+CESFI!I73+CAV!I73+CCT!I73+CEO!I73+CEPLAN!I73+MUSEU!I73+CEAVI!I73</f>
        <v>3</v>
      </c>
      <c r="J73" s="31">
        <f>(REITORIA!I73-REITORIA!J73)+(ESAG!I73-ESAG!J73)+(CEART!I73-CEART!J73)+(FAED!I73-FAED!J73)+(CEAD!I73-CEAD!J73)+(CEFID!I73-CEFID!J73)+(CERES!I73-CERES!J73)+(CESFI!I73-CESFI!J73)+(CAV!I73-CAV!J73)+(CCT!I73-CCT!J73)+(CEO!I73-CEO!J73)+(CEPLAN!I73-CEPLAN!J73)+(MUSEU!I73-MUSEU!J73)+(CEAVI!I73-CEAVI!J73)</f>
        <v>0</v>
      </c>
      <c r="K73" s="68">
        <f t="shared" si="3"/>
        <v>3</v>
      </c>
      <c r="L73" s="43">
        <f t="shared" si="4"/>
        <v>5979</v>
      </c>
      <c r="M73" s="43">
        <f t="shared" si="5"/>
        <v>0</v>
      </c>
    </row>
    <row r="74" spans="1:13" x14ac:dyDescent="0.25">
      <c r="A74" s="66" t="s">
        <v>163</v>
      </c>
      <c r="B74" s="67">
        <v>33</v>
      </c>
      <c r="C74" s="55">
        <v>71</v>
      </c>
      <c r="D74" s="56" t="s">
        <v>123</v>
      </c>
      <c r="E74" s="57" t="s">
        <v>135</v>
      </c>
      <c r="F74" s="57"/>
      <c r="G74" s="58" t="s">
        <v>131</v>
      </c>
      <c r="H74" s="59"/>
      <c r="I74" s="59"/>
      <c r="J74" s="59"/>
      <c r="K74" s="59"/>
      <c r="L74" s="59"/>
      <c r="M74" s="59"/>
    </row>
    <row r="75" spans="1:13" ht="60" x14ac:dyDescent="0.25">
      <c r="A75" s="65" t="s">
        <v>168</v>
      </c>
      <c r="B75" s="64">
        <v>34</v>
      </c>
      <c r="C75" s="44">
        <v>72</v>
      </c>
      <c r="D75" s="50" t="s">
        <v>124</v>
      </c>
      <c r="E75" s="26" t="s">
        <v>135</v>
      </c>
      <c r="F75" s="26" t="s">
        <v>161</v>
      </c>
      <c r="G75" s="45" t="s">
        <v>131</v>
      </c>
      <c r="H75" s="51">
        <v>848</v>
      </c>
      <c r="I75" s="47">
        <f>REITORIA!I75+ESAG!I75+CEART!I75+FAED!I75+CEAD!I75+CEFID!I75+CERES!I75+CESFI!I75+CAV!I75+CCT!I75+CEO!I75+CEPLAN!I75+MUSEU!I75+CEAVI!I75</f>
        <v>10</v>
      </c>
      <c r="J75" s="31">
        <f>(REITORIA!I75-REITORIA!J75)+(ESAG!I75-ESAG!J75)+(CEART!I75-CEART!J75)+(FAED!I75-FAED!J75)+(CEAD!I75-CEAD!J75)+(CEFID!I75-CEFID!J75)+(CERES!I75-CERES!J75)+(CESFI!I75-CESFI!J75)+(CAV!I75-CAV!J75)+(CCT!I75-CCT!J75)+(CEO!I75-CEO!J75)+(CEPLAN!I75-CEPLAN!J75)+(MUSEU!I75-MUSEU!J75)+(CEAVI!I75-CEAVI!J75)</f>
        <v>0</v>
      </c>
      <c r="K75" s="68">
        <f t="shared" si="3"/>
        <v>10</v>
      </c>
      <c r="L75" s="43">
        <f t="shared" si="4"/>
        <v>8480</v>
      </c>
      <c r="M75" s="43">
        <f t="shared" si="5"/>
        <v>0</v>
      </c>
    </row>
    <row r="76" spans="1:13" ht="30" x14ac:dyDescent="0.25">
      <c r="A76" s="66" t="s">
        <v>163</v>
      </c>
      <c r="B76" s="67">
        <v>35</v>
      </c>
      <c r="C76" s="55">
        <v>73</v>
      </c>
      <c r="D76" s="56" t="s">
        <v>125</v>
      </c>
      <c r="E76" s="57" t="s">
        <v>135</v>
      </c>
      <c r="F76" s="57"/>
      <c r="G76" s="58" t="s">
        <v>131</v>
      </c>
      <c r="H76" s="59"/>
      <c r="I76" s="59"/>
      <c r="J76" s="59"/>
      <c r="K76" s="59"/>
      <c r="L76" s="59"/>
      <c r="M76" s="59"/>
    </row>
    <row r="77" spans="1:13" ht="30" x14ac:dyDescent="0.25">
      <c r="A77" s="66" t="s">
        <v>163</v>
      </c>
      <c r="B77" s="67">
        <v>36</v>
      </c>
      <c r="C77" s="55">
        <v>74</v>
      </c>
      <c r="D77" s="56" t="s">
        <v>126</v>
      </c>
      <c r="E77" s="57" t="s">
        <v>135</v>
      </c>
      <c r="F77" s="57"/>
      <c r="G77" s="58" t="s">
        <v>131</v>
      </c>
      <c r="H77" s="59"/>
      <c r="I77" s="59"/>
      <c r="J77" s="59"/>
      <c r="K77" s="59"/>
      <c r="L77" s="59"/>
      <c r="M77" s="59"/>
    </row>
    <row r="78" spans="1:13" ht="30" x14ac:dyDescent="0.25">
      <c r="A78" s="66" t="s">
        <v>163</v>
      </c>
      <c r="B78" s="67">
        <v>37</v>
      </c>
      <c r="C78" s="55">
        <v>75</v>
      </c>
      <c r="D78" s="56" t="s">
        <v>127</v>
      </c>
      <c r="E78" s="57" t="s">
        <v>135</v>
      </c>
      <c r="F78" s="57"/>
      <c r="G78" s="58" t="s">
        <v>131</v>
      </c>
      <c r="H78" s="59"/>
      <c r="I78" s="59"/>
      <c r="J78" s="59"/>
      <c r="K78" s="59"/>
      <c r="L78" s="59"/>
      <c r="M78" s="59"/>
    </row>
    <row r="79" spans="1:13" ht="30" x14ac:dyDescent="0.25">
      <c r="A79" s="66" t="s">
        <v>163</v>
      </c>
      <c r="B79" s="67">
        <v>38</v>
      </c>
      <c r="C79" s="55">
        <v>76</v>
      </c>
      <c r="D79" s="56" t="s">
        <v>128</v>
      </c>
      <c r="E79" s="57" t="s">
        <v>135</v>
      </c>
      <c r="F79" s="57"/>
      <c r="G79" s="58" t="s">
        <v>131</v>
      </c>
      <c r="H79" s="59"/>
      <c r="I79" s="59"/>
      <c r="J79" s="59"/>
      <c r="K79" s="59"/>
      <c r="L79" s="59"/>
      <c r="M79" s="59"/>
    </row>
    <row r="80" spans="1:13" ht="105" x14ac:dyDescent="0.25">
      <c r="A80" s="66" t="s">
        <v>163</v>
      </c>
      <c r="B80" s="67">
        <v>39</v>
      </c>
      <c r="C80" s="55">
        <v>77</v>
      </c>
      <c r="D80" s="56" t="s">
        <v>129</v>
      </c>
      <c r="E80" s="57" t="s">
        <v>135</v>
      </c>
      <c r="F80" s="57"/>
      <c r="G80" s="58" t="s">
        <v>131</v>
      </c>
      <c r="H80" s="59"/>
      <c r="I80" s="59"/>
      <c r="J80" s="59"/>
      <c r="K80" s="59"/>
      <c r="L80" s="59"/>
      <c r="M80" s="59"/>
    </row>
    <row r="81" spans="4:13" x14ac:dyDescent="0.25">
      <c r="L81" s="69">
        <f>SUM(L4:L80)</f>
        <v>394790.66000000009</v>
      </c>
      <c r="M81" s="69">
        <f>SUM(M4:M80)</f>
        <v>29106.559999999998</v>
      </c>
    </row>
    <row r="82" spans="4:13" x14ac:dyDescent="0.25">
      <c r="D82" s="2" t="s">
        <v>164</v>
      </c>
    </row>
    <row r="83" spans="4:13" x14ac:dyDescent="0.25">
      <c r="D83" s="2" t="s">
        <v>165</v>
      </c>
    </row>
    <row r="84" spans="4:13" ht="15.75" customHeight="1" x14ac:dyDescent="0.25">
      <c r="D84" s="2" t="s">
        <v>166</v>
      </c>
    </row>
    <row r="85" spans="4:13" ht="15.75" x14ac:dyDescent="0.25">
      <c r="I85" s="86" t="s">
        <v>179</v>
      </c>
      <c r="J85" s="87"/>
      <c r="K85" s="87"/>
      <c r="L85" s="87"/>
      <c r="M85" s="88"/>
    </row>
    <row r="86" spans="4:13" ht="30" customHeight="1" x14ac:dyDescent="0.25">
      <c r="I86" s="89" t="s">
        <v>180</v>
      </c>
      <c r="J86" s="90"/>
      <c r="K86" s="90"/>
      <c r="L86" s="90"/>
      <c r="M86" s="91"/>
    </row>
    <row r="87" spans="4:13" ht="15.75" x14ac:dyDescent="0.25">
      <c r="I87" s="92" t="s">
        <v>52</v>
      </c>
      <c r="J87" s="93"/>
      <c r="K87" s="93"/>
      <c r="L87" s="93"/>
      <c r="M87" s="94"/>
    </row>
    <row r="88" spans="4:13" ht="15.75" x14ac:dyDescent="0.25">
      <c r="I88" s="37" t="s">
        <v>36</v>
      </c>
      <c r="J88" s="38"/>
      <c r="K88" s="38"/>
      <c r="L88" s="38"/>
      <c r="M88" s="33">
        <f>L81</f>
        <v>394790.66000000009</v>
      </c>
    </row>
    <row r="89" spans="4:13" ht="15.75" x14ac:dyDescent="0.25">
      <c r="I89" s="39" t="s">
        <v>37</v>
      </c>
      <c r="J89" s="40"/>
      <c r="K89" s="40"/>
      <c r="L89" s="40"/>
      <c r="M89" s="34">
        <f>M81</f>
        <v>29106.559999999998</v>
      </c>
    </row>
    <row r="90" spans="4:13" ht="15.75" x14ac:dyDescent="0.25">
      <c r="I90" s="39" t="s">
        <v>38</v>
      </c>
      <c r="J90" s="40"/>
      <c r="K90" s="40"/>
      <c r="L90" s="40"/>
      <c r="M90" s="36"/>
    </row>
    <row r="91" spans="4:13" ht="15.75" x14ac:dyDescent="0.25">
      <c r="I91" s="41" t="s">
        <v>39</v>
      </c>
      <c r="J91" s="42"/>
      <c r="K91" s="42"/>
      <c r="L91" s="42"/>
      <c r="M91" s="35">
        <f>M89/M88</f>
        <v>7.3726566884839653E-2</v>
      </c>
    </row>
    <row r="92" spans="4:13" ht="15.75" x14ac:dyDescent="0.25">
      <c r="I92" s="83" t="s">
        <v>200</v>
      </c>
      <c r="J92" s="84"/>
      <c r="K92" s="84"/>
      <c r="L92" s="84"/>
      <c r="M92" s="85"/>
    </row>
  </sheetData>
  <mergeCells count="50">
    <mergeCell ref="A4:A6"/>
    <mergeCell ref="B4:B6"/>
    <mergeCell ref="A1:C1"/>
    <mergeCell ref="A2:M2"/>
    <mergeCell ref="D1:H1"/>
    <mergeCell ref="I1:M1"/>
    <mergeCell ref="A7:A9"/>
    <mergeCell ref="B7:B9"/>
    <mergeCell ref="A10:A12"/>
    <mergeCell ref="B10:B12"/>
    <mergeCell ref="A13:A15"/>
    <mergeCell ref="B13:B15"/>
    <mergeCell ref="A16:A18"/>
    <mergeCell ref="B16:B18"/>
    <mergeCell ref="A19:A20"/>
    <mergeCell ref="B19:B20"/>
    <mergeCell ref="A21:A22"/>
    <mergeCell ref="B21:B22"/>
    <mergeCell ref="A23:A26"/>
    <mergeCell ref="B23:B26"/>
    <mergeCell ref="A27:A29"/>
    <mergeCell ref="B27:B29"/>
    <mergeCell ref="A31:A33"/>
    <mergeCell ref="B31:B33"/>
    <mergeCell ref="A34:A36"/>
    <mergeCell ref="B34:B36"/>
    <mergeCell ref="A37:A38"/>
    <mergeCell ref="B37:B38"/>
    <mergeCell ref="A39:A40"/>
    <mergeCell ref="B39:B40"/>
    <mergeCell ref="A41:A42"/>
    <mergeCell ref="B41:B42"/>
    <mergeCell ref="A43:A45"/>
    <mergeCell ref="B43:B45"/>
    <mergeCell ref="A46:A47"/>
    <mergeCell ref="B46:B47"/>
    <mergeCell ref="A50:A53"/>
    <mergeCell ref="B50:B53"/>
    <mergeCell ref="A54:A56"/>
    <mergeCell ref="B54:B56"/>
    <mergeCell ref="A58:A60"/>
    <mergeCell ref="B58:B60"/>
    <mergeCell ref="I92:M92"/>
    <mergeCell ref="I85:M85"/>
    <mergeCell ref="I86:M86"/>
    <mergeCell ref="I87:M87"/>
    <mergeCell ref="A62:A64"/>
    <mergeCell ref="B62:B64"/>
    <mergeCell ref="A67:A69"/>
    <mergeCell ref="B67:B69"/>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4" customWidth="1"/>
    <col min="2" max="2" width="6.85546875" style="4" customWidth="1"/>
    <col min="3" max="3" width="31" style="4" customWidth="1"/>
    <col min="4" max="4" width="8.5703125" style="4" bestFit="1" customWidth="1"/>
    <col min="5" max="5" width="9.5703125" style="4" customWidth="1"/>
    <col min="6" max="6" width="14.7109375" style="4" customWidth="1"/>
    <col min="7" max="7" width="16" style="4" customWidth="1"/>
    <col min="8" max="8" width="11.140625" style="4" customWidth="1"/>
    <col min="9" max="16384" width="9.140625" style="4"/>
  </cols>
  <sheetData>
    <row r="1" spans="1:8" ht="20.25" customHeight="1" x14ac:dyDescent="0.2">
      <c r="A1" s="97" t="s">
        <v>11</v>
      </c>
      <c r="B1" s="97"/>
      <c r="C1" s="97"/>
      <c r="D1" s="97"/>
      <c r="E1" s="97"/>
      <c r="F1" s="97"/>
      <c r="G1" s="97"/>
      <c r="H1" s="97"/>
    </row>
    <row r="2" spans="1:8" ht="20.25" x14ac:dyDescent="0.2">
      <c r="B2" s="5"/>
    </row>
    <row r="3" spans="1:8" ht="47.25" customHeight="1" x14ac:dyDescent="0.2">
      <c r="A3" s="98" t="s">
        <v>12</v>
      </c>
      <c r="B3" s="98"/>
      <c r="C3" s="98"/>
      <c r="D3" s="98"/>
      <c r="E3" s="98"/>
      <c r="F3" s="98"/>
      <c r="G3" s="98"/>
      <c r="H3" s="98"/>
    </row>
    <row r="4" spans="1:8" ht="35.25" customHeight="1" x14ac:dyDescent="0.2">
      <c r="B4" s="6"/>
    </row>
    <row r="5" spans="1:8" ht="15" customHeight="1" x14ac:dyDescent="0.2">
      <c r="A5" s="99" t="s">
        <v>13</v>
      </c>
      <c r="B5" s="99"/>
      <c r="C5" s="99"/>
      <c r="D5" s="99"/>
      <c r="E5" s="99"/>
      <c r="F5" s="99"/>
      <c r="G5" s="99"/>
      <c r="H5" s="99"/>
    </row>
    <row r="6" spans="1:8" ht="15" customHeight="1" x14ac:dyDescent="0.2">
      <c r="A6" s="99" t="s">
        <v>14</v>
      </c>
      <c r="B6" s="99"/>
      <c r="C6" s="99"/>
      <c r="D6" s="99"/>
      <c r="E6" s="99"/>
      <c r="F6" s="99"/>
      <c r="G6" s="99"/>
      <c r="H6" s="99"/>
    </row>
    <row r="7" spans="1:8" ht="15" customHeight="1" x14ac:dyDescent="0.2">
      <c r="A7" s="99" t="s">
        <v>15</v>
      </c>
      <c r="B7" s="99"/>
      <c r="C7" s="99"/>
      <c r="D7" s="99"/>
      <c r="E7" s="99"/>
      <c r="F7" s="99"/>
      <c r="G7" s="99"/>
      <c r="H7" s="99"/>
    </row>
    <row r="8" spans="1:8" ht="15" customHeight="1" x14ac:dyDescent="0.2">
      <c r="A8" s="99" t="s">
        <v>16</v>
      </c>
      <c r="B8" s="99"/>
      <c r="C8" s="99"/>
      <c r="D8" s="99"/>
      <c r="E8" s="99"/>
      <c r="F8" s="99"/>
      <c r="G8" s="99"/>
      <c r="H8" s="99"/>
    </row>
    <row r="9" spans="1:8" ht="30" customHeight="1" x14ac:dyDescent="0.2">
      <c r="B9" s="7"/>
    </row>
    <row r="10" spans="1:8" ht="105" customHeight="1" x14ac:dyDescent="0.2">
      <c r="A10" s="100" t="s">
        <v>17</v>
      </c>
      <c r="B10" s="100"/>
      <c r="C10" s="100"/>
      <c r="D10" s="100"/>
      <c r="E10" s="100"/>
      <c r="F10" s="100"/>
      <c r="G10" s="100"/>
      <c r="H10" s="100"/>
    </row>
    <row r="11" spans="1:8" ht="15.75" thickBot="1" x14ac:dyDescent="0.25">
      <c r="B11" s="8"/>
    </row>
    <row r="12" spans="1:8" ht="48.75" thickBot="1" x14ac:dyDescent="0.25">
      <c r="A12" s="9" t="s">
        <v>10</v>
      </c>
      <c r="B12" s="9" t="s">
        <v>8</v>
      </c>
      <c r="C12" s="10" t="s">
        <v>18</v>
      </c>
      <c r="D12" s="10" t="s">
        <v>9</v>
      </c>
      <c r="E12" s="10" t="s">
        <v>19</v>
      </c>
      <c r="F12" s="10" t="s">
        <v>20</v>
      </c>
      <c r="G12" s="10" t="s">
        <v>21</v>
      </c>
      <c r="H12" s="10" t="s">
        <v>22</v>
      </c>
    </row>
    <row r="13" spans="1:8" ht="15.75" thickBot="1" x14ac:dyDescent="0.25">
      <c r="A13" s="11"/>
      <c r="B13" s="11"/>
      <c r="C13" s="12"/>
      <c r="D13" s="12"/>
      <c r="E13" s="12"/>
      <c r="F13" s="12"/>
      <c r="G13" s="12"/>
      <c r="H13" s="12"/>
    </row>
    <row r="14" spans="1:8" ht="15.75" thickBot="1" x14ac:dyDescent="0.25">
      <c r="A14" s="11"/>
      <c r="B14" s="11"/>
      <c r="C14" s="12"/>
      <c r="D14" s="12"/>
      <c r="E14" s="12"/>
      <c r="F14" s="12"/>
      <c r="G14" s="12"/>
      <c r="H14" s="12"/>
    </row>
    <row r="15" spans="1:8" ht="15.75" thickBot="1" x14ac:dyDescent="0.25">
      <c r="A15" s="11"/>
      <c r="B15" s="11"/>
      <c r="C15" s="12"/>
      <c r="D15" s="12"/>
      <c r="E15" s="12"/>
      <c r="F15" s="12"/>
      <c r="G15" s="12"/>
      <c r="H15" s="12"/>
    </row>
    <row r="16" spans="1:8" ht="15.75" thickBot="1" x14ac:dyDescent="0.25">
      <c r="A16" s="11"/>
      <c r="B16" s="11"/>
      <c r="C16" s="12"/>
      <c r="D16" s="12"/>
      <c r="E16" s="12"/>
      <c r="F16" s="12"/>
      <c r="G16" s="12"/>
      <c r="H16" s="12"/>
    </row>
    <row r="17" spans="1:8" ht="15.75" thickBot="1" x14ac:dyDescent="0.25">
      <c r="A17" s="13"/>
      <c r="B17" s="13"/>
      <c r="C17" s="14"/>
      <c r="D17" s="14"/>
      <c r="E17" s="14"/>
      <c r="F17" s="14"/>
      <c r="G17" s="14"/>
      <c r="H17" s="14"/>
    </row>
    <row r="18" spans="1:8" ht="42" customHeight="1" x14ac:dyDescent="0.2">
      <c r="B18" s="15"/>
      <c r="C18" s="16"/>
      <c r="D18" s="16"/>
      <c r="E18" s="16"/>
      <c r="F18" s="16"/>
      <c r="G18" s="16"/>
      <c r="H18" s="16"/>
    </row>
    <row r="19" spans="1:8" ht="15" customHeight="1" x14ac:dyDescent="0.2">
      <c r="A19" s="101" t="s">
        <v>23</v>
      </c>
      <c r="B19" s="101"/>
      <c r="C19" s="101"/>
      <c r="D19" s="101"/>
      <c r="E19" s="101"/>
      <c r="F19" s="101"/>
      <c r="G19" s="101"/>
      <c r="H19" s="101"/>
    </row>
    <row r="20" spans="1:8" ht="14.25" x14ac:dyDescent="0.2">
      <c r="A20" s="102" t="s">
        <v>24</v>
      </c>
      <c r="B20" s="102"/>
      <c r="C20" s="102"/>
      <c r="D20" s="102"/>
      <c r="E20" s="102"/>
      <c r="F20" s="102"/>
      <c r="G20" s="102"/>
      <c r="H20" s="102"/>
    </row>
    <row r="21" spans="1:8" ht="15" x14ac:dyDescent="0.2">
      <c r="B21" s="8"/>
    </row>
    <row r="22" spans="1:8" ht="15" x14ac:dyDescent="0.2">
      <c r="B22" s="8"/>
    </row>
    <row r="23" spans="1:8" ht="15" x14ac:dyDescent="0.2">
      <c r="B23" s="8"/>
    </row>
    <row r="24" spans="1:8" ht="15" customHeight="1" x14ac:dyDescent="0.2">
      <c r="A24" s="103" t="s">
        <v>25</v>
      </c>
      <c r="B24" s="103"/>
      <c r="C24" s="103"/>
      <c r="D24" s="103"/>
      <c r="E24" s="103"/>
      <c r="F24" s="103"/>
      <c r="G24" s="103"/>
      <c r="H24" s="103"/>
    </row>
    <row r="25" spans="1:8" ht="15" customHeight="1" x14ac:dyDescent="0.2">
      <c r="A25" s="103" t="s">
        <v>26</v>
      </c>
      <c r="B25" s="103"/>
      <c r="C25" s="103"/>
      <c r="D25" s="103"/>
      <c r="E25" s="103"/>
      <c r="F25" s="103"/>
      <c r="G25" s="103"/>
      <c r="H25" s="103"/>
    </row>
    <row r="26" spans="1:8" ht="15" customHeight="1" x14ac:dyDescent="0.2">
      <c r="A26" s="96" t="s">
        <v>27</v>
      </c>
      <c r="B26" s="96"/>
      <c r="C26" s="96"/>
      <c r="D26" s="96"/>
      <c r="E26" s="96"/>
      <c r="F26" s="96"/>
      <c r="G26" s="96"/>
      <c r="H26" s="96"/>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16</vt:i4>
      </vt:variant>
    </vt:vector>
  </HeadingPairs>
  <TitlesOfParts>
    <vt:vector size="16" baseType="lpstr">
      <vt:lpstr>REITORIA</vt:lpstr>
      <vt:lpstr>ESAG</vt:lpstr>
      <vt:lpstr>CEART</vt:lpstr>
      <vt:lpstr>FAED</vt:lpstr>
      <vt:lpstr>CEAD</vt:lpstr>
      <vt:lpstr>CEFID</vt:lpstr>
      <vt:lpstr>CERES</vt:lpstr>
      <vt:lpstr>CESFI</vt:lpstr>
      <vt:lpstr>CAV</vt:lpstr>
      <vt:lpstr>CCT</vt:lpstr>
      <vt:lpstr>CEO</vt:lpstr>
      <vt:lpstr>CEPLAN</vt:lpstr>
      <vt:lpstr>MUSEU</vt:lpstr>
      <vt:lpstr>CEAVI</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2015-07-08T21:27:45Z</cp:lastPrinted>
  <dcterms:created xsi:type="dcterms:W3CDTF">2010-06-19T20:43:11Z</dcterms:created>
  <dcterms:modified xsi:type="dcterms:W3CDTF">2016-04-15T18:57:49Z</dcterms:modified>
</cp:coreProperties>
</file>