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CAD-SEGECON\2. Atas de Registro de Preços\UDESC\PP 0757-2015 - UDESC - Divisórias, Vidros e Cortinas - Vig 19.07.16\"/>
    </mc:Choice>
  </mc:AlternateContent>
  <bookViews>
    <workbookView xWindow="0" yWindow="0" windowWidth="20490" windowHeight="7155" tabRatio="857" activeTab="11"/>
  </bookViews>
  <sheets>
    <sheet name="REITORIA_SEMS" sheetId="113" r:id="rId1"/>
    <sheet name="REITORIA_PROAD" sheetId="106" r:id="rId2"/>
    <sheet name="MUSEU" sheetId="108" r:id="rId3"/>
    <sheet name="ESAG" sheetId="105" r:id="rId4"/>
    <sheet name="CEART" sheetId="111" r:id="rId5"/>
    <sheet name="FAED" sheetId="112" r:id="rId6"/>
    <sheet name="CEAD" sheetId="114" r:id="rId7"/>
    <sheet name="CEFID" sheetId="110" r:id="rId8"/>
    <sheet name="CERES" sheetId="117" r:id="rId9"/>
    <sheet name="CEAVI" sheetId="122" r:id="rId10"/>
    <sheet name="CESFI" sheetId="121" r:id="rId11"/>
    <sheet name="GESTOR" sheetId="91" r:id="rId12"/>
    <sheet name="Modelo Anexo II IN 002_2014" sheetId="77" r:id="rId13"/>
  </sheets>
  <definedNames>
    <definedName name="diasuteis" localSheetId="11">#REF!</definedName>
    <definedName name="diasuteis">#REF!</definedName>
    <definedName name="Ferias" localSheetId="11">#REF!</definedName>
    <definedName name="Ferias">#REF!</definedName>
    <definedName name="RD" localSheetId="11">OFFSET(#REF!,(MATCH(SMALL(#REF!,ROW()-10),#REF!,0)-1),0)</definedName>
    <definedName name="RD">OFFSET(#REF!,(MATCH(SMALL(#REF!,ROW()-10),#REF!,0)-1),0)</definedName>
  </definedNames>
  <calcPr calcId="152511"/>
</workbook>
</file>

<file path=xl/calcChain.xml><?xml version="1.0" encoding="utf-8"?>
<calcChain xmlns="http://schemas.openxmlformats.org/spreadsheetml/2006/main">
  <c r="O51" i="113" l="1"/>
  <c r="N51" i="113"/>
  <c r="M51" i="113"/>
  <c r="L65" i="111" l="1"/>
  <c r="L64" i="111"/>
  <c r="L63" i="111"/>
  <c r="U58" i="111"/>
  <c r="T58" i="111"/>
  <c r="S58" i="111"/>
  <c r="R58" i="111"/>
  <c r="Q58" i="111"/>
  <c r="M57" i="111"/>
  <c r="L56" i="111"/>
  <c r="L55" i="111"/>
  <c r="L54" i="111"/>
  <c r="L58" i="111" s="1"/>
  <c r="L53" i="111"/>
  <c r="N52" i="111"/>
  <c r="P51" i="111"/>
  <c r="I50" i="111" l="1"/>
  <c r="S50" i="91"/>
  <c r="R50" i="91"/>
  <c r="R51" i="91"/>
  <c r="I26" i="108" l="1"/>
  <c r="I25" i="108"/>
  <c r="O51" i="91"/>
  <c r="O26" i="91"/>
  <c r="O25" i="91"/>
  <c r="J46" i="121" l="1"/>
  <c r="K46" i="121" s="1"/>
  <c r="J46" i="122"/>
  <c r="K46" i="122" s="1"/>
  <c r="J46" i="117"/>
  <c r="K46" i="117" s="1"/>
  <c r="J46" i="110"/>
  <c r="K46" i="110" s="1"/>
  <c r="J46" i="114"/>
  <c r="K46" i="114" s="1"/>
  <c r="J46" i="112"/>
  <c r="K46" i="112" s="1"/>
  <c r="J46" i="111"/>
  <c r="K46" i="111" s="1"/>
  <c r="J46" i="105"/>
  <c r="K46" i="105" s="1"/>
  <c r="J46" i="108"/>
  <c r="K46" i="108" s="1"/>
  <c r="J46" i="106"/>
  <c r="K46" i="106" s="1"/>
  <c r="I5" i="91" l="1"/>
  <c r="I6" i="91"/>
  <c r="I7" i="91"/>
  <c r="L7" i="91" s="1"/>
  <c r="I8" i="91"/>
  <c r="I9" i="91"/>
  <c r="I10" i="91"/>
  <c r="I11" i="91"/>
  <c r="I12" i="91"/>
  <c r="L12" i="91" s="1"/>
  <c r="I13" i="91"/>
  <c r="I14" i="91"/>
  <c r="I15" i="91"/>
  <c r="I16" i="91"/>
  <c r="I17" i="91"/>
  <c r="I18" i="91"/>
  <c r="I19" i="91"/>
  <c r="L19" i="91" s="1"/>
  <c r="I20" i="91"/>
  <c r="L20" i="91" s="1"/>
  <c r="I21" i="91"/>
  <c r="I22" i="91"/>
  <c r="I23" i="91"/>
  <c r="L23" i="91" s="1"/>
  <c r="I24" i="91"/>
  <c r="I25" i="91"/>
  <c r="P25" i="91" s="1"/>
  <c r="I26" i="91"/>
  <c r="I27" i="91"/>
  <c r="I28" i="91"/>
  <c r="I29" i="91"/>
  <c r="L29" i="91" s="1"/>
  <c r="I30" i="91"/>
  <c r="I31" i="91"/>
  <c r="I32" i="91"/>
  <c r="I33" i="91"/>
  <c r="I34" i="91"/>
  <c r="I35" i="91"/>
  <c r="I36" i="91"/>
  <c r="I37" i="91"/>
  <c r="I38" i="91"/>
  <c r="I39" i="91"/>
  <c r="I40" i="91"/>
  <c r="I41" i="91"/>
  <c r="I42" i="91"/>
  <c r="I43" i="91"/>
  <c r="I44" i="91"/>
  <c r="I45" i="91"/>
  <c r="I46" i="91"/>
  <c r="I47" i="91"/>
  <c r="I48" i="91"/>
  <c r="I49" i="91"/>
  <c r="I50" i="91"/>
  <c r="I4" i="91"/>
  <c r="L4" i="91" s="1"/>
  <c r="L5" i="91"/>
  <c r="L9" i="91"/>
  <c r="L11" i="91"/>
  <c r="L15" i="91"/>
  <c r="L16" i="91"/>
  <c r="L17" i="91"/>
  <c r="L21" i="91"/>
  <c r="L24" i="91"/>
  <c r="L27" i="91"/>
  <c r="L28" i="91"/>
  <c r="L31" i="91"/>
  <c r="L32" i="91"/>
  <c r="L33" i="91"/>
  <c r="L35" i="91"/>
  <c r="L36" i="91"/>
  <c r="L37" i="91"/>
  <c r="L39" i="91"/>
  <c r="L40" i="91"/>
  <c r="L41" i="91"/>
  <c r="L43" i="91"/>
  <c r="L44" i="91"/>
  <c r="L45" i="91"/>
  <c r="L47" i="91"/>
  <c r="L48" i="91"/>
  <c r="L49" i="91"/>
  <c r="J50" i="121"/>
  <c r="K50" i="121" s="1"/>
  <c r="J49" i="121"/>
  <c r="K49" i="121" s="1"/>
  <c r="J48" i="121"/>
  <c r="K48" i="121" s="1"/>
  <c r="J47" i="121"/>
  <c r="K47" i="121" s="1"/>
  <c r="J45" i="121"/>
  <c r="K45" i="121" s="1"/>
  <c r="J44" i="121"/>
  <c r="K44" i="121" s="1"/>
  <c r="J43" i="121"/>
  <c r="K43" i="121" s="1"/>
  <c r="J42" i="121"/>
  <c r="K42" i="121" s="1"/>
  <c r="J41" i="121"/>
  <c r="K41" i="121" s="1"/>
  <c r="J40" i="121"/>
  <c r="K40" i="121" s="1"/>
  <c r="J39" i="121"/>
  <c r="K39" i="121" s="1"/>
  <c r="J38" i="121"/>
  <c r="K38" i="121" s="1"/>
  <c r="J37" i="121"/>
  <c r="K37" i="121" s="1"/>
  <c r="J36" i="121"/>
  <c r="K36" i="121" s="1"/>
  <c r="K35" i="121"/>
  <c r="J35" i="121"/>
  <c r="J34" i="121"/>
  <c r="K34" i="121" s="1"/>
  <c r="J33" i="121"/>
  <c r="K33" i="121" s="1"/>
  <c r="J32" i="121"/>
  <c r="K32" i="121" s="1"/>
  <c r="J31" i="121"/>
  <c r="K31" i="121" s="1"/>
  <c r="J30" i="121"/>
  <c r="K30" i="121" s="1"/>
  <c r="J29" i="121"/>
  <c r="K29" i="121" s="1"/>
  <c r="J28" i="121"/>
  <c r="K28" i="121" s="1"/>
  <c r="J27" i="121"/>
  <c r="K27" i="121" s="1"/>
  <c r="J26" i="121"/>
  <c r="K26" i="121" s="1"/>
  <c r="J25" i="121"/>
  <c r="K25" i="121" s="1"/>
  <c r="J24" i="121"/>
  <c r="K24" i="121" s="1"/>
  <c r="J23" i="121"/>
  <c r="K23" i="121" s="1"/>
  <c r="J22" i="121"/>
  <c r="K22" i="121" s="1"/>
  <c r="J21" i="121"/>
  <c r="K21" i="121" s="1"/>
  <c r="J20" i="121"/>
  <c r="K20" i="121" s="1"/>
  <c r="J19" i="121"/>
  <c r="K19" i="121" s="1"/>
  <c r="J18" i="121"/>
  <c r="K18" i="121" s="1"/>
  <c r="J17" i="121"/>
  <c r="K17" i="121" s="1"/>
  <c r="J16" i="121"/>
  <c r="K16" i="121" s="1"/>
  <c r="J15" i="121"/>
  <c r="K15" i="121" s="1"/>
  <c r="J14" i="121"/>
  <c r="K14" i="121" s="1"/>
  <c r="J13" i="121"/>
  <c r="K13" i="121" s="1"/>
  <c r="J12" i="121"/>
  <c r="K12" i="121" s="1"/>
  <c r="J11" i="121"/>
  <c r="K11" i="121" s="1"/>
  <c r="J10" i="121"/>
  <c r="K10" i="121" s="1"/>
  <c r="J9" i="121"/>
  <c r="K9" i="121" s="1"/>
  <c r="J8" i="121"/>
  <c r="K8" i="121" s="1"/>
  <c r="J7" i="121"/>
  <c r="K7" i="121" s="1"/>
  <c r="J6" i="121"/>
  <c r="K6" i="121" s="1"/>
  <c r="J5" i="121"/>
  <c r="K5" i="121" s="1"/>
  <c r="J4" i="121"/>
  <c r="K4" i="121" s="1"/>
  <c r="J50" i="122"/>
  <c r="K50" i="122" s="1"/>
  <c r="J49" i="122"/>
  <c r="K49" i="122" s="1"/>
  <c r="J48" i="122"/>
  <c r="K48" i="122" s="1"/>
  <c r="J47" i="122"/>
  <c r="K47" i="122" s="1"/>
  <c r="J45" i="122"/>
  <c r="K45" i="122" s="1"/>
  <c r="J44" i="122"/>
  <c r="K44" i="122" s="1"/>
  <c r="J43" i="122"/>
  <c r="K43" i="122" s="1"/>
  <c r="J42" i="122"/>
  <c r="K42" i="122" s="1"/>
  <c r="J41" i="122"/>
  <c r="K41" i="122" s="1"/>
  <c r="J40" i="122"/>
  <c r="K40" i="122" s="1"/>
  <c r="J39" i="122"/>
  <c r="K39" i="122" s="1"/>
  <c r="J38" i="122"/>
  <c r="K38" i="122" s="1"/>
  <c r="J37" i="122"/>
  <c r="K37" i="122" s="1"/>
  <c r="J36" i="122"/>
  <c r="K36" i="122" s="1"/>
  <c r="J35" i="122"/>
  <c r="K35" i="122" s="1"/>
  <c r="J34" i="122"/>
  <c r="K34" i="122" s="1"/>
  <c r="J33" i="122"/>
  <c r="K33" i="122" s="1"/>
  <c r="J32" i="122"/>
  <c r="K32" i="122" s="1"/>
  <c r="J31" i="122"/>
  <c r="K31" i="122" s="1"/>
  <c r="J30" i="122"/>
  <c r="K30" i="122" s="1"/>
  <c r="J29" i="122"/>
  <c r="K29" i="122" s="1"/>
  <c r="J28" i="122"/>
  <c r="K28" i="122" s="1"/>
  <c r="J27" i="122"/>
  <c r="J26" i="122"/>
  <c r="K26" i="122" s="1"/>
  <c r="J25" i="122"/>
  <c r="K25" i="122" s="1"/>
  <c r="J24" i="122"/>
  <c r="K24" i="122" s="1"/>
  <c r="J23" i="122"/>
  <c r="K23" i="122" s="1"/>
  <c r="J22" i="122"/>
  <c r="K22" i="122" s="1"/>
  <c r="J21" i="122"/>
  <c r="K21" i="122" s="1"/>
  <c r="J20" i="122"/>
  <c r="K20" i="122" s="1"/>
  <c r="J19" i="122"/>
  <c r="K19" i="122" s="1"/>
  <c r="J18" i="122"/>
  <c r="K18" i="122" s="1"/>
  <c r="J17" i="122"/>
  <c r="K17" i="122" s="1"/>
  <c r="J16" i="122"/>
  <c r="K16" i="122" s="1"/>
  <c r="J15" i="122"/>
  <c r="K15" i="122" s="1"/>
  <c r="J14" i="122"/>
  <c r="K14" i="122" s="1"/>
  <c r="J13" i="122"/>
  <c r="K13" i="122" s="1"/>
  <c r="J12" i="122"/>
  <c r="K12" i="122" s="1"/>
  <c r="J11" i="122"/>
  <c r="J10" i="122"/>
  <c r="K10" i="122" s="1"/>
  <c r="J9" i="122"/>
  <c r="K9" i="122" s="1"/>
  <c r="J8" i="122"/>
  <c r="K8" i="122" s="1"/>
  <c r="J7" i="122"/>
  <c r="K7" i="122" s="1"/>
  <c r="J6" i="122"/>
  <c r="K6" i="122" s="1"/>
  <c r="J5" i="122"/>
  <c r="K5" i="122" s="1"/>
  <c r="J4" i="122"/>
  <c r="K4" i="122" s="1"/>
  <c r="J50" i="117"/>
  <c r="K50" i="117" s="1"/>
  <c r="J49" i="117"/>
  <c r="K49" i="117" s="1"/>
  <c r="J48" i="117"/>
  <c r="K48" i="117" s="1"/>
  <c r="J47" i="117"/>
  <c r="K47" i="117" s="1"/>
  <c r="J45" i="117"/>
  <c r="K45" i="117" s="1"/>
  <c r="J44" i="117"/>
  <c r="K44" i="117" s="1"/>
  <c r="J43" i="117"/>
  <c r="K43" i="117" s="1"/>
  <c r="J42" i="117"/>
  <c r="K42" i="117" s="1"/>
  <c r="J41" i="117"/>
  <c r="K41" i="117" s="1"/>
  <c r="J40" i="117"/>
  <c r="K40" i="117" s="1"/>
  <c r="J39" i="117"/>
  <c r="K39" i="117" s="1"/>
  <c r="J38" i="117"/>
  <c r="K38" i="117" s="1"/>
  <c r="J37" i="117"/>
  <c r="K37" i="117" s="1"/>
  <c r="J36" i="117"/>
  <c r="K36" i="117" s="1"/>
  <c r="J35" i="117"/>
  <c r="K35" i="117" s="1"/>
  <c r="J34" i="117"/>
  <c r="K34" i="117" s="1"/>
  <c r="J33" i="117"/>
  <c r="K33" i="117" s="1"/>
  <c r="J32" i="117"/>
  <c r="K32" i="117" s="1"/>
  <c r="J31" i="117"/>
  <c r="K31" i="117" s="1"/>
  <c r="J30" i="117"/>
  <c r="K30" i="117" s="1"/>
  <c r="J29" i="117"/>
  <c r="K29" i="117" s="1"/>
  <c r="J28" i="117"/>
  <c r="K28" i="117" s="1"/>
  <c r="J27" i="117"/>
  <c r="K27" i="117" s="1"/>
  <c r="J26" i="117"/>
  <c r="K26" i="117" s="1"/>
  <c r="J25" i="117"/>
  <c r="K25" i="117" s="1"/>
  <c r="J24" i="117"/>
  <c r="K24" i="117" s="1"/>
  <c r="J23" i="117"/>
  <c r="K23" i="117" s="1"/>
  <c r="J22" i="117"/>
  <c r="K22" i="117" s="1"/>
  <c r="J21" i="117"/>
  <c r="K21" i="117" s="1"/>
  <c r="J20" i="117"/>
  <c r="K20" i="117" s="1"/>
  <c r="J19" i="117"/>
  <c r="K19" i="117" s="1"/>
  <c r="J18" i="117"/>
  <c r="K18" i="117" s="1"/>
  <c r="J17" i="117"/>
  <c r="K17" i="117" s="1"/>
  <c r="J16" i="117"/>
  <c r="K16" i="117" s="1"/>
  <c r="J15" i="117"/>
  <c r="K15" i="117" s="1"/>
  <c r="J14" i="117"/>
  <c r="K14" i="117" s="1"/>
  <c r="J13" i="117"/>
  <c r="K13" i="117" s="1"/>
  <c r="J12" i="117"/>
  <c r="K12" i="117" s="1"/>
  <c r="J11" i="117"/>
  <c r="K11" i="117" s="1"/>
  <c r="J10" i="117"/>
  <c r="K10" i="117" s="1"/>
  <c r="J9" i="117"/>
  <c r="K9" i="117" s="1"/>
  <c r="J8" i="117"/>
  <c r="K8" i="117" s="1"/>
  <c r="J7" i="117"/>
  <c r="K7" i="117" s="1"/>
  <c r="J6" i="117"/>
  <c r="K6" i="117" s="1"/>
  <c r="J5" i="117"/>
  <c r="K5" i="117" s="1"/>
  <c r="J4" i="117"/>
  <c r="K4" i="117" s="1"/>
  <c r="J50" i="110"/>
  <c r="K50" i="110" s="1"/>
  <c r="J49" i="110"/>
  <c r="K49" i="110" s="1"/>
  <c r="J48" i="110"/>
  <c r="K48" i="110" s="1"/>
  <c r="J47" i="110"/>
  <c r="K47" i="110" s="1"/>
  <c r="J45" i="110"/>
  <c r="K45" i="110" s="1"/>
  <c r="J44" i="110"/>
  <c r="K44" i="110" s="1"/>
  <c r="J43" i="110"/>
  <c r="K43" i="110" s="1"/>
  <c r="J42" i="110"/>
  <c r="K42" i="110" s="1"/>
  <c r="J41" i="110"/>
  <c r="K41" i="110" s="1"/>
  <c r="J40" i="110"/>
  <c r="K40" i="110" s="1"/>
  <c r="J39" i="110"/>
  <c r="K39" i="110" s="1"/>
  <c r="J38" i="110"/>
  <c r="K38" i="110" s="1"/>
  <c r="J37" i="110"/>
  <c r="K37" i="110" s="1"/>
  <c r="J36" i="110"/>
  <c r="K36" i="110" s="1"/>
  <c r="J35" i="110"/>
  <c r="K35" i="110" s="1"/>
  <c r="J34" i="110"/>
  <c r="K34" i="110" s="1"/>
  <c r="J33" i="110"/>
  <c r="K33" i="110" s="1"/>
  <c r="J32" i="110"/>
  <c r="K32" i="110" s="1"/>
  <c r="J31" i="110"/>
  <c r="K31" i="110" s="1"/>
  <c r="J30" i="110"/>
  <c r="K30" i="110" s="1"/>
  <c r="J29" i="110"/>
  <c r="K29" i="110" s="1"/>
  <c r="J28" i="110"/>
  <c r="K28" i="110" s="1"/>
  <c r="J27" i="110"/>
  <c r="K27" i="110" s="1"/>
  <c r="J26" i="110"/>
  <c r="K26" i="110" s="1"/>
  <c r="J25" i="110"/>
  <c r="K25" i="110" s="1"/>
  <c r="J24" i="110"/>
  <c r="K24" i="110" s="1"/>
  <c r="J23" i="110"/>
  <c r="K23" i="110" s="1"/>
  <c r="J22" i="110"/>
  <c r="K22" i="110" s="1"/>
  <c r="J21" i="110"/>
  <c r="K21" i="110" s="1"/>
  <c r="J20" i="110"/>
  <c r="K20" i="110" s="1"/>
  <c r="J19" i="110"/>
  <c r="K19" i="110" s="1"/>
  <c r="J18" i="110"/>
  <c r="K18" i="110" s="1"/>
  <c r="J17" i="110"/>
  <c r="K17" i="110" s="1"/>
  <c r="J16" i="110"/>
  <c r="K16" i="110" s="1"/>
  <c r="J15" i="110"/>
  <c r="K15" i="110" s="1"/>
  <c r="J14" i="110"/>
  <c r="K14" i="110" s="1"/>
  <c r="J13" i="110"/>
  <c r="K13" i="110" s="1"/>
  <c r="J12" i="110"/>
  <c r="K12" i="110" s="1"/>
  <c r="J11" i="110"/>
  <c r="K11" i="110" s="1"/>
  <c r="J10" i="110"/>
  <c r="K10" i="110" s="1"/>
  <c r="J9" i="110"/>
  <c r="K9" i="110" s="1"/>
  <c r="J8" i="110"/>
  <c r="K8" i="110" s="1"/>
  <c r="J7" i="110"/>
  <c r="K7" i="110" s="1"/>
  <c r="J6" i="110"/>
  <c r="K6" i="110" s="1"/>
  <c r="J5" i="110"/>
  <c r="K5" i="110" s="1"/>
  <c r="J4" i="110"/>
  <c r="K4" i="110" s="1"/>
  <c r="J50" i="114"/>
  <c r="K50" i="114" s="1"/>
  <c r="J49" i="114"/>
  <c r="K49" i="114" s="1"/>
  <c r="J48" i="114"/>
  <c r="K48" i="114" s="1"/>
  <c r="J47" i="114"/>
  <c r="K47" i="114" s="1"/>
  <c r="J45" i="114"/>
  <c r="K45" i="114" s="1"/>
  <c r="J44" i="114"/>
  <c r="K44" i="114" s="1"/>
  <c r="J43" i="114"/>
  <c r="K43" i="114" s="1"/>
  <c r="J42" i="114"/>
  <c r="K42" i="114" s="1"/>
  <c r="J41" i="114"/>
  <c r="K41" i="114" s="1"/>
  <c r="J40" i="114"/>
  <c r="K40" i="114" s="1"/>
  <c r="J39" i="114"/>
  <c r="K39" i="114" s="1"/>
  <c r="J38" i="114"/>
  <c r="K38" i="114" s="1"/>
  <c r="J37" i="114"/>
  <c r="K37" i="114" s="1"/>
  <c r="J36" i="114"/>
  <c r="K36" i="114" s="1"/>
  <c r="J35" i="114"/>
  <c r="K35" i="114" s="1"/>
  <c r="J34" i="114"/>
  <c r="K34" i="114" s="1"/>
  <c r="J33" i="114"/>
  <c r="K33" i="114" s="1"/>
  <c r="J32" i="114"/>
  <c r="K32" i="114" s="1"/>
  <c r="J31" i="114"/>
  <c r="K31" i="114" s="1"/>
  <c r="J30" i="114"/>
  <c r="K30" i="114" s="1"/>
  <c r="J29" i="114"/>
  <c r="K29" i="114" s="1"/>
  <c r="J28" i="114"/>
  <c r="K28" i="114" s="1"/>
  <c r="J27" i="114"/>
  <c r="K27" i="114" s="1"/>
  <c r="J26" i="114"/>
  <c r="K26" i="114" s="1"/>
  <c r="J25" i="114"/>
  <c r="K25" i="114" s="1"/>
  <c r="J24" i="114"/>
  <c r="K24" i="114" s="1"/>
  <c r="J23" i="114"/>
  <c r="K23" i="114" s="1"/>
  <c r="J22" i="114"/>
  <c r="K22" i="114" s="1"/>
  <c r="K21" i="114"/>
  <c r="J21" i="114"/>
  <c r="J20" i="114"/>
  <c r="K20" i="114" s="1"/>
  <c r="J19" i="114"/>
  <c r="K19" i="114" s="1"/>
  <c r="J18" i="114"/>
  <c r="K18" i="114" s="1"/>
  <c r="J17" i="114"/>
  <c r="K17" i="114" s="1"/>
  <c r="J16" i="114"/>
  <c r="K16" i="114" s="1"/>
  <c r="J15" i="114"/>
  <c r="K15" i="114" s="1"/>
  <c r="J14" i="114"/>
  <c r="K14" i="114" s="1"/>
  <c r="J13" i="114"/>
  <c r="K13" i="114" s="1"/>
  <c r="J12" i="114"/>
  <c r="K12" i="114" s="1"/>
  <c r="J11" i="114"/>
  <c r="K11" i="114" s="1"/>
  <c r="J10" i="114"/>
  <c r="K10" i="114" s="1"/>
  <c r="J9" i="114"/>
  <c r="K9" i="114" s="1"/>
  <c r="J8" i="114"/>
  <c r="K8" i="114" s="1"/>
  <c r="J7" i="114"/>
  <c r="K7" i="114" s="1"/>
  <c r="J6" i="114"/>
  <c r="K6" i="114" s="1"/>
  <c r="K5" i="114"/>
  <c r="J5" i="114"/>
  <c r="J4" i="114"/>
  <c r="K4" i="114" s="1"/>
  <c r="J50" i="112"/>
  <c r="K50" i="112" s="1"/>
  <c r="J49" i="112"/>
  <c r="K49" i="112" s="1"/>
  <c r="J48" i="112"/>
  <c r="K48" i="112" s="1"/>
  <c r="J47" i="112"/>
  <c r="K47" i="112" s="1"/>
  <c r="J45" i="112"/>
  <c r="K45" i="112" s="1"/>
  <c r="J44" i="112"/>
  <c r="K44" i="112" s="1"/>
  <c r="J43" i="112"/>
  <c r="K43" i="112" s="1"/>
  <c r="J42" i="112"/>
  <c r="K42" i="112" s="1"/>
  <c r="J41" i="112"/>
  <c r="K41" i="112" s="1"/>
  <c r="J40" i="112"/>
  <c r="K40" i="112" s="1"/>
  <c r="J39" i="112"/>
  <c r="K39" i="112" s="1"/>
  <c r="J38" i="112"/>
  <c r="K38" i="112" s="1"/>
  <c r="J37" i="112"/>
  <c r="K37" i="112" s="1"/>
  <c r="J36" i="112"/>
  <c r="K36" i="112" s="1"/>
  <c r="J35" i="112"/>
  <c r="K35" i="112" s="1"/>
  <c r="J34" i="112"/>
  <c r="K34" i="112" s="1"/>
  <c r="J33" i="112"/>
  <c r="K33" i="112" s="1"/>
  <c r="J32" i="112"/>
  <c r="K32" i="112" s="1"/>
  <c r="J31" i="112"/>
  <c r="K31" i="112" s="1"/>
  <c r="J30" i="112"/>
  <c r="K30" i="112" s="1"/>
  <c r="J29" i="112"/>
  <c r="K29" i="112" s="1"/>
  <c r="J28" i="112"/>
  <c r="K28" i="112" s="1"/>
  <c r="J27" i="112"/>
  <c r="K27" i="112" s="1"/>
  <c r="J26" i="112"/>
  <c r="K26" i="112" s="1"/>
  <c r="J25" i="112"/>
  <c r="K25" i="112" s="1"/>
  <c r="J24" i="112"/>
  <c r="K24" i="112" s="1"/>
  <c r="J23" i="112"/>
  <c r="K23" i="112" s="1"/>
  <c r="J22" i="112"/>
  <c r="K22" i="112" s="1"/>
  <c r="J21" i="112"/>
  <c r="K21" i="112" s="1"/>
  <c r="J20" i="112"/>
  <c r="K20" i="112" s="1"/>
  <c r="J19" i="112"/>
  <c r="K19" i="112" s="1"/>
  <c r="J18" i="112"/>
  <c r="K18" i="112" s="1"/>
  <c r="J17" i="112"/>
  <c r="K17" i="112" s="1"/>
  <c r="J16" i="112"/>
  <c r="K16" i="112" s="1"/>
  <c r="J15" i="112"/>
  <c r="K15" i="112" s="1"/>
  <c r="J14" i="112"/>
  <c r="K14" i="112" s="1"/>
  <c r="J13" i="112"/>
  <c r="K13" i="112" s="1"/>
  <c r="J12" i="112"/>
  <c r="K12" i="112" s="1"/>
  <c r="J11" i="112"/>
  <c r="K11" i="112" s="1"/>
  <c r="J10" i="112"/>
  <c r="K10" i="112" s="1"/>
  <c r="J9" i="112"/>
  <c r="K9" i="112" s="1"/>
  <c r="J8" i="112"/>
  <c r="K8" i="112" s="1"/>
  <c r="J7" i="112"/>
  <c r="K7" i="112" s="1"/>
  <c r="J6" i="112"/>
  <c r="K6" i="112" s="1"/>
  <c r="J5" i="112"/>
  <c r="K5" i="112" s="1"/>
  <c r="J4" i="112"/>
  <c r="K4" i="112" s="1"/>
  <c r="J50" i="111"/>
  <c r="K50" i="111" s="1"/>
  <c r="J49" i="111"/>
  <c r="K49" i="111" s="1"/>
  <c r="J48" i="111"/>
  <c r="K48" i="111" s="1"/>
  <c r="J47" i="111"/>
  <c r="K47" i="111" s="1"/>
  <c r="J45" i="111"/>
  <c r="K45" i="111" s="1"/>
  <c r="J44" i="111"/>
  <c r="K44" i="111" s="1"/>
  <c r="J43" i="111"/>
  <c r="K43" i="111" s="1"/>
  <c r="J42" i="111"/>
  <c r="K42" i="111" s="1"/>
  <c r="J41" i="111"/>
  <c r="K41" i="111" s="1"/>
  <c r="J40" i="111"/>
  <c r="K40" i="111" s="1"/>
  <c r="J39" i="111"/>
  <c r="K39" i="111" s="1"/>
  <c r="J38" i="111"/>
  <c r="K38" i="111" s="1"/>
  <c r="J37" i="111"/>
  <c r="K37" i="111" s="1"/>
  <c r="J36" i="111"/>
  <c r="K36" i="111" s="1"/>
  <c r="K35" i="111"/>
  <c r="J35" i="111"/>
  <c r="J34" i="111"/>
  <c r="K34" i="111" s="1"/>
  <c r="J33" i="111"/>
  <c r="K33" i="111" s="1"/>
  <c r="J32" i="111"/>
  <c r="K32" i="111" s="1"/>
  <c r="J31" i="111"/>
  <c r="K31" i="111" s="1"/>
  <c r="J30" i="111"/>
  <c r="K30" i="111" s="1"/>
  <c r="J29" i="111"/>
  <c r="K29" i="111" s="1"/>
  <c r="J28" i="111"/>
  <c r="K28" i="111" s="1"/>
  <c r="J27" i="111"/>
  <c r="K27" i="111" s="1"/>
  <c r="J26" i="111"/>
  <c r="K26" i="111" s="1"/>
  <c r="J25" i="111"/>
  <c r="K25" i="111" s="1"/>
  <c r="J24" i="111"/>
  <c r="K24" i="111" s="1"/>
  <c r="J23" i="111"/>
  <c r="K23" i="111" s="1"/>
  <c r="J22" i="111"/>
  <c r="K22" i="111" s="1"/>
  <c r="J21" i="111"/>
  <c r="K21" i="111" s="1"/>
  <c r="J20" i="111"/>
  <c r="K20" i="111" s="1"/>
  <c r="J19" i="111"/>
  <c r="K19" i="111" s="1"/>
  <c r="J18" i="111"/>
  <c r="K18" i="111" s="1"/>
  <c r="J17" i="111"/>
  <c r="K17" i="111" s="1"/>
  <c r="J16" i="111"/>
  <c r="K16" i="111" s="1"/>
  <c r="J15" i="111"/>
  <c r="K15" i="111" s="1"/>
  <c r="J14" i="111"/>
  <c r="K14" i="111" s="1"/>
  <c r="J13" i="111"/>
  <c r="K13" i="111" s="1"/>
  <c r="J12" i="111"/>
  <c r="K12" i="111" s="1"/>
  <c r="J11" i="111"/>
  <c r="K11" i="111" s="1"/>
  <c r="J10" i="111"/>
  <c r="K10" i="111" s="1"/>
  <c r="J9" i="111"/>
  <c r="K9" i="111" s="1"/>
  <c r="J8" i="111"/>
  <c r="K8" i="111" s="1"/>
  <c r="J7" i="111"/>
  <c r="K7" i="111" s="1"/>
  <c r="J6" i="111"/>
  <c r="K6" i="111" s="1"/>
  <c r="J5" i="111"/>
  <c r="K5" i="111" s="1"/>
  <c r="J4" i="111"/>
  <c r="K4" i="111" s="1"/>
  <c r="J19" i="105"/>
  <c r="K19" i="105" s="1"/>
  <c r="J20" i="105"/>
  <c r="K20" i="105" s="1"/>
  <c r="J21" i="105"/>
  <c r="K21" i="105" s="1"/>
  <c r="J22" i="105"/>
  <c r="K22" i="105" s="1"/>
  <c r="J23" i="105"/>
  <c r="K23" i="105" s="1"/>
  <c r="J24" i="105"/>
  <c r="K24" i="105" s="1"/>
  <c r="J25" i="105"/>
  <c r="K25" i="105" s="1"/>
  <c r="J26" i="105"/>
  <c r="K26" i="105" s="1"/>
  <c r="J27" i="105"/>
  <c r="K27" i="105" s="1"/>
  <c r="J28" i="105"/>
  <c r="K28" i="105" s="1"/>
  <c r="J29" i="105"/>
  <c r="K29" i="105" s="1"/>
  <c r="J30" i="105"/>
  <c r="K30" i="105" s="1"/>
  <c r="J31" i="105"/>
  <c r="K31" i="105" s="1"/>
  <c r="J32" i="105"/>
  <c r="K32" i="105" s="1"/>
  <c r="J33" i="105"/>
  <c r="K33" i="105" s="1"/>
  <c r="J34" i="105"/>
  <c r="K34" i="105" s="1"/>
  <c r="J35" i="105"/>
  <c r="K35" i="105"/>
  <c r="J36" i="105"/>
  <c r="K36" i="105" s="1"/>
  <c r="J37" i="105"/>
  <c r="K37" i="105" s="1"/>
  <c r="J38" i="105"/>
  <c r="K38" i="105" s="1"/>
  <c r="J39" i="105"/>
  <c r="K39" i="105" s="1"/>
  <c r="J40" i="105"/>
  <c r="K40" i="105" s="1"/>
  <c r="J41" i="105"/>
  <c r="K41" i="105" s="1"/>
  <c r="J42" i="105"/>
  <c r="K42" i="105" s="1"/>
  <c r="J43" i="105"/>
  <c r="K43" i="105" s="1"/>
  <c r="J44" i="105"/>
  <c r="K44" i="105" s="1"/>
  <c r="J45" i="105"/>
  <c r="K45" i="105" s="1"/>
  <c r="J47" i="105"/>
  <c r="K47" i="105" s="1"/>
  <c r="J48" i="105"/>
  <c r="K48" i="105" s="1"/>
  <c r="J49" i="105"/>
  <c r="K49" i="105" s="1"/>
  <c r="J50" i="105"/>
  <c r="K50" i="105" s="1"/>
  <c r="J19" i="108"/>
  <c r="K19" i="108" s="1"/>
  <c r="J20" i="108"/>
  <c r="K20" i="108"/>
  <c r="J21" i="108"/>
  <c r="K21" i="108" s="1"/>
  <c r="J22" i="108"/>
  <c r="K22" i="108"/>
  <c r="J23" i="108"/>
  <c r="K23" i="108" s="1"/>
  <c r="J24" i="108"/>
  <c r="K24" i="108"/>
  <c r="J25" i="108"/>
  <c r="K25" i="108" s="1"/>
  <c r="J26" i="108"/>
  <c r="K26" i="108" s="1"/>
  <c r="J27" i="108"/>
  <c r="K27" i="108"/>
  <c r="J28" i="108"/>
  <c r="K28" i="108" s="1"/>
  <c r="J29" i="108"/>
  <c r="K29" i="108"/>
  <c r="J30" i="108"/>
  <c r="K30" i="108" s="1"/>
  <c r="J31" i="108"/>
  <c r="K31" i="108"/>
  <c r="J32" i="108"/>
  <c r="K32" i="108" s="1"/>
  <c r="J33" i="108"/>
  <c r="K33" i="108"/>
  <c r="J34" i="108"/>
  <c r="K34" i="108" s="1"/>
  <c r="J35" i="108"/>
  <c r="K35" i="108"/>
  <c r="J36" i="108"/>
  <c r="K36" i="108" s="1"/>
  <c r="J37" i="108"/>
  <c r="K37" i="108"/>
  <c r="J38" i="108"/>
  <c r="K38" i="108" s="1"/>
  <c r="J39" i="108"/>
  <c r="K39" i="108"/>
  <c r="J40" i="108"/>
  <c r="K40" i="108" s="1"/>
  <c r="J41" i="108"/>
  <c r="K41" i="108"/>
  <c r="J42" i="108"/>
  <c r="K42" i="108" s="1"/>
  <c r="J43" i="108"/>
  <c r="K43" i="108"/>
  <c r="J44" i="108"/>
  <c r="K44" i="108" s="1"/>
  <c r="J45" i="108"/>
  <c r="K45" i="108"/>
  <c r="J47" i="108"/>
  <c r="K47" i="108" s="1"/>
  <c r="J48" i="108"/>
  <c r="K48" i="108"/>
  <c r="J49" i="108"/>
  <c r="K49" i="108" s="1"/>
  <c r="J50" i="108"/>
  <c r="K50" i="108"/>
  <c r="J19" i="106"/>
  <c r="K19" i="106"/>
  <c r="J20" i="106"/>
  <c r="K20" i="106" s="1"/>
  <c r="J21" i="106"/>
  <c r="K21" i="106"/>
  <c r="J22" i="106"/>
  <c r="K22" i="106" s="1"/>
  <c r="J23" i="106"/>
  <c r="K23" i="106"/>
  <c r="J24" i="106"/>
  <c r="K24" i="106" s="1"/>
  <c r="J25" i="106"/>
  <c r="K25" i="106"/>
  <c r="J26" i="106"/>
  <c r="K26" i="106" s="1"/>
  <c r="J27" i="106"/>
  <c r="K27" i="106"/>
  <c r="J28" i="106"/>
  <c r="K28" i="106" s="1"/>
  <c r="J29" i="106"/>
  <c r="K29" i="106"/>
  <c r="J30" i="106"/>
  <c r="K30" i="106" s="1"/>
  <c r="J31" i="106"/>
  <c r="K31" i="106"/>
  <c r="J32" i="106"/>
  <c r="K32" i="106" s="1"/>
  <c r="J33" i="106"/>
  <c r="K33" i="106"/>
  <c r="J34" i="106"/>
  <c r="K34" i="106" s="1"/>
  <c r="J35" i="106"/>
  <c r="K35" i="106"/>
  <c r="J36" i="106"/>
  <c r="K36" i="106" s="1"/>
  <c r="J37" i="106"/>
  <c r="K37" i="106"/>
  <c r="J38" i="106"/>
  <c r="K38" i="106" s="1"/>
  <c r="J39" i="106"/>
  <c r="K39" i="106"/>
  <c r="J40" i="106"/>
  <c r="K40" i="106" s="1"/>
  <c r="J41" i="106"/>
  <c r="K41" i="106"/>
  <c r="J42" i="106"/>
  <c r="K42" i="106" s="1"/>
  <c r="J43" i="106"/>
  <c r="K43" i="106"/>
  <c r="J44" i="106"/>
  <c r="K44" i="106" s="1"/>
  <c r="J45" i="106"/>
  <c r="K45" i="106"/>
  <c r="J47" i="106"/>
  <c r="K47" i="106"/>
  <c r="J48" i="106"/>
  <c r="K48" i="106" s="1"/>
  <c r="J49" i="106"/>
  <c r="K49" i="106"/>
  <c r="J50" i="106"/>
  <c r="K50" i="106" s="1"/>
  <c r="J19" i="113"/>
  <c r="J20" i="113"/>
  <c r="K20" i="113" s="1"/>
  <c r="J21" i="113"/>
  <c r="K21" i="113" s="1"/>
  <c r="J22" i="113"/>
  <c r="K22" i="113" s="1"/>
  <c r="J23" i="113"/>
  <c r="K23" i="113"/>
  <c r="J24" i="113"/>
  <c r="K24" i="113" s="1"/>
  <c r="J25" i="113"/>
  <c r="K25" i="113" s="1"/>
  <c r="J26" i="113"/>
  <c r="K26" i="113" s="1"/>
  <c r="J27" i="113"/>
  <c r="K27" i="113"/>
  <c r="J28" i="113"/>
  <c r="K28" i="113" s="1"/>
  <c r="J29" i="113"/>
  <c r="K29" i="113" s="1"/>
  <c r="J30" i="113"/>
  <c r="K30" i="113" s="1"/>
  <c r="J31" i="113"/>
  <c r="K31" i="113"/>
  <c r="J32" i="113"/>
  <c r="K32" i="113" s="1"/>
  <c r="J33" i="113"/>
  <c r="K33" i="113" s="1"/>
  <c r="J34" i="113"/>
  <c r="K34" i="113" s="1"/>
  <c r="J35" i="113"/>
  <c r="K35" i="113"/>
  <c r="J36" i="113"/>
  <c r="K36" i="113" s="1"/>
  <c r="J37" i="113"/>
  <c r="K37" i="113" s="1"/>
  <c r="J38" i="113"/>
  <c r="K38" i="113" s="1"/>
  <c r="J39" i="113"/>
  <c r="K39" i="113"/>
  <c r="J40" i="113"/>
  <c r="K40" i="113" s="1"/>
  <c r="J41" i="113"/>
  <c r="K41" i="113" s="1"/>
  <c r="J42" i="113"/>
  <c r="K42" i="113" s="1"/>
  <c r="J43" i="113"/>
  <c r="K43" i="113"/>
  <c r="J44" i="113"/>
  <c r="K44" i="113" s="1"/>
  <c r="J45" i="113"/>
  <c r="K45" i="113" s="1"/>
  <c r="J46" i="113"/>
  <c r="K46" i="113" s="1"/>
  <c r="J47" i="113"/>
  <c r="K47" i="113"/>
  <c r="J48" i="113"/>
  <c r="K48" i="113" s="1"/>
  <c r="J49" i="113"/>
  <c r="K49" i="113" s="1"/>
  <c r="J50" i="113"/>
  <c r="K50" i="113" s="1"/>
  <c r="J4" i="105"/>
  <c r="K4" i="105" s="1"/>
  <c r="J18" i="105"/>
  <c r="K18" i="105" s="1"/>
  <c r="J17" i="105"/>
  <c r="K17" i="105" s="1"/>
  <c r="J16" i="105"/>
  <c r="K16" i="105" s="1"/>
  <c r="J15" i="105"/>
  <c r="K15" i="105" s="1"/>
  <c r="J14" i="105"/>
  <c r="K14" i="105" s="1"/>
  <c r="J13" i="105"/>
  <c r="K13" i="105" s="1"/>
  <c r="J12" i="105"/>
  <c r="K12" i="105" s="1"/>
  <c r="J11" i="105"/>
  <c r="K11" i="105" s="1"/>
  <c r="J10" i="105"/>
  <c r="K10" i="105" s="1"/>
  <c r="J9" i="105"/>
  <c r="K9" i="105" s="1"/>
  <c r="J8" i="105"/>
  <c r="K8" i="105" s="1"/>
  <c r="J7" i="105"/>
  <c r="K7" i="105" s="1"/>
  <c r="J6" i="105"/>
  <c r="K6" i="105" s="1"/>
  <c r="J5" i="105"/>
  <c r="K5" i="105" s="1"/>
  <c r="J18" i="108"/>
  <c r="K18" i="108" s="1"/>
  <c r="J17" i="108"/>
  <c r="K17" i="108" s="1"/>
  <c r="J16" i="108"/>
  <c r="K16" i="108" s="1"/>
  <c r="J15" i="108"/>
  <c r="K15" i="108" s="1"/>
  <c r="J14" i="108"/>
  <c r="K14" i="108" s="1"/>
  <c r="J13" i="108"/>
  <c r="K13" i="108" s="1"/>
  <c r="J12" i="108"/>
  <c r="K12" i="108" s="1"/>
  <c r="J11" i="108"/>
  <c r="K11" i="108" s="1"/>
  <c r="J10" i="108"/>
  <c r="K10" i="108" s="1"/>
  <c r="J9" i="108"/>
  <c r="K9" i="108" s="1"/>
  <c r="J8" i="108"/>
  <c r="K8" i="108" s="1"/>
  <c r="J7" i="108"/>
  <c r="K7" i="108" s="1"/>
  <c r="J6" i="108"/>
  <c r="K6" i="108" s="1"/>
  <c r="J5" i="108"/>
  <c r="K5" i="108" s="1"/>
  <c r="J4" i="108"/>
  <c r="K4" i="108" s="1"/>
  <c r="J18" i="106"/>
  <c r="K18" i="106" s="1"/>
  <c r="J17" i="106"/>
  <c r="K17" i="106" s="1"/>
  <c r="J16" i="106"/>
  <c r="K16" i="106" s="1"/>
  <c r="J15" i="106"/>
  <c r="K15" i="106" s="1"/>
  <c r="J14" i="106"/>
  <c r="K14" i="106" s="1"/>
  <c r="J13" i="106"/>
  <c r="K13" i="106" s="1"/>
  <c r="J12" i="106"/>
  <c r="K12" i="106" s="1"/>
  <c r="J11" i="106"/>
  <c r="K11" i="106" s="1"/>
  <c r="J10" i="106"/>
  <c r="K10" i="106" s="1"/>
  <c r="J9" i="106"/>
  <c r="K9" i="106" s="1"/>
  <c r="J8" i="106"/>
  <c r="K8" i="106" s="1"/>
  <c r="J7" i="106"/>
  <c r="K7" i="106" s="1"/>
  <c r="J6" i="106"/>
  <c r="K6" i="106" s="1"/>
  <c r="J5" i="106"/>
  <c r="K5" i="106" s="1"/>
  <c r="J4" i="106"/>
  <c r="K4" i="106" s="1"/>
  <c r="J46" i="91" l="1"/>
  <c r="M46" i="91" s="1"/>
  <c r="J19" i="91"/>
  <c r="K19" i="91" s="1"/>
  <c r="J35" i="91"/>
  <c r="K35" i="91" s="1"/>
  <c r="J27" i="91"/>
  <c r="K27" i="91" s="1"/>
  <c r="K11" i="122"/>
  <c r="J41" i="91"/>
  <c r="M41" i="91" s="1"/>
  <c r="J21" i="91"/>
  <c r="M21" i="91" s="1"/>
  <c r="J49" i="91"/>
  <c r="J37" i="91"/>
  <c r="J33" i="91"/>
  <c r="K33" i="91" s="1"/>
  <c r="K27" i="122"/>
  <c r="J45" i="91"/>
  <c r="J44" i="91"/>
  <c r="J36" i="91"/>
  <c r="J47" i="91"/>
  <c r="J43" i="91"/>
  <c r="J39" i="91"/>
  <c r="J31" i="91"/>
  <c r="J24" i="91"/>
  <c r="J28" i="91"/>
  <c r="J48" i="91"/>
  <c r="J40" i="91"/>
  <c r="J32" i="91"/>
  <c r="J50" i="91"/>
  <c r="M50" i="91" s="1"/>
  <c r="J42" i="91"/>
  <c r="M42" i="91" s="1"/>
  <c r="J38" i="91"/>
  <c r="M38" i="91" s="1"/>
  <c r="J34" i="91"/>
  <c r="M34" i="91" s="1"/>
  <c r="J30" i="91"/>
  <c r="M30" i="91" s="1"/>
  <c r="J22" i="91"/>
  <c r="M22" i="91" s="1"/>
  <c r="J9" i="91"/>
  <c r="K50" i="91"/>
  <c r="J26" i="91"/>
  <c r="M26" i="91" s="1"/>
  <c r="P26" i="91"/>
  <c r="J25" i="91"/>
  <c r="L25" i="91"/>
  <c r="J29" i="91"/>
  <c r="J23" i="91"/>
  <c r="M23" i="91" s="1"/>
  <c r="J20" i="91"/>
  <c r="M20" i="91" s="1"/>
  <c r="K19" i="113"/>
  <c r="L13" i="91"/>
  <c r="L8" i="91"/>
  <c r="K46" i="91"/>
  <c r="L50" i="91"/>
  <c r="L46" i="91"/>
  <c r="L42" i="91"/>
  <c r="L38" i="91"/>
  <c r="L34" i="91"/>
  <c r="L30" i="91"/>
  <c r="L26" i="91"/>
  <c r="L22" i="91"/>
  <c r="L18" i="91"/>
  <c r="L14" i="91"/>
  <c r="L10" i="91"/>
  <c r="L6" i="91"/>
  <c r="J18" i="113"/>
  <c r="J17" i="113"/>
  <c r="J17" i="91" s="1"/>
  <c r="J16" i="113"/>
  <c r="K16" i="113" s="1"/>
  <c r="J15" i="113"/>
  <c r="K15" i="113" s="1"/>
  <c r="J14" i="113"/>
  <c r="K14" i="113" s="1"/>
  <c r="J13" i="113"/>
  <c r="J12" i="113"/>
  <c r="K12" i="113" s="1"/>
  <c r="J11" i="113"/>
  <c r="K11" i="113" s="1"/>
  <c r="J10" i="113"/>
  <c r="K10" i="113" s="1"/>
  <c r="J9" i="113"/>
  <c r="J8" i="113"/>
  <c r="K8" i="113" s="1"/>
  <c r="J7" i="113"/>
  <c r="J6" i="113"/>
  <c r="J5" i="113"/>
  <c r="K5" i="113" s="1"/>
  <c r="J4" i="113"/>
  <c r="K4" i="113" s="1"/>
  <c r="M35" i="91" l="1"/>
  <c r="J4" i="91"/>
  <c r="M4" i="91" s="1"/>
  <c r="J11" i="91"/>
  <c r="K11" i="91" s="1"/>
  <c r="J8" i="91"/>
  <c r="M8" i="91" s="1"/>
  <c r="J5" i="91"/>
  <c r="K5" i="91" s="1"/>
  <c r="J14" i="91"/>
  <c r="M14" i="91" s="1"/>
  <c r="J10" i="91"/>
  <c r="M10" i="91" s="1"/>
  <c r="J12" i="91"/>
  <c r="M12" i="91" s="1"/>
  <c r="J15" i="91"/>
  <c r="K15" i="91" s="1"/>
  <c r="J16" i="91"/>
  <c r="M19" i="91"/>
  <c r="M27" i="91"/>
  <c r="K21" i="91"/>
  <c r="M33" i="91"/>
  <c r="K41" i="91"/>
  <c r="M5" i="91"/>
  <c r="K22" i="91"/>
  <c r="K42" i="91"/>
  <c r="K38" i="91"/>
  <c r="M45" i="91"/>
  <c r="K45" i="91"/>
  <c r="K37" i="91"/>
  <c r="M37" i="91"/>
  <c r="K14" i="91"/>
  <c r="M49" i="91"/>
  <c r="K49" i="91"/>
  <c r="M24" i="91"/>
  <c r="K24" i="91"/>
  <c r="M47" i="91"/>
  <c r="K47" i="91"/>
  <c r="K48" i="91"/>
  <c r="M48" i="91"/>
  <c r="M39" i="91"/>
  <c r="K39" i="91"/>
  <c r="M36" i="91"/>
  <c r="K36" i="91"/>
  <c r="K9" i="91"/>
  <c r="M9" i="91"/>
  <c r="K16" i="91"/>
  <c r="M16" i="91"/>
  <c r="K43" i="91"/>
  <c r="M43" i="91"/>
  <c r="K44" i="91"/>
  <c r="M44" i="91"/>
  <c r="M15" i="91"/>
  <c r="M32" i="91"/>
  <c r="K32" i="91"/>
  <c r="K40" i="91"/>
  <c r="M40" i="91"/>
  <c r="K34" i="91"/>
  <c r="K28" i="91"/>
  <c r="M28" i="91"/>
  <c r="M31" i="91"/>
  <c r="K31" i="91"/>
  <c r="K17" i="91"/>
  <c r="M17" i="91"/>
  <c r="K30" i="91"/>
  <c r="K26" i="91"/>
  <c r="K25" i="91"/>
  <c r="M25" i="91"/>
  <c r="M29" i="91"/>
  <c r="K29" i="91"/>
  <c r="K23" i="91"/>
  <c r="K20" i="91"/>
  <c r="K18" i="113"/>
  <c r="J18" i="91"/>
  <c r="K13" i="113"/>
  <c r="J13" i="91"/>
  <c r="K7" i="113"/>
  <c r="J7" i="91"/>
  <c r="L51" i="91"/>
  <c r="M56" i="91" s="1"/>
  <c r="K6" i="113"/>
  <c r="J6" i="91"/>
  <c r="K4" i="91"/>
  <c r="K9" i="113"/>
  <c r="K17" i="113"/>
  <c r="M11" i="91" l="1"/>
  <c r="K8" i="91"/>
  <c r="K12" i="91"/>
  <c r="K10" i="91"/>
  <c r="M18" i="91"/>
  <c r="K18" i="91"/>
  <c r="M13" i="91"/>
  <c r="K13" i="91"/>
  <c r="M7" i="91"/>
  <c r="K7" i="91"/>
  <c r="M6" i="91"/>
  <c r="K6" i="91"/>
  <c r="M51" i="91" l="1"/>
  <c r="M57" i="91" s="1"/>
  <c r="M59" i="91" s="1"/>
</calcChain>
</file>

<file path=xl/comments1.xml><?xml version="1.0" encoding="utf-8"?>
<comments xmlns="http://schemas.openxmlformats.org/spreadsheetml/2006/main">
  <authors>
    <author>Roberta kloster</author>
  </authors>
  <commentList>
    <comment ref="I25" authorId="0" shapeId="0">
      <text>
        <r>
          <rPr>
            <b/>
            <sz val="9"/>
            <color indexed="81"/>
            <rFont val="Segoe UI"/>
            <family val="2"/>
          </rPr>
          <t>Roberta kloster:</t>
        </r>
        <r>
          <rPr>
            <sz val="9"/>
            <color indexed="81"/>
            <rFont val="Segoe UI"/>
            <family val="2"/>
          </rPr>
          <t xml:space="preserve">
4 - 1º aditivo</t>
        </r>
      </text>
    </comment>
    <comment ref="I26" authorId="0" shapeId="0">
      <text>
        <r>
          <rPr>
            <b/>
            <sz val="9"/>
            <color indexed="81"/>
            <rFont val="Segoe UI"/>
            <family val="2"/>
          </rPr>
          <t>Roberta kloster:</t>
        </r>
        <r>
          <rPr>
            <sz val="9"/>
            <color indexed="81"/>
            <rFont val="Segoe UI"/>
            <family val="2"/>
          </rPr>
          <t xml:space="preserve">
4 - 1º aditivo</t>
        </r>
      </text>
    </comment>
  </commentList>
</comments>
</file>

<file path=xl/comments2.xml><?xml version="1.0" encoding="utf-8"?>
<comments xmlns="http://schemas.openxmlformats.org/spreadsheetml/2006/main">
  <authors>
    <author>Gabriela Monteiro</author>
  </authors>
  <commentList>
    <comment ref="I50" authorId="0" shapeId="0">
      <text>
        <r>
          <rPr>
            <b/>
            <sz val="9"/>
            <color indexed="81"/>
            <rFont val="Segoe UI"/>
            <family val="2"/>
          </rPr>
          <t>Gabriela Monteiro:</t>
        </r>
        <r>
          <rPr>
            <sz val="9"/>
            <color indexed="81"/>
            <rFont val="Segoe UI"/>
            <family val="2"/>
          </rPr>
          <t xml:space="preserve">
200 - 2º Aditivo da Ata</t>
        </r>
      </text>
    </comment>
  </commentList>
</comments>
</file>

<file path=xl/sharedStrings.xml><?xml version="1.0" encoding="utf-8"?>
<sst xmlns="http://schemas.openxmlformats.org/spreadsheetml/2006/main" count="2828" uniqueCount="177">
  <si>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</si>
  <si>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</si>
  <si>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</si>
  <si>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</si>
  <si>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</si>
  <si>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</si>
  <si>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</si>
  <si>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</si>
  <si>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</si>
  <si>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</si>
  <si>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</si>
  <si>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</si>
  <si>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</si>
  <si>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</si>
  <si>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</si>
  <si>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</si>
  <si>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</si>
  <si>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</si>
  <si>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</si>
  <si>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</si>
  <si>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</si>
  <si>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</si>
  <si>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</si>
  <si>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</si>
  <si>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</si>
  <si>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</si>
  <si>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</si>
  <si>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</si>
  <si>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ELEMENTO</t>
  </si>
  <si>
    <t>SALDO</t>
  </si>
  <si>
    <t>Qtde Registrada</t>
  </si>
  <si>
    <t>CENTRO PARTICIPANTE: CEART</t>
  </si>
  <si>
    <t>CENTRO PARTICIPANTE: CEAD</t>
  </si>
  <si>
    <t>CENTRO PARTICIPANTE: CERES</t>
  </si>
  <si>
    <t>CENTRO PARTICIPANTE: CESFI</t>
  </si>
  <si>
    <t>Valor Total Registrado</t>
  </si>
  <si>
    <t>Valor Total Utilizado</t>
  </si>
  <si>
    <t>Valor Total da Ata com Aditivo</t>
  </si>
  <si>
    <t>Valor Utilizado</t>
  </si>
  <si>
    <t>% Aditivos</t>
  </si>
  <si>
    <t>% Utilizado</t>
  </si>
  <si>
    <t>UNIDADE</t>
  </si>
  <si>
    <t xml:space="preserve"> AF/OS nº  xxxx/2015 Qtde. DT</t>
  </si>
  <si>
    <t>Qtde Utilizada</t>
  </si>
  <si>
    <t>CENTRO PARTICIPANTE: ESAG</t>
  </si>
  <si>
    <t>CENTRO PARTICIPANTE: GESTOR</t>
  </si>
  <si>
    <t>DETALHAMENTO</t>
  </si>
  <si>
    <t>CENTRO PARTICIPANTE: CEFID</t>
  </si>
  <si>
    <t>CENTRO PARTICIPANTE: FAED</t>
  </si>
  <si>
    <t>VIGÊNCIA DA ATA: 20/07/2015 até 19/07/2016</t>
  </si>
  <si>
    <t>OBJETO: Aquisição de divisórias, vidros, cortinas e similares – Campus I, CERES, CESFI e CEAVI</t>
  </si>
  <si>
    <t>PROCESSO: 0757/2015/UDESC</t>
  </si>
  <si>
    <t>MARCA</t>
  </si>
  <si>
    <t>Espelho 6mm (lapidado). Instalado.</t>
  </si>
  <si>
    <t>Vidro mini-boreal incolor, 3mm. Instalado.</t>
  </si>
  <si>
    <t>Fornecimento de divisórias em painéis com espessura de 35mm, cor a definir; com miolo em colméia em kraft de alta gramatura e estrutura em aço galvanizado com pintura em epóxi-poliester pó. na cor. Colocação programada e cor do painel a escolher. Instalada.</t>
  </si>
  <si>
    <t>Forro em PVC, espessura 8mm, largura 200mm, com estrutura em aço galvanizado. Cor a definir. Instalado.</t>
  </si>
  <si>
    <t>Fornecimento e instalação de vidro liso 3mm, incolor.</t>
  </si>
  <si>
    <t>Fornecimento e instalação de vidro liso 4mm, incolor.</t>
  </si>
  <si>
    <t>Fornecimento e instalação de vidro liso 5mm, incolor.</t>
  </si>
  <si>
    <t>Porta de abrir eixo vertical, 90X210cm em painéis divisórias, cor a definir. Com miolo em colméia e estrutura em aço com pintura em epóxi na cor preta (ou bege), completa (com maçaneta, chave e dobradiças). Compatíveis com as divisórias existentes. Instalada.</t>
  </si>
  <si>
    <t>Porta de madeira angelim tipo pedra, semi-oca, lisa, para ser instalada em divisória acústica drywall e alvenaria, com revestimento interno de fibra de lã de vidro ou rocha, para isolamento acústico. Tamanho 80cm de larguraX2,10m de altura, espessura da porta 3,5cm. Tamanho da forra 9cm. Inclui forra, maçaneta e todos os acessórios necessários para a sua instalação. Cor natural, pronta para pintura. Instalada.</t>
  </si>
  <si>
    <t>Divisória acústica com paredes de gesso acartonado, drywall, em estrutura metálica e revestida internamente com fibra de lã de vidro para isolamento acústico.  Espessura total da parede 90mm. Remover a anterior e instalar a nova. Incluir todos os acessórios necessários a sua instalação e pintura. Marca de referência: Placocenter. Instalada.</t>
  </si>
  <si>
    <t>Forro acústico constituído de fibra lã de vidro, revestido na face aparente com PVC, com 20mm de espessura total e 80kg/m³ de densidade. Placas de 1250mmx625mm. 35m² com superfície enrugada e 525m² com superfície lisa. Remover o forro anterior e instalar o novo. Inclui todos os acessórios necessários para a sua instalação. Modelo de referência: Forrovid Boreal Isover. Instalado.</t>
  </si>
  <si>
    <t>DIVISÓRIAS, ESPESSURA DE 35MM, Fornecimento de paredes divisórias em painéis de 35mm, com miolo tipo colméia em kraft de alta gramatura, estrutura em aço galvanizado, com pintura epóxi-poliester pó. Módulo com vidro de espessura mínima de 4mm. Painel com altura (pé direito) de 2110mm e bandeira em vidro de 790mm (total de pé direito 2900mm). Colocação programada e cor do painel a escolher. INSTALADO</t>
  </si>
  <si>
    <t>Porta para divisórias em painéis de espessura 35mm, com miolo tipo colméia em kraft de alta gramatura, estrutura em aço galvanizado, com pintura epóxi-poliester pó. Colocação programada e cor a escolher. Medidas da porta: 0,80x2,10m. INSTALADA</t>
  </si>
  <si>
    <t>Divisória acústica com paredes de gesso acartonado, drywall, em estrutura metálica e revestida internamente com fibra de lã de vidro para isolamento acústico, com rodapé e rodateto em perfil de alumínio revestido nas faces com vedante de espuma de PVC autocolante. Espessura total da parede 102mm. Vidros duplos de 6mm, normais ou laminados, com estrutura periférica em alumínio que permita a montagem de persianas em seu interior. Os vidros deverão ser apoiados em batentes de PVC para evitar vibrações. Incluir todos os acessórios necessários a sua instalação e pintura. Marca de referência: Placocenter. Instalada.</t>
  </si>
  <si>
    <t>Serviço de desmontagem de divisórias em painéis com espessura de 35 mm, miolo em colméia, estrutura em aço ou alumínio.</t>
  </si>
  <si>
    <t>Serviço de montagem de divisórias em painéis com espessura de 35 mm, miolo em colméia, estrutura em aço ou alumínio.</t>
  </si>
  <si>
    <t>Película profissional refletiva para redução de temperatura e de incidência dos raios UV. Instalada.</t>
  </si>
  <si>
    <t xml:space="preserve">Persiana vertical em tecido resinado RAMI natural com blackout em faixas de no mínimo 9cm, guias para abrir e fechar e mudança de posição (controle de entrada de luz) cor a definir, instalada. (para cálculos da cotação utilizar altura média de 1,60m). </t>
  </si>
  <si>
    <t xml:space="preserve">Persiana vertical em tecido resinado RAMI natural - em faixas de no mín. 9 cm, guias para abrir e fechar e mudança de posição (controle a entrada de luz). Cor a definir. Instalada. (para cálculos da cotação utilizar altura média de 1,60m). </t>
  </si>
  <si>
    <t>Persiana horizontal de alumínio com lâminas de 50mm, não-perfurada, que permita ser utilizada por meio de um cordão e haste. Completa, inclui todos os acessórios necessários para a sua instalação e funcionamento. Modelo de referência: Haste e Cordão/Luxaflex. instalada.</t>
  </si>
  <si>
    <t>Persiana horizontal de alumínio com lâminas de 50mm, modelo blackout, sem furos, que permita ser utilizada por meio de um cordão e haste. Completa, inclui todos os acessórios necessários para a sua instalação e funcionamento. Modelo de referência: Haste e Cordão/Luxaflex. instalada.</t>
  </si>
  <si>
    <t>Persiana tipo tela plana de tecido filtra sol com 1% de abertura (tecido usado em persianas), tecido composto por fibra de vidro e PVC, cor branco, lavável, costurada com velcro de 2,5cm em todas as bordas, a fixação nas janelas será com velcro do lado oposto ao costurado na persiana tipo tela. Cada tela deverá possuir as seguintes medidas: 53cm x 138cm Observação: O velcro deverá ser costurado nas extremidades do tecido (nos quatro lados) e a outra face do velcro deverá ser colada na madeira (nos quatro lados).</t>
  </si>
  <si>
    <t>Persiana tipo tela de tecido filtrasol, 1% de abertura (tecido usado em persianas), tecido composto por fibra de vidro e PVC, cor branco, lavável, costurada com velcro de 2,5cm em todas as bordas, a fixação nas janelas será com velcro do lado oposto ao costurado na persiana tipo tela. Cada tela deverá possuir as seguintes medidas: 54cm x 32cm Observação: O velcro deverá ser costurado nas extremidades do tecido (nos quatro lados) e a outra face do velcro deverá ser colada na madeira (nos quatro lados).</t>
  </si>
  <si>
    <t>Serviço de reparo de Persiana vertical em tecido resinado RAMI natural - em faixas de no mín. 9 cm, guias para abrir e fechar e mudança de posição (controle a entrada de luz). Cor a definir. Instalada. (para cálculos da cotação utilizar altura média de 1,60m), com fornecimento de presilhas, correntes de regulagens e pá de fixação inferior, equivalemente a m2 e cortina</t>
  </si>
  <si>
    <t xml:space="preserve">Piso cerâmico PEI-5 60x60cm, padrão A, anti-derrapante. para uso externo. anti-derrapante.de 60x60cm. Superfície acetinada. Inclui todos os materiais necessário a sua instalação. Marca de referência: Eliane. Modelo de referência: Etna crema. Instalado. </t>
  </si>
  <si>
    <t>Piso cerâmico PEI-5 30x30cm, padrão A, anti-derrapante. Para uso interno.  Inclui todos os materiais necessário a sua instalação, cor a definir. Instalado.</t>
  </si>
  <si>
    <t>Piso cerâmico PEI-5 45x45cm, padrão A, anti-derrapante. Para uso interno.  Inclui todos os materiais necessário a sua instalação, cor a definir. Instalado.</t>
  </si>
  <si>
    <t xml:space="preserve">Soleira de granito, com 25mm de espessura, com dente de quebra-gota. Cor branca ou cinza andorinha. Instalada.
</t>
  </si>
  <si>
    <t>Cortina em tecido Gorgurão, cor a definir, com aproximadamente 4m de largura, 2m de altura, com pregas "macho" (totalizando 12m de tecido), com trilho suiço duplo colocado.</t>
  </si>
  <si>
    <t>Cortina em tecido Gorgurão, cor a definir, com aproximadamente 4,65m de largura, 2m de altura, com pregas "macho" (totalizando 98m de tecido), com trilho suiço duplo colocado. Com Blecaute de tecido poliester, cor a definir, com 4,65m largura, e 2m de altura (totalizando 98m de tecido), colocado.</t>
  </si>
  <si>
    <t>Cortina em tecido Gorgurão, cor a definir, com aproximadamente 3,30m de largura, 2m de altura, com pregas "macho" (totalizando 20m de tecido), com trilho suiço duplo colocado. Com Blecaute de tecido poliester, cor a definir, com 3,30m largura, e 2m de altura (totalizando 20m de tecido), colocado.</t>
  </si>
  <si>
    <t xml:space="preserve">Porta de aluminio para banheiros. Na cor branca, com forra, fechadura (par de chaves), folha veneziana vedada, grapas para instalação, entrega instalada. Tamanho aproximado de 1,90x1m (podendo sofrer variações de até 5cm para mais ou para menos - verificar antes da instalação) </t>
  </si>
  <si>
    <t xml:space="preserve">Porta de aluminio para banheiros. Na cor branca, com forra, fechadura (par de chaves), folha veneziana vedada, grapas para instalação, entrega instalada. Tamanho aproximado de 1,90x,065m (podendo sofrer variações de até 5cm para mais ou para menos - verificar antes da instalação) </t>
  </si>
  <si>
    <t xml:space="preserve">Porta de aluminio para banheiros. Na cor branca, com forra, fechadura (par de chaves), folha veneziana vedada, grapas para instalação, entrega instalada. Tamanho aproximado de 1,1x0,95m (podendo sofrer variações de até 5cm para mais ou para menos - verificar antes da instalação) </t>
  </si>
  <si>
    <t xml:space="preserve">Porta de aluminio para banheiros. Na cor branca, com forra, fechadura (par de chaves), folha veneziana vedada, grapas para instalação, entrega instalada. Tamanho aproximado de 2,10x80m (podendo sofrer variações de até 5cm para mais ou para menos - verificar antes da instalação) </t>
  </si>
  <si>
    <t xml:space="preserve">Porta de vidro de 10mm com mola área e braço de parada. Colocadas.  Metragem 2,10x0,98m (podendo sofrer variações de até 5cm para mais ou pra menos - verificar antes da instalação) </t>
  </si>
  <si>
    <t xml:space="preserve">Porta de vidro de 10mm com mola área e braço de parada. Colocadas.  Metragem 2,10x0,70m (podendo sofrer variações de até 5cm para mais ou pra menos - verificar antes da instalação) </t>
  </si>
  <si>
    <t>Porta de abrir em vidro temperado, tipo blindex, transparente/incolor. Medindo 900 x 2200 x 10 mm. Dobradiças, fechadura e maçaneta/Puxador em alumínio branco. Inclui todos os materiais necessários para a sua instalação. INSTALADA</t>
  </si>
  <si>
    <t xml:space="preserve">Janela em vidro temperado tipo blindex, transparente/incolor. Medida total 2500 x 5200 x 10 mm, sendo fixo a parte superior 1000 x 5200 mm e as partes laterais 1300 x 1500 mm de cada lado e janelas de correr no centro com 1300 x 1500 mm. Dobradiças, fechaduras e puxadores em alumínio branco. Incluindo todos os materiais necessários para a instalação. INSTALADA. </t>
  </si>
  <si>
    <t xml:space="preserve">Janela em vidro temperado tipo blindex, transparente/incolor. Medida total 2300 x 1200 x 10 mm, sendo fixo a parte inferior 1150 x 1200 mm e a parte superior de abrir, medindo 1150 x 1200 mm. Dobradiças, fechaduras e puxadores em alumínio branco. Retirada do vidro existente. Incluindo todos os materiais necessários para a instalação. INSTALADA. </t>
  </si>
  <si>
    <t xml:space="preserve">Fornecimento de divisória tipo painel móvel dupla face, oco, aberto na parte superior, confeccionado com placas de MDF (Médium Density Fiberboard) resistente a umidade e água, selo verde, com espessura 15mm, na cor branco diamante, da marca Masisa ou similar, as dimensões serão 1,35m x 1,80m x 0,20cm, conforme desenho. O interior deve ser preenchido com 8 (oito) réguas estruturais de MDF de 15mm, coladas em toda sua extensão, nas mesmas medidas das laterais, de um lado a outro do painel, para evitar deformidades. A parte inferior deverá ser fechada com placa de MDF de 15mm e na base deverão ser fixados 6 (seis) rodízios em metal, com dispositivo giratório 360 graus, roda de borracha preta, cinza escuro ou similar, com capacidade até 60kg, com dispositivo de trava em 6 (seis) rodízios fixados nas extremidades, marca Vonder ou similar. Os rodízios deverão ser testados depois de fixados a fim de verificar os rolamentos e dispositivos de trava. Não serão aceitas placas que apresentem deformidades em razão da fabricação, estocagem, limpeza ou outro aspecto visual de correção, nem serão aceitos rodízios com defeito ou deformidade que a fiscalização julgue procedente. No sentido da largura, na parte superior aberta, deverão ser fixados, internamente, dois suportes de varão e dois varões de alumínio de 3mm de espessura. </t>
  </si>
  <si>
    <t>Fornecimento de divisória tipo painel móvel que deverão ser executados em alumínio, moldura tubular retangular, medindo aproximadamente 2,5cm X 5,0cm, acabamento decorativo usando processo de anodização na cor preto fosco. Os perfis que fecham o interior da estrutura do painel são de alumínio, tubular redondo, com dimensão de (aproximadamente) 2,0cm de diâmetro, com acabamento decorativo usando processo de anodização cor preto fosco. Cada painel deverá vir acompanhado de uma barra de alumínio (tubo redondo), com diâmetro de 3,5cm e acabamento decorativo usando processo de anodização cor preto fosco, que permitirão a fixação entre os painéis com pino, fornecidos para possibilitar a utilização destes painéis unidos em forma de biombo. Estes pinos devem ser pivotantes da marca Acoplac ou similar e executados em material resistente de polipropileno, nylon ou similar. Cada painel deverá possuir 4 (quatro) pinos. Cada painel deverá possuir duas sapatas niveladoras de 20mm, que servirão de pé. Estes pés deverão ser reguláveis com bucha. Os parafusos da estrutura dos painéis devem ser de aço inox. As medidas estão estabelecidas no desenho anexo que ilustra como o painel deve ser executado.</t>
  </si>
  <si>
    <t>Tapete cerdas médias 2,5x2,5 m. Antiderrapante. Lavável. Cor e estampa à definir. Marca de referência: São Carlos.</t>
  </si>
  <si>
    <t>Toldo modelo meia lua, medidas: 6m comprimento x 3,20m largura x 3m altura. Material estrutural: tubos de aço galvanizado, metalon barras de 9cm, com pintura smallpox vermelha, com soldagem tipo MIG em toda a estrutura. Cobertura em policarbonato alveolar de 6mm na cor vermelha. Metalon barras na cobertura de 5cm. A fixação das chapas em policarbonato nas estruturas deverão ser feitas em parafuso auto-brocante e calafetadas com silicone, quando necessário, em todo o perímetro. Incluindo todos os materiais para a instalação. INSTALADO</t>
  </si>
  <si>
    <t xml:space="preserve">Serviço de retirada de piso, construção de  novo piso, regularização e preparação para instalação de novos pisos. Destinar o respectivo entulho da substituição do piso. </t>
  </si>
  <si>
    <t xml:space="preserve">Serviço de lixação, revitalização e clareamento do piso feito em pedra ardózia bruta. Incluindo revestimento e impermeabiliozação do pios após lixar e topdos os materiais necessários para realização do serviço. </t>
  </si>
  <si>
    <t>Piso laminado vinílico, placas decorativas com estampagem digital de madeira com capa de uso de 0,5mm (modelo a definir); placas de aproximadamente 0,41x0,41m; espessura de 3mm a 5mm; resistente a abrasão e químicos classe T; resistente a uso interno e a cadeiras com rodízio; alta durabilidade; certificado da norma brasileira NBR 8660-classe2A; garantia mínima de 15 anos; com acessórios e serviço de instalação; regularização de contrapiso e acabamento inclusos; densidade ótica de fumaça (toxidade em caso de incêndio) menor que 450dm (norma ASTME 662); absorção de som ao impacto norma ASTME 989-06 = 10 decibéis; identação residual igual ou menor a 0,1mm; estabilidade dimensional EN 434 igual ou menor que 0,13mm. INSTALADO.</t>
  </si>
  <si>
    <t>m²</t>
  </si>
  <si>
    <t>pç</t>
  </si>
  <si>
    <t>peça</t>
  </si>
  <si>
    <t xml:space="preserve">peça </t>
  </si>
  <si>
    <t>CEBRACE</t>
  </si>
  <si>
    <t>Eucatex</t>
  </si>
  <si>
    <t>Tecnoperfil</t>
  </si>
  <si>
    <t>Cebrace</t>
  </si>
  <si>
    <t>Reitz</t>
  </si>
  <si>
    <t>Placo</t>
  </si>
  <si>
    <t>Isover</t>
  </si>
  <si>
    <t>Nextfil</t>
  </si>
  <si>
    <t>Quevedo</t>
  </si>
  <si>
    <t>ELIANE REF. ETNA CREMA</t>
  </si>
  <si>
    <t>ILHA BELA</t>
  </si>
  <si>
    <t>ANGELGRES</t>
  </si>
  <si>
    <t>Marmoraria Mila</t>
  </si>
  <si>
    <t>TECNOART</t>
  </si>
  <si>
    <t>Stylo Alumínio</t>
  </si>
  <si>
    <t>Maria Helena</t>
  </si>
  <si>
    <t>Duraflor</t>
  </si>
  <si>
    <t>339030.24</t>
  </si>
  <si>
    <t>339039.16</t>
  </si>
  <si>
    <t>CENTRO PARTICIPANTE: REITORIA/SEMS</t>
  </si>
  <si>
    <t xml:space="preserve">TECNOART COMERCIO E SERVIÇOS LTDA ME </t>
  </si>
  <si>
    <t>MILANI COMERCIO E DISTRIBUIÇÃO LTDA EPP</t>
  </si>
  <si>
    <t xml:space="preserve">RENATA ALCOFORADO LACERDA DA SILVA ME </t>
  </si>
  <si>
    <t>ANTONIO CARLOS RIBEIRO PERSIANAS EPP</t>
  </si>
  <si>
    <t xml:space="preserve">MARIA HELENA COMERCIO DE MOVEIS EIRELI ME </t>
  </si>
  <si>
    <t xml:space="preserve">GEOMA CONSTRUÇÕES EIRELI EPP </t>
  </si>
  <si>
    <t>*Prazos de entrega e pagamento conforme termo de referência</t>
  </si>
  <si>
    <t>CENTRO PARTICIPANTE: REITORIA/PROAD</t>
  </si>
  <si>
    <t>CENTRO PARTICIPANTE: MUSEU</t>
  </si>
  <si>
    <t>CENTRO PARTICIPANTE: CEAVI</t>
  </si>
  <si>
    <t>*Prazos de Entrega e Pagamento conforme termo de referência</t>
  </si>
  <si>
    <t>Pregão 0757/2015/UDESC - SRP</t>
  </si>
  <si>
    <t>Aquisição de divisórias, vidros, cortinas e similares – Campus I, CERES, CESFI e CEAVI</t>
  </si>
  <si>
    <t>DESERTO</t>
  </si>
  <si>
    <t>1º Aditivo - MUSEU</t>
  </si>
  <si>
    <t>Quantidade</t>
  </si>
  <si>
    <t>Valor</t>
  </si>
  <si>
    <t>%</t>
  </si>
  <si>
    <t>2º Aditivo - CEART</t>
  </si>
  <si>
    <t>Resumo Atualizado em 01.02.2016</t>
  </si>
  <si>
    <t>AF 1572/2015</t>
  </si>
  <si>
    <t>AF 1573/2015</t>
  </si>
  <si>
    <t>AF 1782/2015</t>
  </si>
  <si>
    <t xml:space="preserve"> AF 1885/2015</t>
  </si>
  <si>
    <t>AF 1971/2015</t>
  </si>
  <si>
    <t>AF 2060/2015</t>
  </si>
  <si>
    <t>AF 0004/2016</t>
  </si>
  <si>
    <t>ADITIVO</t>
  </si>
  <si>
    <t>AF2207/2015</t>
  </si>
  <si>
    <t>af0005/2016</t>
  </si>
  <si>
    <t xml:space="preserve"> AF/OS nº  1530/2015 Qtde. DT</t>
  </si>
  <si>
    <t xml:space="preserve"> AF/OS nº  1903/2015 Qtde. DT</t>
  </si>
  <si>
    <t xml:space="preserve"> AF/OS nº  1410/2015 Qtde. DT</t>
  </si>
  <si>
    <t xml:space="preserve"> AF/OS nº  1411/2015 Qtde. DT</t>
  </si>
  <si>
    <t xml:space="preserve"> AF/OS nº  1725/2015 Qtde. DT</t>
  </si>
  <si>
    <t xml:space="preserve"> AF/OS nº  1574/2015 Qtde. DT</t>
  </si>
  <si>
    <t xml:space="preserve"> AF/OS nº  1964/2015 Qtde. DT</t>
  </si>
  <si>
    <t xml:space="preserve"> AF/OS nº  2055/2015 Qtde. DT</t>
  </si>
  <si>
    <t xml:space="preserve"> AF/OS nº 2056/2015 Qtde. DT</t>
  </si>
  <si>
    <t xml:space="preserve"> AF/OS nº 2241/2015 Qtde. DT</t>
  </si>
  <si>
    <t xml:space="preserve"> AF/OS nº  1687/2015 Qtde. DT</t>
  </si>
  <si>
    <t xml:space="preserve"> AF/OS nº  1736/2015 Qtde. DT</t>
  </si>
  <si>
    <t xml:space="preserve"> AF/OS nº  1739/2015 Qtde. DT</t>
  </si>
  <si>
    <t xml:space="preserve"> AF nº  1397/2015 Qtde. DT</t>
  </si>
  <si>
    <t xml:space="preserve"> AF nº  1399/2015 Qtde. DT</t>
  </si>
  <si>
    <t xml:space="preserve"> AF nº  1408/2015 Qtde. DT</t>
  </si>
  <si>
    <t xml:space="preserve"> AF nº  1401/2015 Qtde. DT</t>
  </si>
  <si>
    <t xml:space="preserve"> AF nº  1495/2015 Qtde. DT</t>
  </si>
  <si>
    <t>AF nº  1510/2015 Qtde. DT</t>
  </si>
  <si>
    <t xml:space="preserve"> AF/OS nº  1511/2015 Qtde. DT</t>
  </si>
  <si>
    <t xml:space="preserve"> AF nº  1704/2015 Qtde. DT</t>
  </si>
  <si>
    <t xml:space="preserve"> AF/OS nº  1420/2015 Qtde. DT</t>
  </si>
  <si>
    <t xml:space="preserve"> AF/OS nº  1805/2015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</si>
</sst>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 numFmtId="169" formatCode="0.0%"/>
    <numFmt numFmtId="170" formatCode="#,##0.0"/>
  </numFmts>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2"/>
      <name val="Calibri"/>
      <family val="2"/>
      <scheme val="minor"/>
    </font>
    <font>
      <sz val="10"/>
      <name val="Arial"/>
      <family val="2"/>
    </font>
    <font>
      <sz val="9"/>
      <color indexed="81"/>
      <name val="Segoe UI"/>
      <family val="2"/>
    </font>
    <font>
      <b/>
      <sz val="9"/>
      <color indexed="81"/>
      <name val="Segoe UI"/>
      <family val="2"/>
    </font>
  </fonts>
  <fills count="18">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3" tint="0.79998168889431442"/>
        <bgColor indexed="10"/>
      </patternFill>
    </fill>
    <fill>
      <patternFill patternType="solid">
        <fgColor theme="0" tint="-0.14999847407452621"/>
        <bgColor indexed="64"/>
      </patternFill>
    </fill>
    <fill>
      <patternFill patternType="solid">
        <fgColor theme="0" tint="-0.14999847407452621"/>
        <bgColor indexed="10"/>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rgb="FFFFFF00"/>
        <bgColor indexed="26"/>
      </patternFill>
    </fill>
    <fill>
      <patternFill patternType="solid">
        <fgColor theme="9"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auto="1"/>
      </right>
      <top style="thin">
        <color auto="1"/>
      </top>
      <bottom style="thin">
        <color auto="1"/>
      </bottom>
      <diagonal/>
    </border>
  </borders>
  <cellStyleXfs count="15">
    <xf numFmtId="0" fontId="0" fillId="0" borderId="0"/>
    <xf numFmtId="0" fontId="5" fillId="0" borderId="0"/>
    <xf numFmtId="164" fontId="5" fillId="0" borderId="0" applyFill="0" applyBorder="0" applyAlignment="0" applyProtection="0"/>
    <xf numFmtId="165" fontId="5" fillId="0" borderId="0" applyFill="0" applyBorder="0" applyAlignment="0" applyProtection="0"/>
    <xf numFmtId="0" fontId="6" fillId="0" borderId="0" applyNumberFormat="0" applyFill="0" applyBorder="0" applyAlignment="0" applyProtection="0"/>
    <xf numFmtId="44" fontId="18" fillId="0" borderId="0" applyFont="0" applyFill="0" applyBorder="0" applyAlignment="0" applyProtection="0"/>
    <xf numFmtId="167" fontId="18" fillId="0" borderId="0" applyFont="0" applyFill="0" applyBorder="0" applyAlignment="0" applyProtection="0"/>
    <xf numFmtId="43" fontId="5" fillId="0" borderId="0" applyFill="0" applyBorder="0" applyAlignment="0" applyProtection="0"/>
    <xf numFmtId="43" fontId="5" fillId="0" borderId="0" applyFill="0" applyBorder="0" applyAlignment="0" applyProtection="0"/>
    <xf numFmtId="44" fontId="5" fillId="0" borderId="0" applyFont="0" applyFill="0" applyBorder="0" applyAlignment="0" applyProtection="0"/>
    <xf numFmtId="167" fontId="5" fillId="0" borderId="0" applyFont="0" applyFill="0" applyBorder="0" applyAlignment="0" applyProtection="0"/>
    <xf numFmtId="43" fontId="5" fillId="0" borderId="0" applyFill="0" applyBorder="0" applyAlignment="0" applyProtection="0"/>
    <xf numFmtId="43" fontId="5" fillId="0" borderId="0" applyFill="0" applyBorder="0" applyAlignment="0" applyProtection="0"/>
    <xf numFmtId="9" fontId="5" fillId="0" borderId="0" applyFont="0" applyFill="0" applyBorder="0" applyAlignment="0" applyProtection="0"/>
    <xf numFmtId="9" fontId="20" fillId="0" borderId="0" applyFont="0" applyFill="0" applyBorder="0" applyAlignment="0" applyProtection="0"/>
  </cellStyleXfs>
  <cellXfs count="140">
    <xf numFmtId="0" fontId="0" fillId="0" borderId="0" xfId="0"/>
    <xf numFmtId="0" fontId="8" fillId="0" borderId="0" xfId="1" applyFont="1" applyFill="1" applyAlignment="1">
      <alignment horizontal="center" vertical="center" wrapText="1"/>
    </xf>
    <xf numFmtId="0" fontId="9" fillId="0" borderId="0" xfId="1" applyFont="1" applyFill="1" applyAlignment="1">
      <alignment horizontal="center" vertical="center" wrapText="1"/>
    </xf>
    <xf numFmtId="166" fontId="9" fillId="0" borderId="0" xfId="0" applyNumberFormat="1" applyFont="1" applyFill="1" applyAlignment="1">
      <alignment horizontal="center" vertical="center" wrapText="1"/>
    </xf>
    <xf numFmtId="0" fontId="0" fillId="0" borderId="0" xfId="0" applyAlignment="1">
      <alignment wrapText="1"/>
    </xf>
    <xf numFmtId="0" fontId="10" fillId="0" borderId="0" xfId="0" applyFont="1" applyAlignment="1">
      <alignment horizontal="center" vertical="center" wrapText="1"/>
    </xf>
    <xf numFmtId="0" fontId="11" fillId="0" borderId="0" xfId="0" applyFont="1" applyAlignment="1">
      <alignment vertical="center" wrapText="1"/>
    </xf>
    <xf numFmtId="0" fontId="12" fillId="0" borderId="0" xfId="0" applyFont="1" applyAlignment="1">
      <alignment horizontal="justify" vertical="center" wrapText="1"/>
    </xf>
    <xf numFmtId="0" fontId="12" fillId="0" borderId="0" xfId="0" applyFont="1" applyAlignment="1">
      <alignment vertical="center" wrapText="1"/>
    </xf>
    <xf numFmtId="0" fontId="13" fillId="0" borderId="2" xfId="0" applyFont="1" applyBorder="1" applyAlignment="1">
      <alignment horizontal="center" vertical="center" textRotation="90" wrapText="1"/>
    </xf>
    <xf numFmtId="0" fontId="14" fillId="0" borderId="3" xfId="0" applyFont="1" applyBorder="1" applyAlignment="1">
      <alignment horizontal="center"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2" fillId="0" borderId="0" xfId="0" applyFont="1" applyAlignment="1">
      <alignment horizontal="left" vertical="center" wrapText="1"/>
    </xf>
    <xf numFmtId="0" fontId="0" fillId="0" borderId="0" xfId="0" applyAlignment="1">
      <alignment horizontal="left" wrapText="1"/>
    </xf>
    <xf numFmtId="0" fontId="9" fillId="2" borderId="1" xfId="0" applyFont="1" applyFill="1" applyBorder="1" applyAlignment="1">
      <alignment horizontal="center" vertical="center" wrapText="1"/>
    </xf>
    <xf numFmtId="165" fontId="9" fillId="2" borderId="1" xfId="3" applyFont="1" applyFill="1" applyBorder="1" applyAlignment="1" applyProtection="1">
      <alignment horizontal="center" vertical="center" wrapText="1"/>
    </xf>
    <xf numFmtId="0" fontId="9" fillId="2" borderId="1" xfId="1" applyNumberFormat="1" applyFont="1" applyFill="1" applyBorder="1" applyAlignment="1" applyProtection="1">
      <alignment horizontal="center" vertical="center" wrapText="1"/>
      <protection locked="0"/>
    </xf>
    <xf numFmtId="0" fontId="8" fillId="0" borderId="0" xfId="1" applyFont="1" applyAlignment="1">
      <alignment wrapText="1"/>
    </xf>
    <xf numFmtId="0" fontId="8" fillId="0" borderId="0" xfId="1" applyFont="1" applyFill="1" applyAlignment="1">
      <alignment vertical="center" wrapText="1"/>
    </xf>
    <xf numFmtId="4" fontId="9" fillId="0" borderId="0" xfId="1" applyNumberFormat="1" applyFont="1" applyFill="1" applyAlignment="1">
      <alignment horizontal="center" vertical="center" wrapText="1"/>
    </xf>
    <xf numFmtId="0" fontId="8" fillId="0" borderId="0" xfId="1" applyFont="1" applyFill="1" applyAlignment="1" applyProtection="1">
      <alignment wrapText="1"/>
      <protection locked="0"/>
    </xf>
    <xf numFmtId="3" fontId="8" fillId="0" borderId="0" xfId="1" applyNumberFormat="1" applyFont="1" applyAlignment="1" applyProtection="1">
      <alignment wrapText="1"/>
      <protection locked="0"/>
    </xf>
    <xf numFmtId="0" fontId="8" fillId="0" borderId="0" xfId="1" applyFont="1" applyAlignment="1" applyProtection="1">
      <alignment wrapText="1"/>
      <protection locked="0"/>
    </xf>
    <xf numFmtId="0" fontId="9" fillId="0" borderId="0" xfId="1" applyFont="1" applyFill="1" applyAlignment="1">
      <alignment horizontal="left" vertical="center" wrapText="1"/>
    </xf>
    <xf numFmtId="0" fontId="8" fillId="0" borderId="1" xfId="1" applyFont="1" applyFill="1" applyBorder="1" applyAlignment="1">
      <alignment horizontal="center" vertical="center" wrapText="1"/>
    </xf>
    <xf numFmtId="0" fontId="9" fillId="2" borderId="1" xfId="1" applyFont="1" applyFill="1" applyBorder="1" applyAlignment="1" applyProtection="1">
      <alignment horizontal="center" vertical="center" wrapText="1"/>
      <protection locked="0"/>
    </xf>
    <xf numFmtId="0" fontId="9" fillId="2" borderId="1" xfId="1" applyFont="1" applyFill="1" applyBorder="1" applyAlignment="1" applyProtection="1">
      <alignment horizontal="center" vertical="center" wrapText="1"/>
    </xf>
    <xf numFmtId="166" fontId="9" fillId="2" borderId="1" xfId="1" applyNumberFormat="1" applyFont="1" applyFill="1" applyBorder="1" applyAlignment="1">
      <alignment horizontal="center" vertical="center" wrapText="1"/>
    </xf>
    <xf numFmtId="168" fontId="9" fillId="2" borderId="1" xfId="3" applyNumberFormat="1" applyFont="1" applyFill="1" applyBorder="1" applyAlignment="1" applyProtection="1">
      <alignment horizontal="center" vertical="center" wrapText="1"/>
    </xf>
    <xf numFmtId="166" fontId="9" fillId="4" borderId="1" xfId="0" applyNumberFormat="1" applyFont="1" applyFill="1" applyBorder="1" applyAlignment="1">
      <alignment horizontal="center" vertical="center" wrapText="1"/>
    </xf>
    <xf numFmtId="3" fontId="9" fillId="3" borderId="1" xfId="1" applyNumberFormat="1" applyFont="1" applyFill="1" applyBorder="1" applyAlignment="1" applyProtection="1">
      <alignment horizontal="center" vertical="center" wrapText="1"/>
      <protection locked="0"/>
    </xf>
    <xf numFmtId="168" fontId="19" fillId="9" borderId="6" xfId="1" applyNumberFormat="1" applyFont="1" applyFill="1" applyBorder="1" applyAlignment="1" applyProtection="1">
      <alignment horizontal="right"/>
      <protection locked="0"/>
    </xf>
    <xf numFmtId="168" fontId="19" fillId="9" borderId="7" xfId="1" applyNumberFormat="1" applyFont="1" applyFill="1" applyBorder="1" applyAlignment="1" applyProtection="1">
      <alignment horizontal="right"/>
      <protection locked="0"/>
    </xf>
    <xf numFmtId="9" fontId="19" fillId="9" borderId="8" xfId="13" applyFont="1" applyFill="1" applyBorder="1" applyAlignment="1" applyProtection="1">
      <alignment horizontal="right"/>
      <protection locked="0"/>
    </xf>
    <xf numFmtId="2" fontId="19" fillId="9" borderId="7" xfId="1" applyNumberFormat="1" applyFont="1" applyFill="1" applyBorder="1" applyAlignment="1">
      <alignment horizontal="right"/>
    </xf>
    <xf numFmtId="0" fontId="19" fillId="9" borderId="12" xfId="1" applyFont="1" applyFill="1" applyBorder="1" applyAlignment="1" applyProtection="1">
      <alignment horizontal="left"/>
      <protection locked="0"/>
    </xf>
    <xf numFmtId="0" fontId="19" fillId="9" borderId="19" xfId="1" applyFont="1" applyFill="1" applyBorder="1" applyAlignment="1" applyProtection="1">
      <alignment horizontal="left"/>
      <protection locked="0"/>
    </xf>
    <xf numFmtId="0" fontId="19" fillId="9" borderId="14" xfId="1" applyFont="1" applyFill="1" applyBorder="1" applyAlignment="1" applyProtection="1">
      <alignment horizontal="left"/>
      <protection locked="0"/>
    </xf>
    <xf numFmtId="0" fontId="19" fillId="9" borderId="0" xfId="1" applyFont="1" applyFill="1" applyBorder="1" applyAlignment="1" applyProtection="1">
      <alignment horizontal="left"/>
      <protection locked="0"/>
    </xf>
    <xf numFmtId="0" fontId="19" fillId="9" borderId="16" xfId="1" applyFont="1" applyFill="1" applyBorder="1" applyAlignment="1" applyProtection="1">
      <alignment horizontal="left"/>
      <protection locked="0"/>
    </xf>
    <xf numFmtId="0" fontId="19" fillId="9" borderId="18" xfId="1" applyFont="1" applyFill="1" applyBorder="1" applyAlignment="1" applyProtection="1">
      <alignment horizontal="left"/>
      <protection locked="0"/>
    </xf>
    <xf numFmtId="44" fontId="8" fillId="8" borderId="1" xfId="9" applyFont="1" applyFill="1" applyBorder="1" applyAlignment="1">
      <alignment vertical="center" wrapText="1"/>
    </xf>
    <xf numFmtId="44" fontId="8" fillId="8" borderId="1" xfId="1" applyNumberFormat="1" applyFont="1" applyFill="1" applyBorder="1" applyAlignment="1">
      <alignment vertical="center" wrapText="1"/>
    </xf>
    <xf numFmtId="1" fontId="8" fillId="0" borderId="1" xfId="1"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7" borderId="11" xfId="0" applyFont="1" applyFill="1" applyBorder="1" applyAlignment="1">
      <alignment horizontal="center" vertical="center" wrapText="1"/>
    </xf>
    <xf numFmtId="3" fontId="9" fillId="10" borderId="1" xfId="1" applyNumberFormat="1" applyFont="1" applyFill="1" applyBorder="1" applyAlignment="1" applyProtection="1">
      <alignment horizontal="center" vertical="center" wrapText="1"/>
      <protection locked="0"/>
    </xf>
    <xf numFmtId="3" fontId="8" fillId="0" borderId="1" xfId="1" applyNumberFormat="1" applyFont="1" applyFill="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0" fontId="8" fillId="7" borderId="1" xfId="1" applyFont="1" applyFill="1" applyBorder="1" applyAlignment="1" applyProtection="1">
      <alignment horizontal="center" vertical="center" wrapText="1"/>
      <protection locked="0"/>
    </xf>
    <xf numFmtId="1" fontId="4" fillId="0" borderId="1" xfId="0" applyNumberFormat="1" applyFont="1" applyFill="1" applyBorder="1" applyAlignment="1">
      <alignment horizontal="center" vertical="center" wrapText="1"/>
    </xf>
    <xf numFmtId="0" fontId="8" fillId="0" borderId="1" xfId="1" applyFont="1" applyFill="1" applyBorder="1" applyAlignment="1">
      <alignment horizontal="justify" vertical="center" wrapText="1"/>
    </xf>
    <xf numFmtId="1" fontId="8" fillId="0" borderId="0" xfId="1" applyNumberFormat="1" applyFont="1" applyFill="1" applyBorder="1" applyAlignment="1">
      <alignment horizontal="center" vertical="center" wrapText="1"/>
    </xf>
    <xf numFmtId="0" fontId="8" fillId="0" borderId="0" xfId="1" applyFont="1" applyFill="1" applyBorder="1" applyAlignment="1">
      <alignment horizontal="justify" vertical="center" wrapText="1"/>
    </xf>
    <xf numFmtId="0" fontId="8" fillId="0" borderId="0" xfId="1" applyFont="1" applyFill="1" applyBorder="1" applyAlignment="1">
      <alignment horizontal="center" vertical="center" wrapText="1"/>
    </xf>
    <xf numFmtId="44" fontId="8" fillId="0" borderId="0" xfId="5" applyFont="1" applyFill="1" applyBorder="1" applyAlignment="1">
      <alignment vertical="center" wrapText="1"/>
    </xf>
    <xf numFmtId="0" fontId="8" fillId="0" borderId="0" xfId="0" applyFont="1" applyFill="1" applyBorder="1" applyAlignment="1">
      <alignment horizontal="center" vertical="center" wrapText="1"/>
    </xf>
    <xf numFmtId="166" fontId="9" fillId="0" borderId="0" xfId="0" applyNumberFormat="1" applyFont="1" applyFill="1" applyBorder="1" applyAlignment="1">
      <alignment horizontal="center" vertical="center" wrapText="1"/>
    </xf>
    <xf numFmtId="3" fontId="9" fillId="0" borderId="0" xfId="1" applyNumberFormat="1" applyFont="1" applyFill="1" applyBorder="1" applyAlignment="1" applyProtection="1">
      <alignment horizontal="center" vertical="center" wrapText="1"/>
      <protection locked="0"/>
    </xf>
    <xf numFmtId="44" fontId="8" fillId="0" borderId="1" xfId="5"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1" applyFont="1" applyFill="1" applyBorder="1" applyAlignment="1">
      <alignment vertical="center" wrapText="1"/>
    </xf>
    <xf numFmtId="1" fontId="3"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 fontId="2" fillId="11" borderId="1" xfId="0" applyNumberFormat="1" applyFont="1" applyFill="1" applyBorder="1" applyAlignment="1">
      <alignment horizontal="center" vertical="center" wrapText="1"/>
    </xf>
    <xf numFmtId="1" fontId="4" fillId="11" borderId="1" xfId="0" applyNumberFormat="1" applyFont="1" applyFill="1" applyBorder="1" applyAlignment="1">
      <alignment horizontal="center" vertical="center" wrapText="1"/>
    </xf>
    <xf numFmtId="1" fontId="8" fillId="11" borderId="1" xfId="1" applyNumberFormat="1" applyFont="1" applyFill="1" applyBorder="1" applyAlignment="1">
      <alignment horizontal="center" vertical="center" wrapText="1"/>
    </xf>
    <xf numFmtId="0" fontId="8" fillId="11" borderId="1" xfId="1" applyFont="1" applyFill="1" applyBorder="1" applyAlignment="1">
      <alignment horizontal="justify" vertical="center" wrapText="1"/>
    </xf>
    <xf numFmtId="0" fontId="8" fillId="11" borderId="1" xfId="1" applyFont="1" applyFill="1" applyBorder="1" applyAlignment="1">
      <alignment horizontal="center" vertical="center" wrapText="1"/>
    </xf>
    <xf numFmtId="0" fontId="8" fillId="11" borderId="1" xfId="0" applyFont="1" applyFill="1" applyBorder="1" applyAlignment="1">
      <alignment horizontal="center" vertical="center" wrapText="1"/>
    </xf>
    <xf numFmtId="44" fontId="8" fillId="11" borderId="1" xfId="5" applyFont="1" applyFill="1" applyBorder="1" applyAlignment="1">
      <alignment horizontal="left" vertical="center" wrapText="1"/>
    </xf>
    <xf numFmtId="0" fontId="8" fillId="11" borderId="1" xfId="1" applyFont="1" applyFill="1" applyBorder="1" applyAlignment="1" applyProtection="1">
      <alignment horizontal="center" vertical="center" wrapText="1"/>
      <protection locked="0"/>
    </xf>
    <xf numFmtId="166" fontId="9" fillId="11" borderId="1" xfId="0" applyNumberFormat="1" applyFont="1" applyFill="1" applyBorder="1" applyAlignment="1">
      <alignment horizontal="center" vertical="center" wrapText="1"/>
    </xf>
    <xf numFmtId="3" fontId="9" fillId="12" borderId="1" xfId="1" applyNumberFormat="1" applyFont="1" applyFill="1" applyBorder="1" applyAlignment="1" applyProtection="1">
      <alignment horizontal="center" vertical="center" wrapText="1"/>
      <protection locked="0"/>
    </xf>
    <xf numFmtId="3" fontId="8" fillId="11" borderId="1" xfId="1" applyNumberFormat="1" applyFont="1" applyFill="1" applyBorder="1" applyAlignment="1" applyProtection="1">
      <alignment horizontal="center" vertical="center" wrapText="1"/>
      <protection locked="0"/>
    </xf>
    <xf numFmtId="0" fontId="8" fillId="11" borderId="11" xfId="0" applyFont="1" applyFill="1" applyBorder="1" applyAlignment="1">
      <alignment horizontal="center" vertical="center" wrapText="1"/>
    </xf>
    <xf numFmtId="44" fontId="8" fillId="11" borderId="1" xfId="9" applyFont="1" applyFill="1" applyBorder="1" applyAlignment="1">
      <alignment vertical="center" wrapText="1"/>
    </xf>
    <xf numFmtId="44" fontId="8" fillId="11" borderId="1" xfId="1" applyNumberFormat="1" applyFont="1" applyFill="1" applyBorder="1" applyAlignment="1">
      <alignment vertical="center" wrapText="1"/>
    </xf>
    <xf numFmtId="0" fontId="8" fillId="13" borderId="1" xfId="1" applyFont="1" applyFill="1" applyBorder="1" applyAlignment="1">
      <alignment horizontal="center" vertical="center" wrapText="1"/>
    </xf>
    <xf numFmtId="0" fontId="9" fillId="13" borderId="1" xfId="1" applyFont="1" applyFill="1" applyBorder="1" applyAlignment="1">
      <alignment horizontal="center" vertical="center" wrapText="1"/>
    </xf>
    <xf numFmtId="0" fontId="8" fillId="0" borderId="0" xfId="1" applyFont="1" applyAlignment="1">
      <alignment horizontal="center" vertical="center" wrapText="1"/>
    </xf>
    <xf numFmtId="44" fontId="8" fillId="13" borderId="1" xfId="5" applyFont="1" applyFill="1" applyBorder="1" applyAlignment="1">
      <alignment horizontal="center" vertical="center" wrapText="1"/>
    </xf>
    <xf numFmtId="44" fontId="8" fillId="13" borderId="1" xfId="9" applyFont="1" applyFill="1" applyBorder="1" applyAlignment="1">
      <alignment vertical="center" wrapText="1"/>
    </xf>
    <xf numFmtId="10" fontId="8" fillId="13" borderId="1" xfId="14" applyNumberFormat="1" applyFont="1" applyFill="1" applyBorder="1" applyAlignment="1">
      <alignment horizontal="center" vertical="center" wrapText="1"/>
    </xf>
    <xf numFmtId="0" fontId="9" fillId="14" borderId="1" xfId="1" applyFont="1" applyFill="1" applyBorder="1" applyAlignment="1">
      <alignment horizontal="center" vertical="center" wrapText="1"/>
    </xf>
    <xf numFmtId="0" fontId="8" fillId="14" borderId="1" xfId="1" applyFont="1" applyFill="1" applyBorder="1" applyAlignment="1">
      <alignment horizontal="center" vertical="center" wrapText="1"/>
    </xf>
    <xf numFmtId="44" fontId="8" fillId="14" borderId="1" xfId="5" applyFont="1" applyFill="1" applyBorder="1" applyAlignment="1">
      <alignment horizontal="center" vertical="center" wrapText="1"/>
    </xf>
    <xf numFmtId="10" fontId="8" fillId="14" borderId="1" xfId="14" applyNumberFormat="1" applyFont="1" applyFill="1" applyBorder="1" applyAlignment="1">
      <alignment horizontal="center" vertical="center" wrapText="1"/>
    </xf>
    <xf numFmtId="44" fontId="8" fillId="14" borderId="1" xfId="9" applyFont="1" applyFill="1" applyBorder="1" applyAlignment="1">
      <alignment vertical="center" wrapText="1"/>
    </xf>
    <xf numFmtId="169" fontId="8" fillId="14" borderId="1" xfId="14" applyNumberFormat="1" applyFont="1" applyFill="1" applyBorder="1" applyAlignment="1">
      <alignment horizontal="center" vertical="center" wrapText="1"/>
    </xf>
    <xf numFmtId="14" fontId="9" fillId="2" borderId="1" xfId="1" applyNumberFormat="1" applyFont="1" applyFill="1" applyBorder="1" applyAlignment="1" applyProtection="1">
      <alignment horizontal="center" vertical="center" wrapText="1"/>
      <protection locked="0"/>
    </xf>
    <xf numFmtId="16" fontId="9" fillId="2" borderId="1" xfId="1" applyNumberFormat="1" applyFont="1" applyFill="1" applyBorder="1" applyAlignment="1" applyProtection="1">
      <alignment horizontal="center" vertical="center" wrapText="1"/>
      <protection locked="0"/>
    </xf>
    <xf numFmtId="4" fontId="8" fillId="0" borderId="1" xfId="1" applyNumberFormat="1" applyFont="1" applyFill="1" applyBorder="1" applyAlignment="1" applyProtection="1">
      <alignment horizontal="center" vertical="center" wrapText="1"/>
      <protection locked="0"/>
    </xf>
    <xf numFmtId="170" fontId="8" fillId="0" borderId="1" xfId="1" applyNumberFormat="1" applyFont="1" applyFill="1" applyBorder="1" applyAlignment="1" applyProtection="1">
      <alignment horizontal="center" vertical="center" wrapText="1"/>
      <protection locked="0"/>
    </xf>
    <xf numFmtId="44" fontId="8" fillId="0" borderId="0" xfId="9" applyFont="1" applyAlignment="1" applyProtection="1">
      <alignment wrapText="1"/>
      <protection locked="0"/>
    </xf>
    <xf numFmtId="164" fontId="8" fillId="0" borderId="0" xfId="1" applyNumberFormat="1" applyFont="1" applyAlignment="1" applyProtection="1">
      <alignment wrapText="1"/>
      <protection locked="0"/>
    </xf>
    <xf numFmtId="4" fontId="9" fillId="0" borderId="1" xfId="1" applyNumberFormat="1" applyFont="1" applyFill="1" applyBorder="1" applyAlignment="1" applyProtection="1">
      <alignment horizontal="center" vertical="center" wrapText="1"/>
      <protection locked="0"/>
    </xf>
    <xf numFmtId="41" fontId="8" fillId="15" borderId="20" xfId="0" applyNumberFormat="1" applyFont="1" applyFill="1" applyBorder="1" applyAlignment="1" applyProtection="1">
      <alignment horizontal="center" vertical="center"/>
      <protection locked="0"/>
    </xf>
    <xf numFmtId="41" fontId="8" fillId="0" borderId="11" xfId="0" applyNumberFormat="1" applyFont="1" applyFill="1" applyBorder="1" applyAlignment="1" applyProtection="1">
      <alignment horizontal="center" vertical="center"/>
      <protection locked="0"/>
    </xf>
    <xf numFmtId="44" fontId="9" fillId="17" borderId="1" xfId="1" applyNumberFormat="1" applyFont="1" applyFill="1" applyBorder="1" applyAlignment="1" applyProtection="1">
      <alignment wrapText="1"/>
      <protection locked="0"/>
    </xf>
    <xf numFmtId="44" fontId="8" fillId="17" borderId="1" xfId="1" applyNumberFormat="1" applyFont="1" applyFill="1" applyBorder="1" applyAlignment="1" applyProtection="1">
      <alignment wrapText="1"/>
      <protection locked="0"/>
    </xf>
    <xf numFmtId="1" fontId="4" fillId="0" borderId="6" xfId="0" applyNumberFormat="1" applyFont="1" applyFill="1" applyBorder="1" applyAlignment="1">
      <alignment horizontal="center" vertical="center" wrapText="1"/>
    </xf>
    <xf numFmtId="1" fontId="4" fillId="0" borderId="7" xfId="0" applyNumberFormat="1" applyFont="1" applyFill="1" applyBorder="1" applyAlignment="1">
      <alignment horizontal="center" vertical="center" wrapText="1"/>
    </xf>
    <xf numFmtId="1" fontId="4" fillId="0" borderId="8" xfId="0" applyNumberFormat="1" applyFont="1" applyFill="1" applyBorder="1" applyAlignment="1">
      <alignment horizontal="center" vertical="center" wrapText="1"/>
    </xf>
    <xf numFmtId="1" fontId="2" fillId="0" borderId="6"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3" fontId="9" fillId="5" borderId="1" xfId="1" applyNumberFormat="1" applyFont="1" applyFill="1" applyBorder="1" applyAlignment="1" applyProtection="1">
      <alignment horizontal="center" vertical="center" wrapText="1"/>
      <protection locked="0"/>
    </xf>
    <xf numFmtId="0" fontId="9" fillId="6" borderId="1" xfId="0" applyNumberFormat="1" applyFont="1" applyFill="1" applyBorder="1" applyAlignment="1">
      <alignment horizontal="left" vertical="center" wrapText="1"/>
    </xf>
    <xf numFmtId="3" fontId="9" fillId="16" borderId="1" xfId="1" applyNumberFormat="1" applyFont="1" applyFill="1" applyBorder="1" applyAlignment="1" applyProtection="1">
      <alignment horizontal="center" vertical="center" wrapText="1"/>
      <protection locked="0"/>
    </xf>
    <xf numFmtId="3" fontId="9" fillId="5" borderId="6" xfId="1" applyNumberFormat="1" applyFont="1" applyFill="1" applyBorder="1" applyAlignment="1" applyProtection="1">
      <alignment horizontal="center" vertical="center" wrapText="1"/>
      <protection locked="0"/>
    </xf>
    <xf numFmtId="3" fontId="9" fillId="5" borderId="8" xfId="1" applyNumberFormat="1" applyFont="1" applyFill="1" applyBorder="1" applyAlignment="1" applyProtection="1">
      <alignment horizontal="center" vertical="center" wrapText="1"/>
      <protection locked="0"/>
    </xf>
    <xf numFmtId="0" fontId="8" fillId="14" borderId="14" xfId="1" applyFont="1" applyFill="1" applyBorder="1" applyAlignment="1">
      <alignment horizontal="center" vertical="center" wrapText="1"/>
    </xf>
    <xf numFmtId="0" fontId="8" fillId="14" borderId="0" xfId="1" applyFont="1" applyFill="1" applyBorder="1" applyAlignment="1">
      <alignment horizontal="center" vertical="center" wrapText="1"/>
    </xf>
    <xf numFmtId="0" fontId="8" fillId="13" borderId="14" xfId="1" applyFont="1" applyFill="1" applyBorder="1" applyAlignment="1">
      <alignment horizontal="center" vertical="center" wrapText="1"/>
    </xf>
    <xf numFmtId="0" fontId="8" fillId="13" borderId="0" xfId="1" applyFont="1" applyFill="1" applyBorder="1" applyAlignment="1">
      <alignment horizontal="center" vertical="center" wrapText="1"/>
    </xf>
    <xf numFmtId="0" fontId="19" fillId="9" borderId="16" xfId="1" applyFont="1" applyFill="1" applyBorder="1" applyAlignment="1">
      <alignment vertical="center" wrapText="1"/>
    </xf>
    <xf numFmtId="0" fontId="19" fillId="9" borderId="18" xfId="1" applyFont="1" applyFill="1" applyBorder="1" applyAlignment="1">
      <alignment vertical="center" wrapText="1"/>
    </xf>
    <xf numFmtId="0" fontId="19" fillId="9" borderId="17" xfId="1" applyFont="1" applyFill="1" applyBorder="1" applyAlignment="1">
      <alignment vertical="center" wrapText="1"/>
    </xf>
    <xf numFmtId="0" fontId="19" fillId="9" borderId="9" xfId="1" applyFont="1" applyFill="1" applyBorder="1" applyAlignment="1" applyProtection="1">
      <alignment horizontal="left"/>
      <protection locked="0"/>
    </xf>
    <xf numFmtId="0" fontId="19" fillId="9" borderId="10" xfId="1" applyFont="1" applyFill="1" applyBorder="1" applyAlignment="1" applyProtection="1">
      <alignment horizontal="left"/>
      <protection locked="0"/>
    </xf>
    <xf numFmtId="0" fontId="19" fillId="9" borderId="11" xfId="1" applyFont="1" applyFill="1" applyBorder="1" applyAlignment="1" applyProtection="1">
      <alignment horizontal="left"/>
      <protection locked="0"/>
    </xf>
    <xf numFmtId="0" fontId="19" fillId="9" borderId="12" xfId="1" applyFont="1" applyFill="1" applyBorder="1" applyAlignment="1">
      <alignment vertical="center" wrapText="1"/>
    </xf>
    <xf numFmtId="0" fontId="19" fillId="9" borderId="19" xfId="1" applyFont="1" applyFill="1" applyBorder="1" applyAlignment="1">
      <alignment vertical="center" wrapText="1"/>
    </xf>
    <xf numFmtId="0" fontId="19" fillId="9" borderId="13" xfId="1" applyFont="1" applyFill="1" applyBorder="1" applyAlignment="1">
      <alignment vertical="center" wrapText="1"/>
    </xf>
    <xf numFmtId="0" fontId="19" fillId="9" borderId="14" xfId="1" applyFont="1" applyFill="1" applyBorder="1" applyAlignment="1">
      <alignment vertical="center" wrapText="1"/>
    </xf>
    <xf numFmtId="0" fontId="19" fillId="9" borderId="0" xfId="1" applyFont="1" applyFill="1" applyBorder="1" applyAlignment="1">
      <alignment vertical="center" wrapText="1"/>
    </xf>
    <xf numFmtId="0" fontId="19" fillId="9" borderId="15" xfId="1" applyFont="1" applyFill="1" applyBorder="1" applyAlignment="1">
      <alignment vertical="center" wrapText="1"/>
    </xf>
    <xf numFmtId="0" fontId="9" fillId="6" borderId="1" xfId="0" applyNumberFormat="1" applyFont="1" applyFill="1" applyBorder="1" applyAlignment="1">
      <alignment horizontal="center" vertical="center" wrapText="1"/>
    </xf>
    <xf numFmtId="1" fontId="1" fillId="0" borderId="6" xfId="0" applyNumberFormat="1" applyFont="1" applyFill="1" applyBorder="1" applyAlignment="1">
      <alignment horizontal="center" vertical="center" wrapText="1"/>
    </xf>
    <xf numFmtId="0" fontId="16" fillId="0" borderId="0" xfId="0" applyFont="1" applyAlignment="1">
      <alignment horizontal="center" vertical="center" wrapText="1"/>
    </xf>
    <xf numFmtId="0" fontId="10" fillId="0" borderId="0" xfId="0" applyFont="1" applyAlignment="1">
      <alignment horizontal="center" vertical="center" wrapText="1"/>
    </xf>
    <xf numFmtId="0" fontId="17"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justify" vertical="center" wrapText="1"/>
    </xf>
    <xf numFmtId="0" fontId="15" fillId="0" borderId="0" xfId="0" applyFont="1" applyAlignment="1">
      <alignment horizontal="left" vertical="center" wrapText="1"/>
    </xf>
    <xf numFmtId="0" fontId="16" fillId="0" borderId="0" xfId="0" applyFont="1" applyAlignment="1">
      <alignment horizontal="left" vertical="center" wrapText="1"/>
    </xf>
    <xf numFmtId="0" fontId="11" fillId="0" borderId="0" xfId="0" applyFont="1" applyAlignment="1">
      <alignment horizontal="center" vertical="center" wrapText="1"/>
    </xf>
  </cellXfs>
  <cellStyles count="15">
    <cellStyle name="Moeda" xfId="5" builtinId="4"/>
    <cellStyle name="Moeda 2" xfId="6"/>
    <cellStyle name="Moeda 2 2" xfId="10"/>
    <cellStyle name="Moeda 3" xfId="9"/>
    <cellStyle name="Normal" xfId="0" builtinId="0"/>
    <cellStyle name="Normal 2" xfId="1"/>
    <cellStyle name="Porcentagem" xfId="14" builtinId="5"/>
    <cellStyle name="Porcentagem 2" xfId="13"/>
    <cellStyle name="Separador de milhares 2" xfId="2"/>
    <cellStyle name="Separador de milhares 2 2" xfId="8"/>
    <cellStyle name="Separador de milhares 2 2 2" xfId="12"/>
    <cellStyle name="Separador de milhares 2 3" xfId="7"/>
    <cellStyle name="Separador de milhares 2 3 2" xfId="11"/>
    <cellStyle name="Separador de milhares 3" xfId="3"/>
    <cellStyle name="Título 5" xfId="4"/>
  </cellStyles>
  <dxfs count="213">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335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80" zoomScaleNormal="80" workbookViewId="0">
      <selection activeCell="L1" sqref="L1:L2"/>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14.42578125" style="25" customWidth="1"/>
    <col min="13" max="13" width="18.5703125" style="25" customWidth="1"/>
    <col min="14" max="14" width="14.85546875" style="25" customWidth="1"/>
    <col min="15" max="16" width="15.7109375" style="25" customWidth="1"/>
    <col min="17"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170</v>
      </c>
      <c r="M1" s="111" t="s">
        <v>171</v>
      </c>
      <c r="N1" s="109" t="s">
        <v>172</v>
      </c>
      <c r="O1" s="109" t="s">
        <v>173</v>
      </c>
      <c r="P1" s="109" t="s">
        <v>174</v>
      </c>
      <c r="Q1" s="109" t="s">
        <v>42</v>
      </c>
      <c r="R1" s="109" t="s">
        <v>42</v>
      </c>
      <c r="S1" s="109" t="s">
        <v>42</v>
      </c>
      <c r="T1" s="109" t="s">
        <v>42</v>
      </c>
      <c r="U1" s="109" t="s">
        <v>42</v>
      </c>
      <c r="V1" s="109" t="s">
        <v>42</v>
      </c>
      <c r="W1" s="109" t="s">
        <v>42</v>
      </c>
    </row>
    <row r="2" spans="1:23" ht="24" customHeight="1" x14ac:dyDescent="0.25">
      <c r="A2" s="110" t="s">
        <v>123</v>
      </c>
      <c r="B2" s="110"/>
      <c r="C2" s="110"/>
      <c r="D2" s="110"/>
      <c r="E2" s="110"/>
      <c r="F2" s="110"/>
      <c r="G2" s="110"/>
      <c r="H2" s="110"/>
      <c r="I2" s="110"/>
      <c r="J2" s="110"/>
      <c r="K2" s="110"/>
      <c r="L2" s="109"/>
      <c r="M2" s="111"/>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93">
        <v>42226</v>
      </c>
      <c r="M3" s="93">
        <v>42237</v>
      </c>
      <c r="N3" s="93">
        <v>42241</v>
      </c>
      <c r="O3" s="93">
        <v>42241</v>
      </c>
      <c r="P3" s="93">
        <v>42269</v>
      </c>
      <c r="Q3" s="19" t="s">
        <v>2</v>
      </c>
      <c r="R3" s="19" t="s">
        <v>2</v>
      </c>
      <c r="S3" s="19" t="s">
        <v>2</v>
      </c>
      <c r="T3" s="19" t="s">
        <v>2</v>
      </c>
      <c r="U3" s="19" t="s">
        <v>2</v>
      </c>
      <c r="V3" s="19" t="s">
        <v>2</v>
      </c>
      <c r="W3" s="19" t="s">
        <v>2</v>
      </c>
    </row>
    <row r="4" spans="1:23" x14ac:dyDescent="0.25">
      <c r="A4" s="107" t="s">
        <v>124</v>
      </c>
      <c r="B4" s="104">
        <v>1</v>
      </c>
      <c r="C4" s="53">
        <v>1</v>
      </c>
      <c r="D4" s="63" t="s">
        <v>53</v>
      </c>
      <c r="E4" s="47" t="s">
        <v>100</v>
      </c>
      <c r="F4" s="47" t="s">
        <v>104</v>
      </c>
      <c r="G4" s="47" t="s">
        <v>121</v>
      </c>
      <c r="H4" s="62">
        <v>199.3</v>
      </c>
      <c r="I4" s="51">
        <v>18</v>
      </c>
      <c r="J4" s="32">
        <f>I4-(SUM(L4:W4))</f>
        <v>18</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v>25</v>
      </c>
      <c r="J5" s="32">
        <f t="shared" ref="J5:J18" si="0">I5-(SUM(L5:W5))</f>
        <v>25</v>
      </c>
      <c r="K5" s="33" t="str">
        <f t="shared" ref="K5:K18"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v>170</v>
      </c>
      <c r="J6" s="32">
        <f t="shared" si="0"/>
        <v>170</v>
      </c>
      <c r="K6" s="33" t="str">
        <f t="shared" si="1"/>
        <v>OK</v>
      </c>
      <c r="L6" s="50">
        <v>0</v>
      </c>
      <c r="M6" s="50">
        <v>0</v>
      </c>
      <c r="N6" s="50">
        <v>0</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v>700</v>
      </c>
      <c r="J7" s="32">
        <f t="shared" si="0"/>
        <v>0</v>
      </c>
      <c r="K7" s="33" t="str">
        <f t="shared" si="1"/>
        <v>OK</v>
      </c>
      <c r="L7" s="50">
        <v>700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c r="J8" s="32">
        <f t="shared" si="0"/>
        <v>0</v>
      </c>
      <c r="K8" s="33" t="str">
        <f t="shared" si="1"/>
        <v>OK</v>
      </c>
      <c r="L8" s="50">
        <v>0</v>
      </c>
      <c r="M8" s="50">
        <v>0</v>
      </c>
      <c r="N8" s="50">
        <v>0</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80</v>
      </c>
      <c r="J9" s="32">
        <f t="shared" si="0"/>
        <v>62</v>
      </c>
      <c r="K9" s="33" t="str">
        <f t="shared" si="1"/>
        <v>OK</v>
      </c>
      <c r="L9" s="50">
        <v>0</v>
      </c>
      <c r="M9" s="50">
        <v>18</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v>80</v>
      </c>
      <c r="J10" s="32">
        <f t="shared" si="0"/>
        <v>55</v>
      </c>
      <c r="K10" s="33" t="str">
        <f t="shared" si="1"/>
        <v>OK</v>
      </c>
      <c r="L10" s="50">
        <v>0</v>
      </c>
      <c r="M10" s="50">
        <v>25</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v>25</v>
      </c>
      <c r="J11" s="32">
        <f t="shared" si="0"/>
        <v>25</v>
      </c>
      <c r="K11" s="33" t="str">
        <f t="shared" si="1"/>
        <v>OK</v>
      </c>
      <c r="L11" s="50">
        <v>0</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v>18</v>
      </c>
      <c r="J12" s="32">
        <f t="shared" si="0"/>
        <v>11</v>
      </c>
      <c r="K12" s="33" t="str">
        <f t="shared" si="1"/>
        <v>OK</v>
      </c>
      <c r="L12" s="50">
        <v>0</v>
      </c>
      <c r="M12" s="50">
        <v>2</v>
      </c>
      <c r="N12" s="50">
        <v>0</v>
      </c>
      <c r="O12" s="50">
        <v>0</v>
      </c>
      <c r="P12" s="50">
        <v>5</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v>150</v>
      </c>
      <c r="J13" s="32">
        <f t="shared" si="0"/>
        <v>0</v>
      </c>
      <c r="K13" s="33" t="str">
        <f t="shared" si="1"/>
        <v>OK</v>
      </c>
      <c r="L13" s="50">
        <v>0</v>
      </c>
      <c r="M13" s="50">
        <v>60</v>
      </c>
      <c r="N13" s="50">
        <v>0</v>
      </c>
      <c r="O13" s="50">
        <v>0</v>
      </c>
      <c r="P13" s="50">
        <v>90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v>280</v>
      </c>
      <c r="J14" s="32">
        <f t="shared" si="0"/>
        <v>280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v>0</v>
      </c>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v>0</v>
      </c>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v>0</v>
      </c>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v>220</v>
      </c>
      <c r="J18" s="32">
        <f t="shared" si="0"/>
        <v>220</v>
      </c>
      <c r="K18" s="33" t="str">
        <f t="shared" si="1"/>
        <v>OK</v>
      </c>
      <c r="L18" s="50">
        <v>0</v>
      </c>
      <c r="M18" s="50">
        <v>0</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v>120</v>
      </c>
      <c r="J19" s="32">
        <f t="shared" ref="J19:J50" si="2">I19-(SUM(L19:W19))</f>
        <v>120</v>
      </c>
      <c r="K19" s="33" t="str">
        <f t="shared" ref="K19:K50" si="3">IF(J19&lt;0,"ATENÇÃO","OK")</f>
        <v>OK</v>
      </c>
      <c r="L19" s="50">
        <v>0</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v>120</v>
      </c>
      <c r="J20" s="32">
        <f t="shared" si="2"/>
        <v>95</v>
      </c>
      <c r="K20" s="33" t="str">
        <f t="shared" si="3"/>
        <v>OK</v>
      </c>
      <c r="L20" s="50">
        <v>0</v>
      </c>
      <c r="M20" s="50">
        <v>0</v>
      </c>
      <c r="N20" s="50">
        <v>0</v>
      </c>
      <c r="O20" s="50">
        <v>25</v>
      </c>
      <c r="P20" s="50">
        <v>0</v>
      </c>
      <c r="Q20" s="50">
        <v>0</v>
      </c>
      <c r="R20" s="50">
        <v>0</v>
      </c>
      <c r="S20" s="50">
        <v>0</v>
      </c>
      <c r="T20" s="50">
        <v>0</v>
      </c>
      <c r="U20" s="50">
        <v>0</v>
      </c>
      <c r="V20" s="50">
        <v>0</v>
      </c>
      <c r="W20" s="50">
        <v>0</v>
      </c>
    </row>
    <row r="21" spans="1:23" ht="75" x14ac:dyDescent="0.25">
      <c r="A21" s="107" t="s">
        <v>127</v>
      </c>
      <c r="B21" s="104">
        <v>4</v>
      </c>
      <c r="C21" s="46">
        <v>18</v>
      </c>
      <c r="D21" s="54" t="s">
        <v>70</v>
      </c>
      <c r="E21" s="27" t="s">
        <v>100</v>
      </c>
      <c r="F21" s="27" t="s">
        <v>112</v>
      </c>
      <c r="G21" s="47" t="s">
        <v>121</v>
      </c>
      <c r="H21" s="62">
        <v>66</v>
      </c>
      <c r="I21" s="52">
        <v>25</v>
      </c>
      <c r="J21" s="32">
        <f t="shared" si="2"/>
        <v>25</v>
      </c>
      <c r="K21" s="33" t="str">
        <f t="shared" si="3"/>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v>110</v>
      </c>
      <c r="J22" s="32">
        <f t="shared" si="2"/>
        <v>110</v>
      </c>
      <c r="K22" s="33" t="str">
        <f t="shared" si="3"/>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v>25</v>
      </c>
      <c r="J23" s="32">
        <f t="shared" si="2"/>
        <v>25</v>
      </c>
      <c r="K23" s="33" t="str">
        <f t="shared" si="3"/>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v>25</v>
      </c>
      <c r="J24" s="32">
        <f t="shared" si="2"/>
        <v>25</v>
      </c>
      <c r="K24" s="33" t="str">
        <f t="shared" si="3"/>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2"/>
        <v>0</v>
      </c>
      <c r="K25" s="33" t="str">
        <f t="shared" si="3"/>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2"/>
        <v>0</v>
      </c>
      <c r="K26" s="33" t="str">
        <f t="shared" si="3"/>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2"/>
        <v>0</v>
      </c>
      <c r="K27" s="33" t="str">
        <f t="shared" si="3"/>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c r="J28" s="32">
        <f t="shared" si="2"/>
        <v>0</v>
      </c>
      <c r="K28" s="33" t="str">
        <f t="shared" si="3"/>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v>80</v>
      </c>
      <c r="J29" s="32">
        <f t="shared" si="2"/>
        <v>80</v>
      </c>
      <c r="K29" s="33" t="str">
        <f t="shared" si="3"/>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v>80</v>
      </c>
      <c r="J30" s="32">
        <f t="shared" si="2"/>
        <v>80</v>
      </c>
      <c r="K30" s="33" t="str">
        <f t="shared" si="3"/>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v>30</v>
      </c>
      <c r="J31" s="32">
        <f t="shared" si="2"/>
        <v>30</v>
      </c>
      <c r="K31" s="33" t="str">
        <f t="shared" si="3"/>
        <v>OK</v>
      </c>
      <c r="L31" s="50">
        <v>0</v>
      </c>
      <c r="M31" s="50">
        <v>0</v>
      </c>
      <c r="N31" s="50">
        <v>0</v>
      </c>
      <c r="O31" s="50">
        <v>0</v>
      </c>
      <c r="P31" s="50">
        <v>0</v>
      </c>
      <c r="Q31" s="50">
        <v>0</v>
      </c>
      <c r="R31" s="50">
        <v>0</v>
      </c>
      <c r="S31" s="50">
        <v>0</v>
      </c>
      <c r="T31" s="50">
        <v>0</v>
      </c>
      <c r="U31" s="50">
        <v>0</v>
      </c>
      <c r="V31" s="50">
        <v>0</v>
      </c>
      <c r="W31" s="50">
        <v>0</v>
      </c>
    </row>
    <row r="32" spans="1:23" ht="60" x14ac:dyDescent="0.25">
      <c r="A32" s="108" t="s">
        <v>124</v>
      </c>
      <c r="B32" s="104">
        <v>7</v>
      </c>
      <c r="C32" s="46">
        <v>29</v>
      </c>
      <c r="D32" s="54" t="s">
        <v>81</v>
      </c>
      <c r="E32" s="27" t="s">
        <v>102</v>
      </c>
      <c r="F32" s="27" t="s">
        <v>117</v>
      </c>
      <c r="G32" s="47" t="s">
        <v>121</v>
      </c>
      <c r="H32" s="62">
        <v>920</v>
      </c>
      <c r="I32" s="52"/>
      <c r="J32" s="32">
        <f t="shared" si="2"/>
        <v>0</v>
      </c>
      <c r="K32" s="33" t="str">
        <f t="shared" si="3"/>
        <v>OK</v>
      </c>
      <c r="L32" s="50">
        <v>0</v>
      </c>
      <c r="M32" s="50">
        <v>0</v>
      </c>
      <c r="N32" s="50">
        <v>0</v>
      </c>
      <c r="O32" s="50">
        <v>0</v>
      </c>
      <c r="P32" s="50">
        <v>0</v>
      </c>
      <c r="Q32" s="50">
        <v>0</v>
      </c>
      <c r="R32" s="50">
        <v>0</v>
      </c>
      <c r="S32" s="50">
        <v>0</v>
      </c>
      <c r="T32" s="50">
        <v>0</v>
      </c>
      <c r="U32" s="50">
        <v>0</v>
      </c>
      <c r="V32" s="50">
        <v>0</v>
      </c>
      <c r="W32" s="50">
        <v>0</v>
      </c>
    </row>
    <row r="33" spans="1:23" ht="90" x14ac:dyDescent="0.25">
      <c r="A33" s="105"/>
      <c r="B33" s="105"/>
      <c r="C33" s="46">
        <v>30</v>
      </c>
      <c r="D33" s="54" t="s">
        <v>82</v>
      </c>
      <c r="E33" s="27" t="s">
        <v>102</v>
      </c>
      <c r="F33" s="27" t="s">
        <v>117</v>
      </c>
      <c r="G33" s="47" t="s">
        <v>121</v>
      </c>
      <c r="H33" s="62">
        <v>1670</v>
      </c>
      <c r="I33" s="52"/>
      <c r="J33" s="32">
        <f t="shared" si="2"/>
        <v>0</v>
      </c>
      <c r="K33" s="33" t="str">
        <f t="shared" si="3"/>
        <v>OK</v>
      </c>
      <c r="L33" s="50">
        <v>0</v>
      </c>
      <c r="M33" s="50">
        <v>0</v>
      </c>
      <c r="N33" s="50">
        <v>0</v>
      </c>
      <c r="O33" s="50">
        <v>0</v>
      </c>
      <c r="P33" s="50">
        <v>0</v>
      </c>
      <c r="Q33" s="50">
        <v>0</v>
      </c>
      <c r="R33" s="50">
        <v>0</v>
      </c>
      <c r="S33" s="50">
        <v>0</v>
      </c>
      <c r="T33" s="50">
        <v>0</v>
      </c>
      <c r="U33" s="50">
        <v>0</v>
      </c>
      <c r="V33" s="50">
        <v>0</v>
      </c>
      <c r="W33" s="50">
        <v>0</v>
      </c>
    </row>
    <row r="34" spans="1:23" ht="90" x14ac:dyDescent="0.25">
      <c r="A34" s="106"/>
      <c r="B34" s="106"/>
      <c r="C34" s="46">
        <v>31</v>
      </c>
      <c r="D34" s="54" t="s">
        <v>83</v>
      </c>
      <c r="E34" s="27" t="s">
        <v>102</v>
      </c>
      <c r="F34" s="27" t="s">
        <v>117</v>
      </c>
      <c r="G34" s="47" t="s">
        <v>121</v>
      </c>
      <c r="H34" s="62">
        <v>1178</v>
      </c>
      <c r="I34" s="52"/>
      <c r="J34" s="32">
        <f t="shared" si="2"/>
        <v>0</v>
      </c>
      <c r="K34" s="33" t="str">
        <f t="shared" si="3"/>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2"/>
        <v>0</v>
      </c>
      <c r="K35" s="33" t="str">
        <f t="shared" si="3"/>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2"/>
        <v>0</v>
      </c>
      <c r="K36" s="33" t="str">
        <f t="shared" si="3"/>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2"/>
        <v>0</v>
      </c>
      <c r="K37" s="33" t="str">
        <f t="shared" si="3"/>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2"/>
        <v>0</v>
      </c>
      <c r="K38" s="33" t="str">
        <f t="shared" si="3"/>
        <v>OK</v>
      </c>
      <c r="L38" s="50">
        <v>0</v>
      </c>
      <c r="M38" s="50">
        <v>0</v>
      </c>
      <c r="N38" s="50">
        <v>0</v>
      </c>
      <c r="O38" s="50">
        <v>0</v>
      </c>
      <c r="P38" s="50">
        <v>0</v>
      </c>
      <c r="Q38" s="50">
        <v>0</v>
      </c>
      <c r="R38" s="50">
        <v>0</v>
      </c>
      <c r="S38" s="50">
        <v>0</v>
      </c>
      <c r="T38" s="50">
        <v>0</v>
      </c>
      <c r="U38" s="50">
        <v>0</v>
      </c>
      <c r="V38" s="50">
        <v>0</v>
      </c>
      <c r="W38" s="50">
        <v>0</v>
      </c>
    </row>
    <row r="39" spans="1:23" ht="45" x14ac:dyDescent="0.25">
      <c r="A39" s="108" t="s">
        <v>124</v>
      </c>
      <c r="B39" s="104">
        <v>9</v>
      </c>
      <c r="C39" s="46">
        <v>36</v>
      </c>
      <c r="D39" s="54" t="s">
        <v>88</v>
      </c>
      <c r="E39" s="27" t="s">
        <v>102</v>
      </c>
      <c r="F39" s="27" t="s">
        <v>117</v>
      </c>
      <c r="G39" s="47" t="s">
        <v>121</v>
      </c>
      <c r="H39" s="62">
        <v>1300</v>
      </c>
      <c r="I39" s="52"/>
      <c r="J39" s="32">
        <f t="shared" si="2"/>
        <v>0</v>
      </c>
      <c r="K39" s="33" t="str">
        <f t="shared" si="3"/>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2"/>
        <v>0</v>
      </c>
      <c r="K40" s="33" t="str">
        <f t="shared" si="3"/>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2"/>
        <v>0</v>
      </c>
      <c r="K41" s="33" t="str">
        <f t="shared" si="3"/>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2"/>
        <v>0</v>
      </c>
      <c r="K42" s="33" t="str">
        <f t="shared" si="3"/>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2"/>
        <v>0</v>
      </c>
      <c r="K43" s="33" t="str">
        <f t="shared" si="3"/>
        <v>OK</v>
      </c>
      <c r="L43" s="50">
        <v>0</v>
      </c>
      <c r="M43" s="50">
        <v>0</v>
      </c>
      <c r="N43" s="50">
        <v>0</v>
      </c>
      <c r="O43" s="50">
        <v>0</v>
      </c>
      <c r="P43" s="50">
        <v>0</v>
      </c>
      <c r="Q43" s="50">
        <v>0</v>
      </c>
      <c r="R43" s="50">
        <v>0</v>
      </c>
      <c r="S43" s="50">
        <v>0</v>
      </c>
      <c r="T43" s="50">
        <v>0</v>
      </c>
      <c r="U43" s="50">
        <v>0</v>
      </c>
      <c r="V43" s="50">
        <v>0</v>
      </c>
      <c r="W43" s="50">
        <v>0</v>
      </c>
    </row>
    <row r="44" spans="1:23" ht="345" x14ac:dyDescent="0.25">
      <c r="A44" s="65" t="s">
        <v>128</v>
      </c>
      <c r="B44" s="53">
        <v>10</v>
      </c>
      <c r="C44" s="46">
        <v>41</v>
      </c>
      <c r="D44" s="54" t="s">
        <v>93</v>
      </c>
      <c r="E44" s="27" t="s">
        <v>102</v>
      </c>
      <c r="F44" s="27" t="s">
        <v>119</v>
      </c>
      <c r="G44" s="47" t="s">
        <v>121</v>
      </c>
      <c r="H44" s="62">
        <v>1290</v>
      </c>
      <c r="I44" s="52"/>
      <c r="J44" s="32">
        <f t="shared" si="2"/>
        <v>0</v>
      </c>
      <c r="K44" s="33" t="str">
        <f t="shared" si="3"/>
        <v>OK</v>
      </c>
      <c r="L44" s="50">
        <v>0</v>
      </c>
      <c r="M44" s="50">
        <v>0</v>
      </c>
      <c r="N44" s="50">
        <v>0</v>
      </c>
      <c r="O44" s="50">
        <v>0</v>
      </c>
      <c r="P44" s="50">
        <v>0</v>
      </c>
      <c r="Q44" s="50">
        <v>0</v>
      </c>
      <c r="R44" s="50">
        <v>0</v>
      </c>
      <c r="S44" s="50">
        <v>0</v>
      </c>
      <c r="T44" s="50">
        <v>0</v>
      </c>
      <c r="U44" s="50">
        <v>0</v>
      </c>
      <c r="V44" s="50">
        <v>0</v>
      </c>
      <c r="W44" s="50">
        <v>0</v>
      </c>
    </row>
    <row r="45" spans="1:23" ht="315" x14ac:dyDescent="0.25">
      <c r="A45" s="65" t="s">
        <v>124</v>
      </c>
      <c r="B45" s="53">
        <v>11</v>
      </c>
      <c r="C45" s="46">
        <v>42</v>
      </c>
      <c r="D45" s="54" t="s">
        <v>94</v>
      </c>
      <c r="E45" s="27" t="s">
        <v>102</v>
      </c>
      <c r="F45" s="27" t="s">
        <v>117</v>
      </c>
      <c r="G45" s="47" t="s">
        <v>121</v>
      </c>
      <c r="H45" s="62">
        <v>925</v>
      </c>
      <c r="I45" s="52"/>
      <c r="J45" s="32">
        <f t="shared" si="2"/>
        <v>0</v>
      </c>
      <c r="K45" s="33" t="str">
        <f t="shared" si="3"/>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2"/>
        <v>0</v>
      </c>
      <c r="K46" s="76" t="str">
        <f t="shared" si="3"/>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2"/>
        <v>0</v>
      </c>
      <c r="K47" s="33" t="str">
        <f t="shared" si="3"/>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2"/>
        <v>0</v>
      </c>
      <c r="K48" s="33" t="str">
        <f t="shared" si="3"/>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2"/>
        <v>0</v>
      </c>
      <c r="K49" s="33" t="str">
        <f t="shared" si="3"/>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v>388</v>
      </c>
      <c r="J50" s="32">
        <f t="shared" si="2"/>
        <v>0</v>
      </c>
      <c r="K50" s="33" t="str">
        <f t="shared" si="3"/>
        <v>OK</v>
      </c>
      <c r="L50" s="50">
        <v>0</v>
      </c>
      <c r="M50" s="50">
        <v>0</v>
      </c>
      <c r="N50" s="50">
        <v>388</v>
      </c>
      <c r="O50" s="50">
        <v>0</v>
      </c>
      <c r="P50" s="50">
        <v>0</v>
      </c>
      <c r="Q50" s="50">
        <v>0</v>
      </c>
      <c r="R50" s="50">
        <v>0</v>
      </c>
      <c r="S50" s="50">
        <v>0</v>
      </c>
      <c r="T50" s="50">
        <v>0</v>
      </c>
      <c r="U50" s="50">
        <v>0</v>
      </c>
      <c r="V50" s="50">
        <v>0</v>
      </c>
      <c r="W50" s="50">
        <v>0</v>
      </c>
    </row>
    <row r="51" spans="1:23" x14ac:dyDescent="0.25">
      <c r="M51" s="102">
        <f>SUM(H9*M9+H10*M10+H12*M12+H13*M13)</f>
        <v>11547</v>
      </c>
      <c r="N51" s="103">
        <f>SUM(H50*N50)</f>
        <v>42617.919999999998</v>
      </c>
      <c r="O51" s="103">
        <f>SUM(H20*O20)</f>
        <v>875</v>
      </c>
    </row>
    <row r="52" spans="1:23" x14ac:dyDescent="0.25">
      <c r="D52" s="2" t="s">
        <v>130</v>
      </c>
    </row>
  </sheetData>
  <mergeCells count="32">
    <mergeCell ref="W1:W2"/>
    <mergeCell ref="U1:U2"/>
    <mergeCell ref="V1:V2"/>
    <mergeCell ref="D1:H1"/>
    <mergeCell ref="I1:K1"/>
    <mergeCell ref="L1:L2"/>
    <mergeCell ref="A2:K2"/>
    <mergeCell ref="A1:C1"/>
    <mergeCell ref="T1:T2"/>
    <mergeCell ref="M1:M2"/>
    <mergeCell ref="N1:N2"/>
    <mergeCell ref="O1:O2"/>
    <mergeCell ref="P1:P2"/>
    <mergeCell ref="Q1:Q2"/>
    <mergeCell ref="R1:R2"/>
    <mergeCell ref="S1:S2"/>
    <mergeCell ref="B32:B34"/>
    <mergeCell ref="B35:B38"/>
    <mergeCell ref="B39:B43"/>
    <mergeCell ref="B48:B49"/>
    <mergeCell ref="A4:A5"/>
    <mergeCell ref="A6:A19"/>
    <mergeCell ref="A21:A27"/>
    <mergeCell ref="A28:A30"/>
    <mergeCell ref="A32:A34"/>
    <mergeCell ref="A35:A38"/>
    <mergeCell ref="A39:A43"/>
    <mergeCell ref="A48:A49"/>
    <mergeCell ref="B4:B5"/>
    <mergeCell ref="B6:B19"/>
    <mergeCell ref="B21:B27"/>
    <mergeCell ref="B28:B30"/>
  </mergeCells>
  <conditionalFormatting sqref="Q4:W4">
    <cfRule type="cellIs" dxfId="212" priority="28" stopIfTrue="1" operator="greaterThan">
      <formula>0</formula>
    </cfRule>
    <cfRule type="cellIs" dxfId="211" priority="29" stopIfTrue="1" operator="greaterThan">
      <formula>0</formula>
    </cfRule>
    <cfRule type="cellIs" dxfId="210" priority="30" stopIfTrue="1" operator="greaterThan">
      <formula>0</formula>
    </cfRule>
  </conditionalFormatting>
  <conditionalFormatting sqref="Q5:W50">
    <cfRule type="cellIs" dxfId="209" priority="25" stopIfTrue="1" operator="greaterThan">
      <formula>0</formula>
    </cfRule>
    <cfRule type="cellIs" dxfId="208" priority="26" stopIfTrue="1" operator="greaterThan">
      <formula>0</formula>
    </cfRule>
    <cfRule type="cellIs" dxfId="207" priority="27" stopIfTrue="1" operator="greaterThan">
      <formula>0</formula>
    </cfRule>
  </conditionalFormatting>
  <conditionalFormatting sqref="L4">
    <cfRule type="cellIs" dxfId="206" priority="10" stopIfTrue="1" operator="greaterThan">
      <formula>0</formula>
    </cfRule>
    <cfRule type="cellIs" dxfId="205" priority="11" stopIfTrue="1" operator="greaterThan">
      <formula>0</formula>
    </cfRule>
    <cfRule type="cellIs" dxfId="204" priority="12" stopIfTrue="1" operator="greaterThan">
      <formula>0</formula>
    </cfRule>
  </conditionalFormatting>
  <conditionalFormatting sqref="L5:L50">
    <cfRule type="cellIs" dxfId="203" priority="7" stopIfTrue="1" operator="greaterThan">
      <formula>0</formula>
    </cfRule>
    <cfRule type="cellIs" dxfId="202" priority="8" stopIfTrue="1" operator="greaterThan">
      <formula>0</formula>
    </cfRule>
    <cfRule type="cellIs" dxfId="201" priority="9" stopIfTrue="1" operator="greaterThan">
      <formula>0</formula>
    </cfRule>
  </conditionalFormatting>
  <conditionalFormatting sqref="M4:P4">
    <cfRule type="cellIs" dxfId="200" priority="4" stopIfTrue="1" operator="greaterThan">
      <formula>0</formula>
    </cfRule>
    <cfRule type="cellIs" dxfId="199" priority="5" stopIfTrue="1" operator="greaterThan">
      <formula>0</formula>
    </cfRule>
    <cfRule type="cellIs" dxfId="198" priority="6" stopIfTrue="1" operator="greaterThan">
      <formula>0</formula>
    </cfRule>
  </conditionalFormatting>
  <conditionalFormatting sqref="M5:P50">
    <cfRule type="cellIs" dxfId="197" priority="1" stopIfTrue="1" operator="greaterThan">
      <formula>0</formula>
    </cfRule>
    <cfRule type="cellIs" dxfId="196" priority="2" stopIfTrue="1" operator="greaterThan">
      <formula>0</formula>
    </cfRule>
    <cfRule type="cellIs" dxfId="195" priority="3" stopIfTrue="1" operator="greaterThan">
      <formula>0</formula>
    </cfRule>
  </conditionalFormatting>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topLeftCell="A49" zoomScale="80" zoomScaleNormal="80" workbookViewId="0">
      <selection activeCell="I50" sqref="I50"/>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42</v>
      </c>
      <c r="M1" s="109" t="s">
        <v>42</v>
      </c>
      <c r="N1" s="109" t="s">
        <v>42</v>
      </c>
      <c r="O1" s="109" t="s">
        <v>42</v>
      </c>
      <c r="P1" s="109" t="s">
        <v>42</v>
      </c>
      <c r="Q1" s="109" t="s">
        <v>42</v>
      </c>
      <c r="R1" s="109" t="s">
        <v>42</v>
      </c>
      <c r="S1" s="109" t="s">
        <v>42</v>
      </c>
      <c r="T1" s="109" t="s">
        <v>42</v>
      </c>
      <c r="U1" s="109" t="s">
        <v>42</v>
      </c>
      <c r="V1" s="109" t="s">
        <v>42</v>
      </c>
      <c r="W1" s="109" t="s">
        <v>42</v>
      </c>
    </row>
    <row r="2" spans="1:23" ht="24" customHeight="1" x14ac:dyDescent="0.25">
      <c r="A2" s="110" t="s">
        <v>131</v>
      </c>
      <c r="B2" s="110"/>
      <c r="C2" s="110"/>
      <c r="D2" s="110"/>
      <c r="E2" s="110"/>
      <c r="F2" s="110"/>
      <c r="G2" s="110"/>
      <c r="H2" s="110"/>
      <c r="I2" s="110"/>
      <c r="J2" s="110"/>
      <c r="K2" s="110"/>
      <c r="L2" s="109"/>
      <c r="M2" s="109"/>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c r="J4" s="32">
        <f>I4-(SUM(L4:W4))</f>
        <v>0</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c r="J5" s="32">
        <f t="shared" ref="J5:J18" si="0">I5-(SUM(L5:W5))</f>
        <v>0</v>
      </c>
      <c r="K5" s="33" t="str">
        <f t="shared" ref="K5:K18"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c r="J6" s="32">
        <f t="shared" si="0"/>
        <v>0</v>
      </c>
      <c r="K6" s="33" t="str">
        <f t="shared" si="1"/>
        <v>OK</v>
      </c>
      <c r="L6" s="50">
        <v>0</v>
      </c>
      <c r="M6" s="50">
        <v>0</v>
      </c>
      <c r="N6" s="50">
        <v>0</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c r="J7" s="32">
        <f t="shared" si="0"/>
        <v>0</v>
      </c>
      <c r="K7" s="33" t="str">
        <f t="shared" si="1"/>
        <v>OK</v>
      </c>
      <c r="L7" s="50">
        <v>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v>20</v>
      </c>
      <c r="J8" s="32">
        <f t="shared" si="0"/>
        <v>20</v>
      </c>
      <c r="K8" s="33" t="str">
        <f t="shared" si="1"/>
        <v>OK</v>
      </c>
      <c r="L8" s="50">
        <v>0</v>
      </c>
      <c r="M8" s="50">
        <v>0</v>
      </c>
      <c r="N8" s="50">
        <v>0</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20</v>
      </c>
      <c r="J9" s="32">
        <f t="shared" si="0"/>
        <v>20</v>
      </c>
      <c r="K9" s="33" t="str">
        <f t="shared" si="1"/>
        <v>OK</v>
      </c>
      <c r="L9" s="50">
        <v>0</v>
      </c>
      <c r="M9" s="50">
        <v>0</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v>20</v>
      </c>
      <c r="J10" s="32">
        <f t="shared" si="0"/>
        <v>20</v>
      </c>
      <c r="K10" s="33" t="str">
        <f t="shared" si="1"/>
        <v>OK</v>
      </c>
      <c r="L10" s="50">
        <v>0</v>
      </c>
      <c r="M10" s="50">
        <v>0</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c r="J11" s="32">
        <f t="shared" si="0"/>
        <v>0</v>
      </c>
      <c r="K11" s="33" t="str">
        <f t="shared" si="1"/>
        <v>OK</v>
      </c>
      <c r="L11" s="50">
        <v>0</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c r="J12" s="32">
        <f t="shared" si="0"/>
        <v>0</v>
      </c>
      <c r="K12" s="33" t="str">
        <f t="shared" si="1"/>
        <v>OK</v>
      </c>
      <c r="L12" s="50">
        <v>0</v>
      </c>
      <c r="M12" s="50">
        <v>0</v>
      </c>
      <c r="N12" s="50">
        <v>0</v>
      </c>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v>120</v>
      </c>
      <c r="J13" s="32">
        <f t="shared" si="0"/>
        <v>120</v>
      </c>
      <c r="K13" s="33" t="str">
        <f t="shared" si="1"/>
        <v>OK</v>
      </c>
      <c r="L13" s="50">
        <v>0</v>
      </c>
      <c r="M13" s="50">
        <v>0</v>
      </c>
      <c r="N13" s="50">
        <v>0</v>
      </c>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v>0</v>
      </c>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v>0</v>
      </c>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v>0</v>
      </c>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c r="J18" s="32">
        <f t="shared" si="0"/>
        <v>0</v>
      </c>
      <c r="K18" s="33" t="str">
        <f t="shared" si="1"/>
        <v>OK</v>
      </c>
      <c r="L18" s="50">
        <v>0</v>
      </c>
      <c r="M18" s="50">
        <v>0</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c r="J19" s="32">
        <f t="shared" ref="J19:J50" si="2">I19-(SUM(L19:W19))</f>
        <v>0</v>
      </c>
      <c r="K19" s="33" t="str">
        <f t="shared" ref="K19:K50" si="3">IF(J19&lt;0,"ATENÇÃO","OK")</f>
        <v>OK</v>
      </c>
      <c r="L19" s="50">
        <v>0</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c r="J20" s="32">
        <f t="shared" si="2"/>
        <v>0</v>
      </c>
      <c r="K20" s="33" t="str">
        <f t="shared" si="3"/>
        <v>OK</v>
      </c>
      <c r="L20" s="50">
        <v>0</v>
      </c>
      <c r="M20" s="50">
        <v>0</v>
      </c>
      <c r="N20" s="50">
        <v>0</v>
      </c>
      <c r="O20" s="50">
        <v>0</v>
      </c>
      <c r="P20" s="50">
        <v>0</v>
      </c>
      <c r="Q20" s="50">
        <v>0</v>
      </c>
      <c r="R20" s="50">
        <v>0</v>
      </c>
      <c r="S20" s="50">
        <v>0</v>
      </c>
      <c r="T20" s="50">
        <v>0</v>
      </c>
      <c r="U20" s="50">
        <v>0</v>
      </c>
      <c r="V20" s="50">
        <v>0</v>
      </c>
      <c r="W20" s="50">
        <v>0</v>
      </c>
    </row>
    <row r="21" spans="1:23" ht="60" x14ac:dyDescent="0.25">
      <c r="A21" s="107" t="s">
        <v>127</v>
      </c>
      <c r="B21" s="104">
        <v>4</v>
      </c>
      <c r="C21" s="46">
        <v>18</v>
      </c>
      <c r="D21" s="54" t="s">
        <v>70</v>
      </c>
      <c r="E21" s="27" t="s">
        <v>100</v>
      </c>
      <c r="F21" s="27" t="s">
        <v>112</v>
      </c>
      <c r="G21" s="47" t="s">
        <v>121</v>
      </c>
      <c r="H21" s="62">
        <v>66</v>
      </c>
      <c r="I21" s="52">
        <v>3</v>
      </c>
      <c r="J21" s="32">
        <f t="shared" si="2"/>
        <v>3</v>
      </c>
      <c r="K21" s="33" t="str">
        <f t="shared" si="3"/>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c r="J22" s="32">
        <f t="shared" si="2"/>
        <v>0</v>
      </c>
      <c r="K22" s="33" t="str">
        <f t="shared" si="3"/>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c r="J23" s="32">
        <f t="shared" si="2"/>
        <v>0</v>
      </c>
      <c r="K23" s="33" t="str">
        <f t="shared" si="3"/>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2"/>
        <v>0</v>
      </c>
      <c r="K24" s="33" t="str">
        <f t="shared" si="3"/>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2"/>
        <v>0</v>
      </c>
      <c r="K25" s="33" t="str">
        <f t="shared" si="3"/>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2"/>
        <v>0</v>
      </c>
      <c r="K26" s="33" t="str">
        <f t="shared" si="3"/>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2"/>
        <v>0</v>
      </c>
      <c r="K27" s="33" t="str">
        <f t="shared" si="3"/>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c r="J28" s="32">
        <f t="shared" si="2"/>
        <v>0</v>
      </c>
      <c r="K28" s="33" t="str">
        <f t="shared" si="3"/>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c r="J29" s="32">
        <f t="shared" si="2"/>
        <v>0</v>
      </c>
      <c r="K29" s="33" t="str">
        <f t="shared" si="3"/>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c r="J30" s="32">
        <f t="shared" si="2"/>
        <v>0</v>
      </c>
      <c r="K30" s="33" t="str">
        <f t="shared" si="3"/>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c r="J31" s="32">
        <f t="shared" si="2"/>
        <v>0</v>
      </c>
      <c r="K31" s="33" t="str">
        <f t="shared" si="3"/>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2"/>
        <v>0</v>
      </c>
      <c r="K32" s="33" t="str">
        <f t="shared" si="3"/>
        <v>OK</v>
      </c>
      <c r="L32" s="50">
        <v>0</v>
      </c>
      <c r="M32" s="50">
        <v>0</v>
      </c>
      <c r="N32" s="50">
        <v>0</v>
      </c>
      <c r="O32" s="50">
        <v>0</v>
      </c>
      <c r="P32" s="50">
        <v>0</v>
      </c>
      <c r="Q32" s="50">
        <v>0</v>
      </c>
      <c r="R32" s="50">
        <v>0</v>
      </c>
      <c r="S32" s="50">
        <v>0</v>
      </c>
      <c r="T32" s="50">
        <v>0</v>
      </c>
      <c r="U32" s="50">
        <v>0</v>
      </c>
      <c r="V32" s="50">
        <v>0</v>
      </c>
      <c r="W32" s="50">
        <v>0</v>
      </c>
    </row>
    <row r="33" spans="1:23" ht="75" x14ac:dyDescent="0.25">
      <c r="A33" s="105"/>
      <c r="B33" s="105"/>
      <c r="C33" s="46">
        <v>30</v>
      </c>
      <c r="D33" s="54" t="s">
        <v>82</v>
      </c>
      <c r="E33" s="27" t="s">
        <v>102</v>
      </c>
      <c r="F33" s="27" t="s">
        <v>117</v>
      </c>
      <c r="G33" s="47" t="s">
        <v>121</v>
      </c>
      <c r="H33" s="62">
        <v>1670</v>
      </c>
      <c r="I33" s="52"/>
      <c r="J33" s="32">
        <f t="shared" si="2"/>
        <v>0</v>
      </c>
      <c r="K33" s="33" t="str">
        <f t="shared" si="3"/>
        <v>OK</v>
      </c>
      <c r="L33" s="50">
        <v>0</v>
      </c>
      <c r="M33" s="50">
        <v>0</v>
      </c>
      <c r="N33" s="50">
        <v>0</v>
      </c>
      <c r="O33" s="50">
        <v>0</v>
      </c>
      <c r="P33" s="50">
        <v>0</v>
      </c>
      <c r="Q33" s="50">
        <v>0</v>
      </c>
      <c r="R33" s="50">
        <v>0</v>
      </c>
      <c r="S33" s="50">
        <v>0</v>
      </c>
      <c r="T33" s="50">
        <v>0</v>
      </c>
      <c r="U33" s="50">
        <v>0</v>
      </c>
      <c r="V33" s="50">
        <v>0</v>
      </c>
      <c r="W33" s="50">
        <v>0</v>
      </c>
    </row>
    <row r="34" spans="1:23" ht="75" x14ac:dyDescent="0.25">
      <c r="A34" s="106"/>
      <c r="B34" s="106"/>
      <c r="C34" s="46">
        <v>31</v>
      </c>
      <c r="D34" s="54" t="s">
        <v>83</v>
      </c>
      <c r="E34" s="27" t="s">
        <v>102</v>
      </c>
      <c r="F34" s="27" t="s">
        <v>117</v>
      </c>
      <c r="G34" s="47" t="s">
        <v>121</v>
      </c>
      <c r="H34" s="62">
        <v>1178</v>
      </c>
      <c r="I34" s="52"/>
      <c r="J34" s="32">
        <f t="shared" si="2"/>
        <v>0</v>
      </c>
      <c r="K34" s="33" t="str">
        <f t="shared" si="3"/>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2"/>
        <v>0</v>
      </c>
      <c r="K35" s="33" t="str">
        <f t="shared" si="3"/>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2"/>
        <v>0</v>
      </c>
      <c r="K36" s="33" t="str">
        <f t="shared" si="3"/>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2"/>
        <v>0</v>
      </c>
      <c r="K37" s="33" t="str">
        <f t="shared" si="3"/>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2"/>
        <v>0</v>
      </c>
      <c r="K38" s="33" t="str">
        <f t="shared" si="3"/>
        <v>OK</v>
      </c>
      <c r="L38" s="50">
        <v>0</v>
      </c>
      <c r="M38" s="50">
        <v>0</v>
      </c>
      <c r="N38" s="50">
        <v>0</v>
      </c>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2"/>
        <v>0</v>
      </c>
      <c r="K39" s="33" t="str">
        <f t="shared" si="3"/>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2"/>
        <v>0</v>
      </c>
      <c r="K40" s="33" t="str">
        <f t="shared" si="3"/>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2"/>
        <v>0</v>
      </c>
      <c r="K41" s="33" t="str">
        <f t="shared" si="3"/>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2"/>
        <v>0</v>
      </c>
      <c r="K42" s="33" t="str">
        <f t="shared" si="3"/>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2"/>
        <v>0</v>
      </c>
      <c r="K43" s="33" t="str">
        <f t="shared" si="3"/>
        <v>OK</v>
      </c>
      <c r="L43" s="50">
        <v>0</v>
      </c>
      <c r="M43" s="50">
        <v>0</v>
      </c>
      <c r="N43" s="50">
        <v>0</v>
      </c>
      <c r="O43" s="50">
        <v>0</v>
      </c>
      <c r="P43" s="50">
        <v>0</v>
      </c>
      <c r="Q43" s="50">
        <v>0</v>
      </c>
      <c r="R43" s="50">
        <v>0</v>
      </c>
      <c r="S43" s="50">
        <v>0</v>
      </c>
      <c r="T43" s="50">
        <v>0</v>
      </c>
      <c r="U43" s="50">
        <v>0</v>
      </c>
      <c r="V43" s="50">
        <v>0</v>
      </c>
      <c r="W43" s="50">
        <v>0</v>
      </c>
    </row>
    <row r="44" spans="1:23" ht="330" x14ac:dyDescent="0.25">
      <c r="A44" s="65" t="s">
        <v>128</v>
      </c>
      <c r="B44" s="53">
        <v>10</v>
      </c>
      <c r="C44" s="46">
        <v>41</v>
      </c>
      <c r="D44" s="54" t="s">
        <v>93</v>
      </c>
      <c r="E44" s="27" t="s">
        <v>102</v>
      </c>
      <c r="F44" s="27" t="s">
        <v>119</v>
      </c>
      <c r="G44" s="47" t="s">
        <v>121</v>
      </c>
      <c r="H44" s="62">
        <v>1290</v>
      </c>
      <c r="I44" s="52"/>
      <c r="J44" s="32">
        <f t="shared" si="2"/>
        <v>0</v>
      </c>
      <c r="K44" s="33" t="str">
        <f t="shared" si="3"/>
        <v>OK</v>
      </c>
      <c r="L44" s="50">
        <v>0</v>
      </c>
      <c r="M44" s="50">
        <v>0</v>
      </c>
      <c r="N44" s="50">
        <v>0</v>
      </c>
      <c r="O44" s="50">
        <v>0</v>
      </c>
      <c r="P44" s="50">
        <v>0</v>
      </c>
      <c r="Q44" s="50">
        <v>0</v>
      </c>
      <c r="R44" s="50">
        <v>0</v>
      </c>
      <c r="S44" s="50">
        <v>0</v>
      </c>
      <c r="T44" s="50">
        <v>0</v>
      </c>
      <c r="U44" s="50">
        <v>0</v>
      </c>
      <c r="V44" s="50">
        <v>0</v>
      </c>
      <c r="W44" s="50">
        <v>0</v>
      </c>
    </row>
    <row r="45" spans="1:23" ht="300" x14ac:dyDescent="0.25">
      <c r="A45" s="65" t="s">
        <v>124</v>
      </c>
      <c r="B45" s="53">
        <v>11</v>
      </c>
      <c r="C45" s="46">
        <v>42</v>
      </c>
      <c r="D45" s="54" t="s">
        <v>94</v>
      </c>
      <c r="E45" s="27" t="s">
        <v>102</v>
      </c>
      <c r="F45" s="27" t="s">
        <v>117</v>
      </c>
      <c r="G45" s="47" t="s">
        <v>121</v>
      </c>
      <c r="H45" s="62">
        <v>925</v>
      </c>
      <c r="I45" s="52"/>
      <c r="J45" s="32">
        <f t="shared" si="2"/>
        <v>0</v>
      </c>
      <c r="K45" s="33" t="str">
        <f t="shared" si="3"/>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2"/>
        <v>0</v>
      </c>
      <c r="K46" s="76" t="str">
        <f t="shared" si="3"/>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2"/>
        <v>0</v>
      </c>
      <c r="K47" s="33" t="str">
        <f t="shared" si="3"/>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2"/>
        <v>0</v>
      </c>
      <c r="K48" s="33" t="str">
        <f t="shared" si="3"/>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2"/>
        <v>0</v>
      </c>
      <c r="K49" s="33" t="str">
        <f t="shared" si="3"/>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2"/>
        <v>0</v>
      </c>
      <c r="K50" s="33" t="str">
        <f t="shared" si="3"/>
        <v>OK</v>
      </c>
      <c r="L50" s="50">
        <v>0</v>
      </c>
      <c r="M50" s="50">
        <v>0</v>
      </c>
      <c r="N50" s="50">
        <v>0</v>
      </c>
      <c r="O50" s="50">
        <v>0</v>
      </c>
      <c r="P50" s="50">
        <v>0</v>
      </c>
      <c r="Q50" s="50">
        <v>0</v>
      </c>
      <c r="R50" s="50">
        <v>0</v>
      </c>
      <c r="S50" s="50">
        <v>0</v>
      </c>
      <c r="T50" s="50">
        <v>0</v>
      </c>
      <c r="U50" s="50">
        <v>0</v>
      </c>
      <c r="V50" s="50">
        <v>0</v>
      </c>
      <c r="W50" s="50">
        <v>0</v>
      </c>
    </row>
    <row r="52" spans="1:23" x14ac:dyDescent="0.25">
      <c r="D52" s="2" t="s">
        <v>130</v>
      </c>
    </row>
  </sheetData>
  <mergeCells count="32">
    <mergeCell ref="A4:A5"/>
    <mergeCell ref="B4:B5"/>
    <mergeCell ref="A6:A19"/>
    <mergeCell ref="B6:B19"/>
    <mergeCell ref="V1:V2"/>
    <mergeCell ref="D1:H1"/>
    <mergeCell ref="I1:K1"/>
    <mergeCell ref="W1:W2"/>
    <mergeCell ref="A2:K2"/>
    <mergeCell ref="S1:S2"/>
    <mergeCell ref="L1:L2"/>
    <mergeCell ref="T1:T2"/>
    <mergeCell ref="U1:U2"/>
    <mergeCell ref="M1:M2"/>
    <mergeCell ref="N1:N2"/>
    <mergeCell ref="O1:O2"/>
    <mergeCell ref="P1:P2"/>
    <mergeCell ref="Q1:Q2"/>
    <mergeCell ref="R1:R2"/>
    <mergeCell ref="A1:C1"/>
    <mergeCell ref="A21:A27"/>
    <mergeCell ref="B21:B27"/>
    <mergeCell ref="A28:A30"/>
    <mergeCell ref="B28:B30"/>
    <mergeCell ref="A32:A34"/>
    <mergeCell ref="B32:B34"/>
    <mergeCell ref="A35:A38"/>
    <mergeCell ref="B35:B38"/>
    <mergeCell ref="A39:A43"/>
    <mergeCell ref="B39:B43"/>
    <mergeCell ref="A48:A49"/>
    <mergeCell ref="B48:B49"/>
  </mergeCells>
  <conditionalFormatting sqref="L4">
    <cfRule type="cellIs" dxfId="194" priority="28" stopIfTrue="1" operator="greaterThan">
      <formula>0</formula>
    </cfRule>
    <cfRule type="cellIs" dxfId="193" priority="29" stopIfTrue="1" operator="greaterThan">
      <formula>0</formula>
    </cfRule>
    <cfRule type="cellIs" dxfId="192" priority="30" stopIfTrue="1" operator="greaterThan">
      <formula>0</formula>
    </cfRule>
  </conditionalFormatting>
  <conditionalFormatting sqref="L5:L45 L47:L50">
    <cfRule type="cellIs" dxfId="191" priority="25" stopIfTrue="1" operator="greaterThan">
      <formula>0</formula>
    </cfRule>
    <cfRule type="cellIs" dxfId="190" priority="26" stopIfTrue="1" operator="greaterThan">
      <formula>0</formula>
    </cfRule>
    <cfRule type="cellIs" dxfId="189" priority="27" stopIfTrue="1" operator="greaterThan">
      <formula>0</formula>
    </cfRule>
  </conditionalFormatting>
  <conditionalFormatting sqref="M4:W4">
    <cfRule type="cellIs" dxfId="188" priority="22" stopIfTrue="1" operator="greaterThan">
      <formula>0</formula>
    </cfRule>
    <cfRule type="cellIs" dxfId="187" priority="23" stopIfTrue="1" operator="greaterThan">
      <formula>0</formula>
    </cfRule>
    <cfRule type="cellIs" dxfId="186" priority="24" stopIfTrue="1" operator="greaterThan">
      <formula>0</formula>
    </cfRule>
  </conditionalFormatting>
  <conditionalFormatting sqref="M5:W45 M47:W50">
    <cfRule type="cellIs" dxfId="185" priority="19" stopIfTrue="1" operator="greaterThan">
      <formula>0</formula>
    </cfRule>
    <cfRule type="cellIs" dxfId="184" priority="20" stopIfTrue="1" operator="greaterThan">
      <formula>0</formula>
    </cfRule>
    <cfRule type="cellIs" dxfId="183" priority="21" stopIfTrue="1" operator="greaterThan">
      <formula>0</formula>
    </cfRule>
  </conditionalFormatting>
  <conditionalFormatting sqref="L46">
    <cfRule type="cellIs" dxfId="182" priority="4" stopIfTrue="1" operator="greaterThan">
      <formula>0</formula>
    </cfRule>
    <cfRule type="cellIs" dxfId="181" priority="5" stopIfTrue="1" operator="greaterThan">
      <formula>0</formula>
    </cfRule>
    <cfRule type="cellIs" dxfId="180" priority="6" stopIfTrue="1" operator="greaterThan">
      <formula>0</formula>
    </cfRule>
  </conditionalFormatting>
  <conditionalFormatting sqref="M46:W46">
    <cfRule type="cellIs" dxfId="179" priority="1" stopIfTrue="1" operator="greaterThan">
      <formula>0</formula>
    </cfRule>
    <cfRule type="cellIs" dxfId="178" priority="2" stopIfTrue="1" operator="greaterThan">
      <formula>0</formula>
    </cfRule>
    <cfRule type="cellIs" dxfId="177" priority="3" stopIfTrue="1" operator="greaterThan">
      <formula>0</formula>
    </cfRule>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52"/>
  <sheetViews>
    <sheetView zoomScale="80" zoomScaleNormal="80" workbookViewId="0">
      <selection activeCell="L1" sqref="L1:O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3" width="12" style="25" customWidth="1"/>
    <col min="14" max="14" width="13.140625" style="25" customWidth="1"/>
    <col min="15" max="15" width="14.140625" style="25" customWidth="1"/>
    <col min="16"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167</v>
      </c>
      <c r="M1" s="109" t="s">
        <v>168</v>
      </c>
      <c r="N1" s="109" t="s">
        <v>169</v>
      </c>
      <c r="O1" s="109" t="s">
        <v>42</v>
      </c>
      <c r="P1" s="109" t="s">
        <v>42</v>
      </c>
      <c r="Q1" s="109" t="s">
        <v>42</v>
      </c>
      <c r="R1" s="109" t="s">
        <v>42</v>
      </c>
      <c r="S1" s="109" t="s">
        <v>42</v>
      </c>
      <c r="T1" s="109" t="s">
        <v>42</v>
      </c>
      <c r="U1" s="109" t="s">
        <v>42</v>
      </c>
      <c r="V1" s="109" t="s">
        <v>42</v>
      </c>
      <c r="W1" s="109" t="s">
        <v>42</v>
      </c>
    </row>
    <row r="2" spans="1:23" ht="24" customHeight="1" x14ac:dyDescent="0.25">
      <c r="A2" s="110" t="s">
        <v>132</v>
      </c>
      <c r="B2" s="110"/>
      <c r="C2" s="110"/>
      <c r="D2" s="110"/>
      <c r="E2" s="110"/>
      <c r="F2" s="110"/>
      <c r="G2" s="110"/>
      <c r="H2" s="110"/>
      <c r="I2" s="110"/>
      <c r="J2" s="110"/>
      <c r="K2" s="110"/>
      <c r="L2" s="109"/>
      <c r="M2" s="109"/>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93">
        <v>42226</v>
      </c>
      <c r="M3" s="93">
        <v>42226</v>
      </c>
      <c r="N3" s="93">
        <v>42227</v>
      </c>
      <c r="O3" s="93">
        <v>42299</v>
      </c>
      <c r="P3" s="19" t="s">
        <v>2</v>
      </c>
      <c r="Q3" s="19" t="s">
        <v>2</v>
      </c>
      <c r="R3" s="19" t="s">
        <v>2</v>
      </c>
      <c r="S3" s="19" t="s">
        <v>2</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c r="J4" s="32">
        <f>I4-(SUM(L4:W4))</f>
        <v>0</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c r="J5" s="32">
        <f t="shared" ref="J5:J18" si="0">I5-(SUM(L5:W5))</f>
        <v>0</v>
      </c>
      <c r="K5" s="33" t="str">
        <f t="shared" ref="K5:K18"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c r="J6" s="32">
        <f t="shared" si="0"/>
        <v>0</v>
      </c>
      <c r="K6" s="33" t="str">
        <f t="shared" si="1"/>
        <v>OK</v>
      </c>
      <c r="L6" s="50">
        <v>0</v>
      </c>
      <c r="M6" s="50">
        <v>0</v>
      </c>
      <c r="N6" s="50">
        <v>0</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c r="J7" s="32">
        <f t="shared" si="0"/>
        <v>0</v>
      </c>
      <c r="K7" s="33" t="str">
        <f t="shared" si="1"/>
        <v>OK</v>
      </c>
      <c r="L7" s="50">
        <v>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c r="J8" s="32">
        <f t="shared" si="0"/>
        <v>0</v>
      </c>
      <c r="K8" s="33" t="str">
        <f t="shared" si="1"/>
        <v>OK</v>
      </c>
      <c r="L8" s="50">
        <v>0</v>
      </c>
      <c r="M8" s="50">
        <v>0</v>
      </c>
      <c r="N8" s="50">
        <v>0</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10</v>
      </c>
      <c r="J9" s="32">
        <f t="shared" si="0"/>
        <v>10</v>
      </c>
      <c r="K9" s="33" t="str">
        <f t="shared" si="1"/>
        <v>OK</v>
      </c>
      <c r="L9" s="50">
        <v>0</v>
      </c>
      <c r="M9" s="50">
        <v>0</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c r="J10" s="32">
        <f t="shared" si="0"/>
        <v>0</v>
      </c>
      <c r="K10" s="33" t="str">
        <f t="shared" si="1"/>
        <v>OK</v>
      </c>
      <c r="L10" s="50">
        <v>0</v>
      </c>
      <c r="M10" s="50">
        <v>0</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c r="J11" s="32">
        <f t="shared" si="0"/>
        <v>0</v>
      </c>
      <c r="K11" s="33" t="str">
        <f t="shared" si="1"/>
        <v>OK</v>
      </c>
      <c r="L11" s="50">
        <v>0</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c r="J12" s="32">
        <f t="shared" si="0"/>
        <v>0</v>
      </c>
      <c r="K12" s="33" t="str">
        <f t="shared" si="1"/>
        <v>OK</v>
      </c>
      <c r="L12" s="50">
        <v>0</v>
      </c>
      <c r="M12" s="50">
        <v>0</v>
      </c>
      <c r="N12" s="50">
        <v>0</v>
      </c>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c r="J13" s="32">
        <f t="shared" si="0"/>
        <v>0</v>
      </c>
      <c r="K13" s="33" t="str">
        <f t="shared" si="1"/>
        <v>OK</v>
      </c>
      <c r="L13" s="50">
        <v>0</v>
      </c>
      <c r="M13" s="50">
        <v>0</v>
      </c>
      <c r="N13" s="50">
        <v>0</v>
      </c>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v>0</v>
      </c>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v>0</v>
      </c>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v>0</v>
      </c>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c r="J18" s="32">
        <f t="shared" si="0"/>
        <v>0</v>
      </c>
      <c r="K18" s="33" t="str">
        <f t="shared" si="1"/>
        <v>OK</v>
      </c>
      <c r="L18" s="50">
        <v>0</v>
      </c>
      <c r="M18" s="50">
        <v>0</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c r="J19" s="32">
        <f t="shared" ref="J19:J50" si="2">I19-(SUM(L19:W19))</f>
        <v>0</v>
      </c>
      <c r="K19" s="33" t="str">
        <f t="shared" ref="K19:K50" si="3">IF(J19&lt;0,"ATENÇÃO","OK")</f>
        <v>OK</v>
      </c>
      <c r="L19" s="50">
        <v>0</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c r="J20" s="32">
        <f t="shared" si="2"/>
        <v>0</v>
      </c>
      <c r="K20" s="33" t="str">
        <f t="shared" si="3"/>
        <v>OK</v>
      </c>
      <c r="L20" s="50">
        <v>0</v>
      </c>
      <c r="M20" s="50">
        <v>0</v>
      </c>
      <c r="N20" s="50">
        <v>0</v>
      </c>
      <c r="O20" s="50">
        <v>0</v>
      </c>
      <c r="P20" s="50">
        <v>0</v>
      </c>
      <c r="Q20" s="50">
        <v>0</v>
      </c>
      <c r="R20" s="50">
        <v>0</v>
      </c>
      <c r="S20" s="50">
        <v>0</v>
      </c>
      <c r="T20" s="50">
        <v>0</v>
      </c>
      <c r="U20" s="50">
        <v>0</v>
      </c>
      <c r="V20" s="50">
        <v>0</v>
      </c>
      <c r="W20" s="50">
        <v>0</v>
      </c>
    </row>
    <row r="21" spans="1:23" ht="60" x14ac:dyDescent="0.25">
      <c r="A21" s="107" t="s">
        <v>127</v>
      </c>
      <c r="B21" s="104">
        <v>4</v>
      </c>
      <c r="C21" s="46">
        <v>18</v>
      </c>
      <c r="D21" s="54" t="s">
        <v>70</v>
      </c>
      <c r="E21" s="27" t="s">
        <v>100</v>
      </c>
      <c r="F21" s="27" t="s">
        <v>112</v>
      </c>
      <c r="G21" s="47" t="s">
        <v>121</v>
      </c>
      <c r="H21" s="62">
        <v>66</v>
      </c>
      <c r="I21" s="52"/>
      <c r="J21" s="32">
        <f t="shared" si="2"/>
        <v>0</v>
      </c>
      <c r="K21" s="33" t="str">
        <f t="shared" si="3"/>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c r="J22" s="32">
        <f t="shared" si="2"/>
        <v>0</v>
      </c>
      <c r="K22" s="33" t="str">
        <f t="shared" si="3"/>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c r="J23" s="32">
        <f t="shared" si="2"/>
        <v>0</v>
      </c>
      <c r="K23" s="33" t="str">
        <f t="shared" si="3"/>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2"/>
        <v>0</v>
      </c>
      <c r="K24" s="33" t="str">
        <f t="shared" si="3"/>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f>20+4</f>
        <v>24</v>
      </c>
      <c r="J25" s="32">
        <f t="shared" si="2"/>
        <v>0</v>
      </c>
      <c r="K25" s="33" t="str">
        <f t="shared" si="3"/>
        <v>OK</v>
      </c>
      <c r="L25" s="50">
        <v>20</v>
      </c>
      <c r="M25" s="50">
        <v>0</v>
      </c>
      <c r="N25" s="50">
        <v>0</v>
      </c>
      <c r="O25" s="50">
        <v>4</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f>20+4</f>
        <v>24</v>
      </c>
      <c r="J26" s="32">
        <f t="shared" si="2"/>
        <v>0</v>
      </c>
      <c r="K26" s="33" t="str">
        <f t="shared" si="3"/>
        <v>OK</v>
      </c>
      <c r="L26" s="50">
        <v>20</v>
      </c>
      <c r="M26" s="50">
        <v>0</v>
      </c>
      <c r="N26" s="50">
        <v>0</v>
      </c>
      <c r="O26" s="50">
        <v>4</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2"/>
        <v>0</v>
      </c>
      <c r="K27" s="33" t="str">
        <f t="shared" si="3"/>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c r="J28" s="32">
        <f t="shared" si="2"/>
        <v>0</v>
      </c>
      <c r="K28" s="33" t="str">
        <f t="shared" si="3"/>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c r="J29" s="32">
        <f t="shared" si="2"/>
        <v>0</v>
      </c>
      <c r="K29" s="33" t="str">
        <f t="shared" si="3"/>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c r="J30" s="32">
        <f t="shared" si="2"/>
        <v>0</v>
      </c>
      <c r="K30" s="33" t="str">
        <f t="shared" si="3"/>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c r="J31" s="32">
        <f t="shared" si="2"/>
        <v>0</v>
      </c>
      <c r="K31" s="33" t="str">
        <f t="shared" si="3"/>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2"/>
        <v>0</v>
      </c>
      <c r="K32" s="33" t="str">
        <f t="shared" si="3"/>
        <v>OK</v>
      </c>
      <c r="L32" s="50">
        <v>0</v>
      </c>
      <c r="M32" s="50">
        <v>0</v>
      </c>
      <c r="N32" s="50">
        <v>0</v>
      </c>
      <c r="O32" s="50">
        <v>0</v>
      </c>
      <c r="P32" s="50">
        <v>0</v>
      </c>
      <c r="Q32" s="50">
        <v>0</v>
      </c>
      <c r="R32" s="50">
        <v>0</v>
      </c>
      <c r="S32" s="50">
        <v>0</v>
      </c>
      <c r="T32" s="50">
        <v>0</v>
      </c>
      <c r="U32" s="50">
        <v>0</v>
      </c>
      <c r="V32" s="50">
        <v>0</v>
      </c>
      <c r="W32" s="50">
        <v>0</v>
      </c>
    </row>
    <row r="33" spans="1:23" ht="75" x14ac:dyDescent="0.25">
      <c r="A33" s="105"/>
      <c r="B33" s="105"/>
      <c r="C33" s="46">
        <v>30</v>
      </c>
      <c r="D33" s="54" t="s">
        <v>82</v>
      </c>
      <c r="E33" s="27" t="s">
        <v>102</v>
      </c>
      <c r="F33" s="27" t="s">
        <v>117</v>
      </c>
      <c r="G33" s="47" t="s">
        <v>121</v>
      </c>
      <c r="H33" s="62">
        <v>1670</v>
      </c>
      <c r="I33" s="52"/>
      <c r="J33" s="32">
        <f t="shared" si="2"/>
        <v>0</v>
      </c>
      <c r="K33" s="33" t="str">
        <f t="shared" si="3"/>
        <v>OK</v>
      </c>
      <c r="L33" s="50">
        <v>0</v>
      </c>
      <c r="M33" s="50">
        <v>0</v>
      </c>
      <c r="N33" s="50">
        <v>0</v>
      </c>
      <c r="O33" s="50">
        <v>0</v>
      </c>
      <c r="P33" s="50">
        <v>0</v>
      </c>
      <c r="Q33" s="50">
        <v>0</v>
      </c>
      <c r="R33" s="50">
        <v>0</v>
      </c>
      <c r="S33" s="50">
        <v>0</v>
      </c>
      <c r="T33" s="50">
        <v>0</v>
      </c>
      <c r="U33" s="50">
        <v>0</v>
      </c>
      <c r="V33" s="50">
        <v>0</v>
      </c>
      <c r="W33" s="50">
        <v>0</v>
      </c>
    </row>
    <row r="34" spans="1:23" ht="75" x14ac:dyDescent="0.25">
      <c r="A34" s="106"/>
      <c r="B34" s="106"/>
      <c r="C34" s="46">
        <v>31</v>
      </c>
      <c r="D34" s="54" t="s">
        <v>83</v>
      </c>
      <c r="E34" s="27" t="s">
        <v>102</v>
      </c>
      <c r="F34" s="27" t="s">
        <v>117</v>
      </c>
      <c r="G34" s="47" t="s">
        <v>121</v>
      </c>
      <c r="H34" s="62">
        <v>1178</v>
      </c>
      <c r="I34" s="52"/>
      <c r="J34" s="32">
        <f t="shared" si="2"/>
        <v>0</v>
      </c>
      <c r="K34" s="33" t="str">
        <f t="shared" si="3"/>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2"/>
        <v>0</v>
      </c>
      <c r="K35" s="33" t="str">
        <f t="shared" si="3"/>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2"/>
        <v>0</v>
      </c>
      <c r="K36" s="33" t="str">
        <f t="shared" si="3"/>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2"/>
        <v>0</v>
      </c>
      <c r="K37" s="33" t="str">
        <f t="shared" si="3"/>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2"/>
        <v>0</v>
      </c>
      <c r="K38" s="33" t="str">
        <f t="shared" si="3"/>
        <v>OK</v>
      </c>
      <c r="L38" s="50">
        <v>0</v>
      </c>
      <c r="M38" s="50">
        <v>0</v>
      </c>
      <c r="N38" s="50">
        <v>0</v>
      </c>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2"/>
        <v>0</v>
      </c>
      <c r="K39" s="33" t="str">
        <f t="shared" si="3"/>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2"/>
        <v>0</v>
      </c>
      <c r="K40" s="33" t="str">
        <f t="shared" si="3"/>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2"/>
        <v>0</v>
      </c>
      <c r="K41" s="33" t="str">
        <f t="shared" si="3"/>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2"/>
        <v>0</v>
      </c>
      <c r="K42" s="33" t="str">
        <f t="shared" si="3"/>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2"/>
        <v>0</v>
      </c>
      <c r="K43" s="33" t="str">
        <f t="shared" si="3"/>
        <v>OK</v>
      </c>
      <c r="L43" s="50">
        <v>0</v>
      </c>
      <c r="M43" s="50">
        <v>0</v>
      </c>
      <c r="N43" s="50">
        <v>0</v>
      </c>
      <c r="O43" s="50">
        <v>0</v>
      </c>
      <c r="P43" s="50">
        <v>0</v>
      </c>
      <c r="Q43" s="50">
        <v>0</v>
      </c>
      <c r="R43" s="50">
        <v>0</v>
      </c>
      <c r="S43" s="50">
        <v>0</v>
      </c>
      <c r="T43" s="50">
        <v>0</v>
      </c>
      <c r="U43" s="50">
        <v>0</v>
      </c>
      <c r="V43" s="50">
        <v>0</v>
      </c>
      <c r="W43" s="50">
        <v>0</v>
      </c>
    </row>
    <row r="44" spans="1:23" ht="330" x14ac:dyDescent="0.25">
      <c r="A44" s="65" t="s">
        <v>128</v>
      </c>
      <c r="B44" s="53">
        <v>10</v>
      </c>
      <c r="C44" s="46">
        <v>41</v>
      </c>
      <c r="D44" s="54" t="s">
        <v>93</v>
      </c>
      <c r="E44" s="27" t="s">
        <v>102</v>
      </c>
      <c r="F44" s="27" t="s">
        <v>119</v>
      </c>
      <c r="G44" s="47" t="s">
        <v>121</v>
      </c>
      <c r="H44" s="62">
        <v>1290</v>
      </c>
      <c r="I44" s="52">
        <v>10</v>
      </c>
      <c r="J44" s="32">
        <f t="shared" si="2"/>
        <v>0</v>
      </c>
      <c r="K44" s="33" t="str">
        <f t="shared" si="3"/>
        <v>OK</v>
      </c>
      <c r="L44" s="50">
        <v>0</v>
      </c>
      <c r="M44" s="50">
        <v>10</v>
      </c>
      <c r="N44" s="50">
        <v>0</v>
      </c>
      <c r="O44" s="50">
        <v>0</v>
      </c>
      <c r="P44" s="50">
        <v>0</v>
      </c>
      <c r="Q44" s="50">
        <v>0</v>
      </c>
      <c r="R44" s="50">
        <v>0</v>
      </c>
      <c r="S44" s="50">
        <v>0</v>
      </c>
      <c r="T44" s="50">
        <v>0</v>
      </c>
      <c r="U44" s="50">
        <v>0</v>
      </c>
      <c r="V44" s="50">
        <v>0</v>
      </c>
      <c r="W44" s="50">
        <v>0</v>
      </c>
    </row>
    <row r="45" spans="1:23" ht="300" x14ac:dyDescent="0.25">
      <c r="A45" s="65" t="s">
        <v>124</v>
      </c>
      <c r="B45" s="53">
        <v>11</v>
      </c>
      <c r="C45" s="46">
        <v>42</v>
      </c>
      <c r="D45" s="54" t="s">
        <v>94</v>
      </c>
      <c r="E45" s="27" t="s">
        <v>102</v>
      </c>
      <c r="F45" s="27" t="s">
        <v>117</v>
      </c>
      <c r="G45" s="47" t="s">
        <v>121</v>
      </c>
      <c r="H45" s="62">
        <v>925</v>
      </c>
      <c r="I45" s="52">
        <v>12</v>
      </c>
      <c r="J45" s="32">
        <f t="shared" si="2"/>
        <v>0</v>
      </c>
      <c r="K45" s="33" t="str">
        <f t="shared" si="3"/>
        <v>OK</v>
      </c>
      <c r="L45" s="50">
        <v>0</v>
      </c>
      <c r="M45" s="50">
        <v>0</v>
      </c>
      <c r="N45" s="50">
        <v>12</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2"/>
        <v>0</v>
      </c>
      <c r="K46" s="76" t="str">
        <f t="shared" si="3"/>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2"/>
        <v>0</v>
      </c>
      <c r="K47" s="33" t="str">
        <f t="shared" si="3"/>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2"/>
        <v>0</v>
      </c>
      <c r="K48" s="33" t="str">
        <f t="shared" si="3"/>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2"/>
        <v>0</v>
      </c>
      <c r="K49" s="33" t="str">
        <f t="shared" si="3"/>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2"/>
        <v>0</v>
      </c>
      <c r="K50" s="33" t="str">
        <f t="shared" si="3"/>
        <v>OK</v>
      </c>
      <c r="L50" s="50">
        <v>0</v>
      </c>
      <c r="M50" s="50">
        <v>0</v>
      </c>
      <c r="N50" s="50">
        <v>0</v>
      </c>
      <c r="O50" s="50">
        <v>0</v>
      </c>
      <c r="P50" s="50">
        <v>0</v>
      </c>
      <c r="Q50" s="50">
        <v>0</v>
      </c>
      <c r="R50" s="50">
        <v>0</v>
      </c>
      <c r="S50" s="50">
        <v>0</v>
      </c>
      <c r="T50" s="50">
        <v>0</v>
      </c>
      <c r="U50" s="50">
        <v>0</v>
      </c>
      <c r="V50" s="50">
        <v>0</v>
      </c>
      <c r="W50" s="50">
        <v>0</v>
      </c>
    </row>
    <row r="52" spans="1:23" x14ac:dyDescent="0.25">
      <c r="D52" s="2" t="s">
        <v>130</v>
      </c>
    </row>
  </sheetData>
  <mergeCells count="32">
    <mergeCell ref="A4:A5"/>
    <mergeCell ref="B4:B5"/>
    <mergeCell ref="A6:A19"/>
    <mergeCell ref="B6:B19"/>
    <mergeCell ref="V1:V2"/>
    <mergeCell ref="D1:H1"/>
    <mergeCell ref="I1:K1"/>
    <mergeCell ref="W1:W2"/>
    <mergeCell ref="A2:K2"/>
    <mergeCell ref="S1:S2"/>
    <mergeCell ref="L1:L2"/>
    <mergeCell ref="T1:T2"/>
    <mergeCell ref="U1:U2"/>
    <mergeCell ref="M1:M2"/>
    <mergeCell ref="N1:N2"/>
    <mergeCell ref="O1:O2"/>
    <mergeCell ref="P1:P2"/>
    <mergeCell ref="Q1:Q2"/>
    <mergeCell ref="R1:R2"/>
    <mergeCell ref="A1:C1"/>
    <mergeCell ref="A21:A27"/>
    <mergeCell ref="B21:B27"/>
    <mergeCell ref="A28:A30"/>
    <mergeCell ref="B28:B30"/>
    <mergeCell ref="A32:A34"/>
    <mergeCell ref="B32:B34"/>
    <mergeCell ref="A35:A38"/>
    <mergeCell ref="B35:B38"/>
    <mergeCell ref="A39:A43"/>
    <mergeCell ref="B39:B43"/>
    <mergeCell ref="A48:A49"/>
    <mergeCell ref="B48:B49"/>
  </mergeCells>
  <conditionalFormatting sqref="P4:W4">
    <cfRule type="cellIs" dxfId="176" priority="31" stopIfTrue="1" operator="greaterThan">
      <formula>0</formula>
    </cfRule>
    <cfRule type="cellIs" dxfId="175" priority="32" stopIfTrue="1" operator="greaterThan">
      <formula>0</formula>
    </cfRule>
    <cfRule type="cellIs" dxfId="174" priority="33" stopIfTrue="1" operator="greaterThan">
      <formula>0</formula>
    </cfRule>
  </conditionalFormatting>
  <conditionalFormatting sqref="P5:W45 P47:W50">
    <cfRule type="cellIs" dxfId="173" priority="28" stopIfTrue="1" operator="greaterThan">
      <formula>0</formula>
    </cfRule>
    <cfRule type="cellIs" dxfId="172" priority="29" stopIfTrue="1" operator="greaterThan">
      <formula>0</formula>
    </cfRule>
    <cfRule type="cellIs" dxfId="171" priority="30" stopIfTrue="1" operator="greaterThan">
      <formula>0</formula>
    </cfRule>
  </conditionalFormatting>
  <conditionalFormatting sqref="P46:W46">
    <cfRule type="cellIs" dxfId="170" priority="10" stopIfTrue="1" operator="greaterThan">
      <formula>0</formula>
    </cfRule>
    <cfRule type="cellIs" dxfId="169" priority="11" stopIfTrue="1" operator="greaterThan">
      <formula>0</formula>
    </cfRule>
    <cfRule type="cellIs" dxfId="168" priority="12" stopIfTrue="1" operator="greaterThan">
      <formula>0</formula>
    </cfRule>
  </conditionalFormatting>
  <conditionalFormatting sqref="L4 M4:O50">
    <cfRule type="cellIs" dxfId="167" priority="7" stopIfTrue="1" operator="greaterThan">
      <formula>0</formula>
    </cfRule>
    <cfRule type="cellIs" dxfId="166" priority="8" stopIfTrue="1" operator="greaterThan">
      <formula>0</formula>
    </cfRule>
    <cfRule type="cellIs" dxfId="165" priority="9" stopIfTrue="1" operator="greaterThan">
      <formula>0</formula>
    </cfRule>
  </conditionalFormatting>
  <conditionalFormatting sqref="L5:L45 L47:L50">
    <cfRule type="cellIs" dxfId="164" priority="4" stopIfTrue="1" operator="greaterThan">
      <formula>0</formula>
    </cfRule>
    <cfRule type="cellIs" dxfId="163" priority="5" stopIfTrue="1" operator="greaterThan">
      <formula>0</formula>
    </cfRule>
    <cfRule type="cellIs" dxfId="162" priority="6" stopIfTrue="1" operator="greaterThan">
      <formula>0</formula>
    </cfRule>
  </conditionalFormatting>
  <conditionalFormatting sqref="L46">
    <cfRule type="cellIs" dxfId="161" priority="1" stopIfTrue="1" operator="greaterThan">
      <formula>0</formula>
    </cfRule>
    <cfRule type="cellIs" dxfId="160" priority="2" stopIfTrue="1" operator="greaterThan">
      <formula>0</formula>
    </cfRule>
    <cfRule type="cellIs" dxfId="159" priority="3" stopIfTrue="1" operator="greaterThan">
      <formula>0</formula>
    </cfRule>
  </conditionalFormatting>
  <pageMargins left="0.511811024" right="0.511811024" top="0.78740157499999996" bottom="0.78740157499999996" header="0.31496062000000002" footer="0.31496062000000002"/>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80" zoomScaleNormal="80" workbookViewId="0">
      <selection activeCell="N4" sqref="N4:N50"/>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164</v>
      </c>
      <c r="M1" s="109" t="s">
        <v>165</v>
      </c>
      <c r="N1" s="109" t="s">
        <v>166</v>
      </c>
      <c r="O1" s="109" t="s">
        <v>42</v>
      </c>
      <c r="P1" s="109" t="s">
        <v>42</v>
      </c>
      <c r="Q1" s="109" t="s">
        <v>42</v>
      </c>
      <c r="R1" s="109" t="s">
        <v>42</v>
      </c>
      <c r="S1" s="109" t="s">
        <v>42</v>
      </c>
      <c r="T1" s="109" t="s">
        <v>42</v>
      </c>
      <c r="U1" s="109" t="s">
        <v>42</v>
      </c>
      <c r="V1" s="109" t="s">
        <v>42</v>
      </c>
      <c r="W1" s="109" t="s">
        <v>42</v>
      </c>
    </row>
    <row r="2" spans="1:23" ht="24" customHeight="1" x14ac:dyDescent="0.25">
      <c r="A2" s="110" t="s">
        <v>44</v>
      </c>
      <c r="B2" s="110"/>
      <c r="C2" s="110"/>
      <c r="D2" s="110"/>
      <c r="E2" s="110"/>
      <c r="F2" s="110"/>
      <c r="G2" s="110"/>
      <c r="H2" s="110"/>
      <c r="I2" s="110"/>
      <c r="J2" s="110"/>
      <c r="K2" s="110"/>
      <c r="L2" s="109"/>
      <c r="M2" s="109"/>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c r="J4" s="32">
        <f>I4-(SUM(L4:W4))</f>
        <v>0</v>
      </c>
      <c r="K4" s="33" t="str">
        <f>IF(J4&lt;0,"ATENÇÃO","OK")</f>
        <v>OK</v>
      </c>
      <c r="L4" s="100"/>
      <c r="M4" s="101"/>
      <c r="N4" s="100"/>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c r="J5" s="32">
        <f t="shared" ref="J5:J18" si="0">I5-(SUM(L5:W5))</f>
        <v>0</v>
      </c>
      <c r="K5" s="33" t="str">
        <f t="shared" ref="K5:K18" si="1">IF(J5&lt;0,"ATENÇÃO","OK")</f>
        <v>OK</v>
      </c>
      <c r="L5" s="100"/>
      <c r="M5" s="101"/>
      <c r="N5" s="100"/>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c r="J6" s="32">
        <f t="shared" si="0"/>
        <v>0</v>
      </c>
      <c r="K6" s="33" t="str">
        <f t="shared" si="1"/>
        <v>OK</v>
      </c>
      <c r="L6" s="100"/>
      <c r="M6" s="101"/>
      <c r="N6" s="100"/>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c r="J7" s="32">
        <f t="shared" si="0"/>
        <v>0</v>
      </c>
      <c r="K7" s="33" t="str">
        <f t="shared" si="1"/>
        <v>OK</v>
      </c>
      <c r="L7" s="100"/>
      <c r="M7" s="101"/>
      <c r="N7" s="100"/>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c r="J8" s="32">
        <f t="shared" si="0"/>
        <v>0</v>
      </c>
      <c r="K8" s="33" t="str">
        <f t="shared" si="1"/>
        <v>OK</v>
      </c>
      <c r="L8" s="100"/>
      <c r="M8" s="101"/>
      <c r="N8" s="100"/>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30</v>
      </c>
      <c r="J9" s="32">
        <f t="shared" si="0"/>
        <v>0</v>
      </c>
      <c r="K9" s="33" t="str">
        <f t="shared" si="1"/>
        <v>OK</v>
      </c>
      <c r="L9" s="100"/>
      <c r="M9" s="101">
        <v>30</v>
      </c>
      <c r="N9" s="100"/>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c r="J10" s="32">
        <f t="shared" si="0"/>
        <v>0</v>
      </c>
      <c r="K10" s="33" t="str">
        <f t="shared" si="1"/>
        <v>OK</v>
      </c>
      <c r="L10" s="100"/>
      <c r="M10" s="101"/>
      <c r="N10" s="100"/>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c r="J11" s="32">
        <f t="shared" si="0"/>
        <v>0</v>
      </c>
      <c r="K11" s="33" t="str">
        <f t="shared" si="1"/>
        <v>OK</v>
      </c>
      <c r="L11" s="100"/>
      <c r="M11" s="101"/>
      <c r="N11" s="100"/>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c r="J12" s="32">
        <f t="shared" si="0"/>
        <v>0</v>
      </c>
      <c r="K12" s="33" t="str">
        <f t="shared" si="1"/>
        <v>OK</v>
      </c>
      <c r="L12" s="100"/>
      <c r="M12" s="101"/>
      <c r="N12" s="100"/>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v>100</v>
      </c>
      <c r="J13" s="32">
        <f t="shared" si="0"/>
        <v>0</v>
      </c>
      <c r="K13" s="33" t="str">
        <f t="shared" si="1"/>
        <v>OK</v>
      </c>
      <c r="L13" s="100"/>
      <c r="M13" s="101">
        <v>100</v>
      </c>
      <c r="N13" s="100"/>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v>100</v>
      </c>
      <c r="J14" s="32">
        <f t="shared" si="0"/>
        <v>0</v>
      </c>
      <c r="K14" s="33" t="str">
        <f t="shared" si="1"/>
        <v>OK</v>
      </c>
      <c r="L14" s="100"/>
      <c r="M14" s="101">
        <v>100</v>
      </c>
      <c r="N14" s="100"/>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100"/>
      <c r="M15" s="101"/>
      <c r="N15" s="100"/>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100"/>
      <c r="M16" s="101"/>
      <c r="N16" s="100"/>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100"/>
      <c r="M17" s="101"/>
      <c r="N17" s="100"/>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v>200</v>
      </c>
      <c r="J18" s="32">
        <f t="shared" si="0"/>
        <v>0</v>
      </c>
      <c r="K18" s="33" t="str">
        <f t="shared" si="1"/>
        <v>OK</v>
      </c>
      <c r="L18" s="100"/>
      <c r="M18" s="101"/>
      <c r="N18" s="100">
        <v>200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v>100</v>
      </c>
      <c r="J19" s="32">
        <f t="shared" ref="J19:J50" si="2">I19-(SUM(L19:W19))</f>
        <v>0</v>
      </c>
      <c r="K19" s="33" t="str">
        <f t="shared" ref="K19:K50" si="3">IF(J19&lt;0,"ATENÇÃO","OK")</f>
        <v>OK</v>
      </c>
      <c r="L19" s="100"/>
      <c r="M19" s="101"/>
      <c r="N19" s="100">
        <v>100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v>50</v>
      </c>
      <c r="J20" s="32">
        <f t="shared" si="2"/>
        <v>0</v>
      </c>
      <c r="K20" s="33" t="str">
        <f t="shared" si="3"/>
        <v>OK</v>
      </c>
      <c r="L20" s="100">
        <v>50</v>
      </c>
      <c r="M20" s="101"/>
      <c r="N20" s="100"/>
      <c r="O20" s="50">
        <v>0</v>
      </c>
      <c r="P20" s="50">
        <v>0</v>
      </c>
      <c r="Q20" s="50">
        <v>0</v>
      </c>
      <c r="R20" s="50">
        <v>0</v>
      </c>
      <c r="S20" s="50">
        <v>0</v>
      </c>
      <c r="T20" s="50">
        <v>0</v>
      </c>
      <c r="U20" s="50">
        <v>0</v>
      </c>
      <c r="V20" s="50">
        <v>0</v>
      </c>
      <c r="W20" s="50">
        <v>0</v>
      </c>
    </row>
    <row r="21" spans="1:23" ht="75" x14ac:dyDescent="0.25">
      <c r="A21" s="107" t="s">
        <v>127</v>
      </c>
      <c r="B21" s="104">
        <v>4</v>
      </c>
      <c r="C21" s="46">
        <v>18</v>
      </c>
      <c r="D21" s="54" t="s">
        <v>70</v>
      </c>
      <c r="E21" s="27" t="s">
        <v>100</v>
      </c>
      <c r="F21" s="27" t="s">
        <v>112</v>
      </c>
      <c r="G21" s="47" t="s">
        <v>121</v>
      </c>
      <c r="H21" s="62">
        <v>66</v>
      </c>
      <c r="I21" s="52">
        <v>100</v>
      </c>
      <c r="J21" s="32">
        <f t="shared" si="2"/>
        <v>100</v>
      </c>
      <c r="K21" s="33" t="str">
        <f t="shared" si="3"/>
        <v>OK</v>
      </c>
      <c r="L21" s="100"/>
      <c r="M21" s="101"/>
      <c r="N21" s="100"/>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c r="J22" s="32">
        <f t="shared" si="2"/>
        <v>0</v>
      </c>
      <c r="K22" s="33" t="str">
        <f t="shared" si="3"/>
        <v>OK</v>
      </c>
      <c r="L22" s="100"/>
      <c r="M22" s="101"/>
      <c r="N22" s="100"/>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c r="J23" s="32">
        <f t="shared" si="2"/>
        <v>0</v>
      </c>
      <c r="K23" s="33" t="str">
        <f t="shared" si="3"/>
        <v>OK</v>
      </c>
      <c r="L23" s="100"/>
      <c r="M23" s="101"/>
      <c r="N23" s="100"/>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2"/>
        <v>0</v>
      </c>
      <c r="K24" s="33" t="str">
        <f t="shared" si="3"/>
        <v>OK</v>
      </c>
      <c r="L24" s="100"/>
      <c r="M24" s="101"/>
      <c r="N24" s="100"/>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2"/>
        <v>0</v>
      </c>
      <c r="K25" s="33" t="str">
        <f t="shared" si="3"/>
        <v>OK</v>
      </c>
      <c r="L25" s="100"/>
      <c r="M25" s="101"/>
      <c r="N25" s="100"/>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2"/>
        <v>0</v>
      </c>
      <c r="K26" s="33" t="str">
        <f t="shared" si="3"/>
        <v>OK</v>
      </c>
      <c r="L26" s="100"/>
      <c r="M26" s="101"/>
      <c r="N26" s="100"/>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2"/>
        <v>0</v>
      </c>
      <c r="K27" s="33" t="str">
        <f t="shared" si="3"/>
        <v>OK</v>
      </c>
      <c r="L27" s="100"/>
      <c r="M27" s="101"/>
      <c r="N27" s="100"/>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v>80</v>
      </c>
      <c r="J28" s="32">
        <f t="shared" si="2"/>
        <v>80</v>
      </c>
      <c r="K28" s="33" t="str">
        <f t="shared" si="3"/>
        <v>OK</v>
      </c>
      <c r="L28" s="100"/>
      <c r="M28" s="101"/>
      <c r="N28" s="100"/>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c r="J29" s="32">
        <f t="shared" si="2"/>
        <v>0</v>
      </c>
      <c r="K29" s="33" t="str">
        <f t="shared" si="3"/>
        <v>OK</v>
      </c>
      <c r="L29" s="100"/>
      <c r="M29" s="101"/>
      <c r="N29" s="100"/>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c r="J30" s="32">
        <f t="shared" si="2"/>
        <v>0</v>
      </c>
      <c r="K30" s="33" t="str">
        <f t="shared" si="3"/>
        <v>OK</v>
      </c>
      <c r="L30" s="100"/>
      <c r="M30" s="101"/>
      <c r="N30" s="100"/>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c r="J31" s="32">
        <f t="shared" si="2"/>
        <v>0</v>
      </c>
      <c r="K31" s="33" t="str">
        <f t="shared" si="3"/>
        <v>OK</v>
      </c>
      <c r="L31" s="100"/>
      <c r="M31" s="101"/>
      <c r="N31" s="100"/>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2"/>
        <v>0</v>
      </c>
      <c r="K32" s="33" t="str">
        <f t="shared" si="3"/>
        <v>OK</v>
      </c>
      <c r="L32" s="100"/>
      <c r="M32" s="101"/>
      <c r="N32" s="100"/>
      <c r="O32" s="50">
        <v>0</v>
      </c>
      <c r="P32" s="50">
        <v>0</v>
      </c>
      <c r="Q32" s="50">
        <v>0</v>
      </c>
      <c r="R32" s="50">
        <v>0</v>
      </c>
      <c r="S32" s="50">
        <v>0</v>
      </c>
      <c r="T32" s="50">
        <v>0</v>
      </c>
      <c r="U32" s="50">
        <v>0</v>
      </c>
      <c r="V32" s="50">
        <v>0</v>
      </c>
      <c r="W32" s="50">
        <v>0</v>
      </c>
    </row>
    <row r="33" spans="1:23" ht="90" x14ac:dyDescent="0.25">
      <c r="A33" s="105"/>
      <c r="B33" s="105"/>
      <c r="C33" s="46">
        <v>30</v>
      </c>
      <c r="D33" s="54" t="s">
        <v>82</v>
      </c>
      <c r="E33" s="27" t="s">
        <v>102</v>
      </c>
      <c r="F33" s="27" t="s">
        <v>117</v>
      </c>
      <c r="G33" s="47" t="s">
        <v>121</v>
      </c>
      <c r="H33" s="62">
        <v>1670</v>
      </c>
      <c r="I33" s="52"/>
      <c r="J33" s="32">
        <f t="shared" si="2"/>
        <v>0</v>
      </c>
      <c r="K33" s="33" t="str">
        <f t="shared" si="3"/>
        <v>OK</v>
      </c>
      <c r="L33" s="100"/>
      <c r="M33" s="101"/>
      <c r="N33" s="100"/>
      <c r="O33" s="50">
        <v>0</v>
      </c>
      <c r="P33" s="50">
        <v>0</v>
      </c>
      <c r="Q33" s="50">
        <v>0</v>
      </c>
      <c r="R33" s="50">
        <v>0</v>
      </c>
      <c r="S33" s="50">
        <v>0</v>
      </c>
      <c r="T33" s="50">
        <v>0</v>
      </c>
      <c r="U33" s="50">
        <v>0</v>
      </c>
      <c r="V33" s="50">
        <v>0</v>
      </c>
      <c r="W33" s="50">
        <v>0</v>
      </c>
    </row>
    <row r="34" spans="1:23" ht="90" x14ac:dyDescent="0.25">
      <c r="A34" s="106"/>
      <c r="B34" s="106"/>
      <c r="C34" s="46">
        <v>31</v>
      </c>
      <c r="D34" s="54" t="s">
        <v>83</v>
      </c>
      <c r="E34" s="27" t="s">
        <v>102</v>
      </c>
      <c r="F34" s="27" t="s">
        <v>117</v>
      </c>
      <c r="G34" s="47" t="s">
        <v>121</v>
      </c>
      <c r="H34" s="62">
        <v>1178</v>
      </c>
      <c r="I34" s="52"/>
      <c r="J34" s="32">
        <f t="shared" si="2"/>
        <v>0</v>
      </c>
      <c r="K34" s="33" t="str">
        <f t="shared" si="3"/>
        <v>OK</v>
      </c>
      <c r="L34" s="100"/>
      <c r="M34" s="101"/>
      <c r="N34" s="100"/>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2"/>
        <v>0</v>
      </c>
      <c r="K35" s="33" t="str">
        <f t="shared" si="3"/>
        <v>OK</v>
      </c>
      <c r="L35" s="100"/>
      <c r="M35" s="101"/>
      <c r="N35" s="100"/>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2"/>
        <v>0</v>
      </c>
      <c r="K36" s="33" t="str">
        <f t="shared" si="3"/>
        <v>OK</v>
      </c>
      <c r="L36" s="100"/>
      <c r="M36" s="101"/>
      <c r="N36" s="100"/>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2"/>
        <v>0</v>
      </c>
      <c r="K37" s="33" t="str">
        <f t="shared" si="3"/>
        <v>OK</v>
      </c>
      <c r="L37" s="100"/>
      <c r="M37" s="101"/>
      <c r="N37" s="100"/>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2"/>
        <v>0</v>
      </c>
      <c r="K38" s="33" t="str">
        <f t="shared" si="3"/>
        <v>OK</v>
      </c>
      <c r="L38" s="100"/>
      <c r="M38" s="101"/>
      <c r="N38" s="100"/>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2"/>
        <v>0</v>
      </c>
      <c r="K39" s="33" t="str">
        <f t="shared" si="3"/>
        <v>OK</v>
      </c>
      <c r="L39" s="100"/>
      <c r="M39" s="101"/>
      <c r="N39" s="100"/>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2"/>
        <v>0</v>
      </c>
      <c r="K40" s="33" t="str">
        <f t="shared" si="3"/>
        <v>OK</v>
      </c>
      <c r="L40" s="100"/>
      <c r="M40" s="101"/>
      <c r="N40" s="100"/>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2"/>
        <v>0</v>
      </c>
      <c r="K41" s="33" t="str">
        <f t="shared" si="3"/>
        <v>OK</v>
      </c>
      <c r="L41" s="100"/>
      <c r="M41" s="101"/>
      <c r="N41" s="100"/>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2"/>
        <v>0</v>
      </c>
      <c r="K42" s="33" t="str">
        <f t="shared" si="3"/>
        <v>OK</v>
      </c>
      <c r="L42" s="100"/>
      <c r="M42" s="101"/>
      <c r="N42" s="100"/>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2"/>
        <v>0</v>
      </c>
      <c r="K43" s="33" t="str">
        <f t="shared" si="3"/>
        <v>OK</v>
      </c>
      <c r="L43" s="100"/>
      <c r="M43" s="101"/>
      <c r="N43" s="100"/>
      <c r="O43" s="50">
        <v>0</v>
      </c>
      <c r="P43" s="50">
        <v>0</v>
      </c>
      <c r="Q43" s="50">
        <v>0</v>
      </c>
      <c r="R43" s="50">
        <v>0</v>
      </c>
      <c r="S43" s="50">
        <v>0</v>
      </c>
      <c r="T43" s="50">
        <v>0</v>
      </c>
      <c r="U43" s="50">
        <v>0</v>
      </c>
      <c r="V43" s="50">
        <v>0</v>
      </c>
      <c r="W43" s="50">
        <v>0</v>
      </c>
    </row>
    <row r="44" spans="1:23" ht="345" x14ac:dyDescent="0.25">
      <c r="A44" s="65" t="s">
        <v>128</v>
      </c>
      <c r="B44" s="53">
        <v>10</v>
      </c>
      <c r="C44" s="46">
        <v>41</v>
      </c>
      <c r="D44" s="54" t="s">
        <v>93</v>
      </c>
      <c r="E44" s="27" t="s">
        <v>102</v>
      </c>
      <c r="F44" s="27" t="s">
        <v>119</v>
      </c>
      <c r="G44" s="47" t="s">
        <v>121</v>
      </c>
      <c r="H44" s="62">
        <v>1290</v>
      </c>
      <c r="I44" s="52"/>
      <c r="J44" s="32">
        <f t="shared" si="2"/>
        <v>0</v>
      </c>
      <c r="K44" s="33" t="str">
        <f t="shared" si="3"/>
        <v>OK</v>
      </c>
      <c r="L44" s="100"/>
      <c r="M44" s="101"/>
      <c r="N44" s="100"/>
      <c r="O44" s="50">
        <v>0</v>
      </c>
      <c r="P44" s="50">
        <v>0</v>
      </c>
      <c r="Q44" s="50">
        <v>0</v>
      </c>
      <c r="R44" s="50">
        <v>0</v>
      </c>
      <c r="S44" s="50">
        <v>0</v>
      </c>
      <c r="T44" s="50">
        <v>0</v>
      </c>
      <c r="U44" s="50">
        <v>0</v>
      </c>
      <c r="V44" s="50">
        <v>0</v>
      </c>
      <c r="W44" s="50">
        <v>0</v>
      </c>
    </row>
    <row r="45" spans="1:23" ht="315" x14ac:dyDescent="0.25">
      <c r="A45" s="65" t="s">
        <v>124</v>
      </c>
      <c r="B45" s="53">
        <v>11</v>
      </c>
      <c r="C45" s="46">
        <v>42</v>
      </c>
      <c r="D45" s="54" t="s">
        <v>94</v>
      </c>
      <c r="E45" s="27" t="s">
        <v>102</v>
      </c>
      <c r="F45" s="27" t="s">
        <v>117</v>
      </c>
      <c r="G45" s="47" t="s">
        <v>121</v>
      </c>
      <c r="H45" s="62">
        <v>925</v>
      </c>
      <c r="I45" s="52"/>
      <c r="J45" s="32">
        <f t="shared" si="2"/>
        <v>0</v>
      </c>
      <c r="K45" s="33" t="str">
        <f t="shared" si="3"/>
        <v>OK</v>
      </c>
      <c r="L45" s="100"/>
      <c r="M45" s="101"/>
      <c r="N45" s="100"/>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2"/>
        <v>0</v>
      </c>
      <c r="K46" s="76" t="str">
        <f t="shared" si="3"/>
        <v>OK</v>
      </c>
      <c r="L46" s="100"/>
      <c r="M46" s="101"/>
      <c r="N46" s="100"/>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2"/>
        <v>0</v>
      </c>
      <c r="K47" s="33" t="str">
        <f t="shared" si="3"/>
        <v>OK</v>
      </c>
      <c r="L47" s="100"/>
      <c r="M47" s="101"/>
      <c r="N47" s="100"/>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2"/>
        <v>0</v>
      </c>
      <c r="K48" s="33" t="str">
        <f t="shared" si="3"/>
        <v>OK</v>
      </c>
      <c r="L48" s="100"/>
      <c r="M48" s="101"/>
      <c r="N48" s="100"/>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2"/>
        <v>0</v>
      </c>
      <c r="K49" s="33" t="str">
        <f t="shared" si="3"/>
        <v>OK</v>
      </c>
      <c r="L49" s="100"/>
      <c r="M49" s="101"/>
      <c r="N49" s="100"/>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2"/>
        <v>0</v>
      </c>
      <c r="K50" s="33" t="str">
        <f t="shared" si="3"/>
        <v>OK</v>
      </c>
      <c r="L50" s="100"/>
      <c r="M50" s="101"/>
      <c r="N50" s="100"/>
      <c r="O50" s="50">
        <v>0</v>
      </c>
      <c r="P50" s="50">
        <v>0</v>
      </c>
      <c r="Q50" s="50">
        <v>0</v>
      </c>
      <c r="R50" s="50">
        <v>0</v>
      </c>
      <c r="S50" s="50">
        <v>0</v>
      </c>
      <c r="T50" s="50">
        <v>0</v>
      </c>
      <c r="U50" s="50">
        <v>0</v>
      </c>
      <c r="V50" s="50">
        <v>0</v>
      </c>
      <c r="W50" s="50">
        <v>0</v>
      </c>
    </row>
    <row r="52" spans="1:23" x14ac:dyDescent="0.25">
      <c r="D52" s="2" t="s">
        <v>130</v>
      </c>
    </row>
  </sheetData>
  <mergeCells count="32">
    <mergeCell ref="A4:A5"/>
    <mergeCell ref="B4:B5"/>
    <mergeCell ref="A6:A19"/>
    <mergeCell ref="B6:B19"/>
    <mergeCell ref="V1:V2"/>
    <mergeCell ref="D1:H1"/>
    <mergeCell ref="I1:K1"/>
    <mergeCell ref="W1:W2"/>
    <mergeCell ref="A2:K2"/>
    <mergeCell ref="S1:S2"/>
    <mergeCell ref="L1:L2"/>
    <mergeCell ref="T1:T2"/>
    <mergeCell ref="U1:U2"/>
    <mergeCell ref="M1:M2"/>
    <mergeCell ref="N1:N2"/>
    <mergeCell ref="O1:O2"/>
    <mergeCell ref="P1:P2"/>
    <mergeCell ref="Q1:Q2"/>
    <mergeCell ref="R1:R2"/>
    <mergeCell ref="A1:C1"/>
    <mergeCell ref="A21:A27"/>
    <mergeCell ref="B21:B27"/>
    <mergeCell ref="A28:A30"/>
    <mergeCell ref="B28:B30"/>
    <mergeCell ref="A32:A34"/>
    <mergeCell ref="B32:B34"/>
    <mergeCell ref="A35:A38"/>
    <mergeCell ref="B35:B38"/>
    <mergeCell ref="A39:A43"/>
    <mergeCell ref="B39:B43"/>
    <mergeCell ref="A48:A49"/>
    <mergeCell ref="B48:B49"/>
  </mergeCells>
  <conditionalFormatting sqref="O4:W4">
    <cfRule type="cellIs" dxfId="158" priority="22" stopIfTrue="1" operator="greaterThan">
      <formula>0</formula>
    </cfRule>
    <cfRule type="cellIs" dxfId="157" priority="23" stopIfTrue="1" operator="greaterThan">
      <formula>0</formula>
    </cfRule>
    <cfRule type="cellIs" dxfId="156" priority="24" stopIfTrue="1" operator="greaterThan">
      <formula>0</formula>
    </cfRule>
  </conditionalFormatting>
  <conditionalFormatting sqref="O5:W45 O47:W50">
    <cfRule type="cellIs" dxfId="155" priority="19" stopIfTrue="1" operator="greaterThan">
      <formula>0</formula>
    </cfRule>
    <cfRule type="cellIs" dxfId="154" priority="20" stopIfTrue="1" operator="greaterThan">
      <formula>0</formula>
    </cfRule>
    <cfRule type="cellIs" dxfId="153" priority="21" stopIfTrue="1" operator="greaterThan">
      <formula>0</formula>
    </cfRule>
  </conditionalFormatting>
  <conditionalFormatting sqref="O46:W46">
    <cfRule type="cellIs" dxfId="152" priority="1" stopIfTrue="1" operator="greaterThan">
      <formula>0</formula>
    </cfRule>
    <cfRule type="cellIs" dxfId="151" priority="2" stopIfTrue="1" operator="greaterThan">
      <formula>0</formula>
    </cfRule>
    <cfRule type="cellIs" dxfId="150" priority="3" stopIfTrue="1" operator="greaterThan">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5"/>
  <sheetViews>
    <sheetView topLeftCell="F1" zoomScale="80" zoomScaleNormal="80" workbookViewId="0">
      <selection activeCell="N5" sqref="N5"/>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7" width="15.42578125" style="25" customWidth="1"/>
    <col min="18" max="18" width="15.7109375" style="25" customWidth="1"/>
    <col min="19" max="19" width="12" style="25" customWidth="1"/>
    <col min="20" max="20" width="14.5703125" style="25" customWidth="1"/>
    <col min="21" max="21" width="17.42578125" style="25" customWidth="1"/>
    <col min="22"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144</v>
      </c>
      <c r="M1" s="109" t="s">
        <v>145</v>
      </c>
      <c r="N1" s="112" t="s">
        <v>146</v>
      </c>
      <c r="O1" s="109" t="s">
        <v>147</v>
      </c>
      <c r="P1" s="109" t="s">
        <v>148</v>
      </c>
      <c r="Q1" s="109" t="s">
        <v>149</v>
      </c>
      <c r="R1" s="109" t="s">
        <v>150</v>
      </c>
      <c r="S1" s="109" t="s">
        <v>151</v>
      </c>
      <c r="T1" s="109" t="s">
        <v>152</v>
      </c>
      <c r="U1" s="109" t="s">
        <v>153</v>
      </c>
      <c r="V1" s="109" t="s">
        <v>42</v>
      </c>
      <c r="W1" s="109" t="s">
        <v>42</v>
      </c>
    </row>
    <row r="2" spans="1:23" ht="24" customHeight="1" x14ac:dyDescent="0.25">
      <c r="A2" s="110" t="s">
        <v>31</v>
      </c>
      <c r="B2" s="110"/>
      <c r="C2" s="110"/>
      <c r="D2" s="110"/>
      <c r="E2" s="110"/>
      <c r="F2" s="110"/>
      <c r="G2" s="110"/>
      <c r="H2" s="110"/>
      <c r="I2" s="110"/>
      <c r="J2" s="110"/>
      <c r="K2" s="110"/>
      <c r="L2" s="109"/>
      <c r="M2" s="109"/>
      <c r="N2" s="113"/>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93">
        <v>42248</v>
      </c>
      <c r="M3" s="93">
        <v>42248</v>
      </c>
      <c r="N3" s="93">
        <v>42277</v>
      </c>
      <c r="O3" s="93">
        <v>42285</v>
      </c>
      <c r="P3" s="93">
        <v>42297</v>
      </c>
      <c r="Q3" s="93">
        <v>42306</v>
      </c>
      <c r="R3" s="93">
        <v>42375</v>
      </c>
      <c r="S3" s="94">
        <v>42311</v>
      </c>
      <c r="T3" s="93">
        <v>42311</v>
      </c>
      <c r="U3" s="93">
        <v>42377</v>
      </c>
      <c r="V3" s="19" t="s">
        <v>2</v>
      </c>
      <c r="W3" s="19" t="s">
        <v>2</v>
      </c>
    </row>
    <row r="4" spans="1:23" ht="15" customHeight="1" x14ac:dyDescent="0.25">
      <c r="A4" s="107" t="s">
        <v>124</v>
      </c>
      <c r="B4" s="104">
        <v>1</v>
      </c>
      <c r="C4" s="53">
        <v>1</v>
      </c>
      <c r="D4" s="63" t="s">
        <v>53</v>
      </c>
      <c r="E4" s="47" t="s">
        <v>100</v>
      </c>
      <c r="F4" s="47" t="s">
        <v>104</v>
      </c>
      <c r="G4" s="47" t="s">
        <v>121</v>
      </c>
      <c r="H4" s="62">
        <v>199.3</v>
      </c>
      <c r="I4" s="51">
        <v>20</v>
      </c>
      <c r="J4" s="32">
        <f>I4-(SUM(L4:W4))</f>
        <v>20</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c r="J5" s="32">
        <f t="shared" ref="J5:J50" si="0">I5-(SUM(L5:W5))</f>
        <v>0</v>
      </c>
      <c r="K5" s="33" t="str">
        <f t="shared" ref="K5:K50"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v>50</v>
      </c>
      <c r="J6" s="32">
        <f t="shared" si="0"/>
        <v>0</v>
      </c>
      <c r="K6" s="33" t="str">
        <f t="shared" si="1"/>
        <v>OK</v>
      </c>
      <c r="L6" s="50">
        <v>0</v>
      </c>
      <c r="M6" s="50">
        <v>0</v>
      </c>
      <c r="N6" s="50">
        <v>0</v>
      </c>
      <c r="O6" s="50">
        <v>0</v>
      </c>
      <c r="P6" s="50">
        <v>0</v>
      </c>
      <c r="Q6" s="50">
        <v>0</v>
      </c>
      <c r="R6" s="50"/>
      <c r="S6" s="50">
        <v>0</v>
      </c>
      <c r="T6" s="50">
        <v>0</v>
      </c>
      <c r="U6" s="50">
        <v>50</v>
      </c>
      <c r="V6" s="50">
        <v>0</v>
      </c>
      <c r="W6" s="50">
        <v>0</v>
      </c>
    </row>
    <row r="7" spans="1:23" ht="30" x14ac:dyDescent="0.25">
      <c r="A7" s="105"/>
      <c r="B7" s="105"/>
      <c r="C7" s="46">
        <v>4</v>
      </c>
      <c r="D7" s="64" t="s">
        <v>56</v>
      </c>
      <c r="E7" s="27" t="s">
        <v>100</v>
      </c>
      <c r="F7" s="27" t="s">
        <v>106</v>
      </c>
      <c r="G7" s="47" t="s">
        <v>121</v>
      </c>
      <c r="H7" s="62">
        <v>35</v>
      </c>
      <c r="I7" s="52">
        <v>100</v>
      </c>
      <c r="J7" s="32">
        <f t="shared" si="0"/>
        <v>100</v>
      </c>
      <c r="K7" s="33" t="str">
        <f t="shared" si="1"/>
        <v>OK</v>
      </c>
      <c r="L7" s="50">
        <v>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v>50</v>
      </c>
      <c r="J8" s="32">
        <f t="shared" si="0"/>
        <v>39</v>
      </c>
      <c r="K8" s="33" t="str">
        <f t="shared" si="1"/>
        <v>OK</v>
      </c>
      <c r="L8" s="50">
        <v>0</v>
      </c>
      <c r="M8" s="50">
        <v>0</v>
      </c>
      <c r="N8" s="50">
        <v>0</v>
      </c>
      <c r="O8" s="50">
        <v>0</v>
      </c>
      <c r="P8" s="50">
        <v>0</v>
      </c>
      <c r="Q8" s="50">
        <v>0</v>
      </c>
      <c r="R8" s="50"/>
      <c r="S8" s="50">
        <v>0</v>
      </c>
      <c r="T8" s="50">
        <v>0</v>
      </c>
      <c r="U8" s="50">
        <v>11</v>
      </c>
      <c r="V8" s="50">
        <v>0</v>
      </c>
      <c r="W8" s="50">
        <v>0</v>
      </c>
    </row>
    <row r="9" spans="1:23" x14ac:dyDescent="0.25">
      <c r="A9" s="105"/>
      <c r="B9" s="105"/>
      <c r="C9" s="46">
        <v>6</v>
      </c>
      <c r="D9" s="64" t="s">
        <v>58</v>
      </c>
      <c r="E9" s="27" t="s">
        <v>100</v>
      </c>
      <c r="F9" s="27" t="s">
        <v>107</v>
      </c>
      <c r="G9" s="47" t="s">
        <v>121</v>
      </c>
      <c r="H9" s="62">
        <v>88</v>
      </c>
      <c r="I9" s="52"/>
      <c r="J9" s="32">
        <f t="shared" si="0"/>
        <v>0</v>
      </c>
      <c r="K9" s="33" t="str">
        <f t="shared" si="1"/>
        <v>OK</v>
      </c>
      <c r="L9" s="50">
        <v>0</v>
      </c>
      <c r="M9" s="50">
        <v>0</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c r="J10" s="32">
        <f t="shared" si="0"/>
        <v>0</v>
      </c>
      <c r="K10" s="33" t="str">
        <f t="shared" si="1"/>
        <v>OK</v>
      </c>
      <c r="L10" s="50">
        <v>0</v>
      </c>
      <c r="M10" s="50">
        <v>0</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c r="J11" s="32">
        <f t="shared" si="0"/>
        <v>0</v>
      </c>
      <c r="K11" s="33" t="str">
        <f t="shared" si="1"/>
        <v>OK</v>
      </c>
      <c r="L11" s="50">
        <v>0</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v>6</v>
      </c>
      <c r="J12" s="32">
        <f t="shared" si="0"/>
        <v>0</v>
      </c>
      <c r="K12" s="33" t="str">
        <f t="shared" si="1"/>
        <v>OK</v>
      </c>
      <c r="L12" s="50">
        <v>1</v>
      </c>
      <c r="M12" s="50">
        <v>0</v>
      </c>
      <c r="N12" s="50"/>
      <c r="O12" s="50">
        <v>1</v>
      </c>
      <c r="P12" s="50">
        <v>0</v>
      </c>
      <c r="Q12" s="50">
        <v>0</v>
      </c>
      <c r="R12" s="50">
        <v>2</v>
      </c>
      <c r="S12" s="50">
        <v>0</v>
      </c>
      <c r="T12" s="50">
        <v>0</v>
      </c>
      <c r="U12" s="50">
        <v>2</v>
      </c>
      <c r="V12" s="50">
        <v>0</v>
      </c>
      <c r="W12" s="50">
        <v>0</v>
      </c>
    </row>
    <row r="13" spans="1:23" ht="90" x14ac:dyDescent="0.25">
      <c r="A13" s="105"/>
      <c r="B13" s="105"/>
      <c r="C13" s="46">
        <v>10</v>
      </c>
      <c r="D13" s="54" t="s">
        <v>62</v>
      </c>
      <c r="E13" s="27" t="s">
        <v>100</v>
      </c>
      <c r="F13" s="27" t="s">
        <v>109</v>
      </c>
      <c r="G13" s="47" t="s">
        <v>121</v>
      </c>
      <c r="H13" s="62">
        <v>91.55</v>
      </c>
      <c r="I13" s="52">
        <v>100</v>
      </c>
      <c r="J13" s="32">
        <f t="shared" si="0"/>
        <v>0.5</v>
      </c>
      <c r="K13" s="33" t="str">
        <f t="shared" si="1"/>
        <v>OK</v>
      </c>
      <c r="L13" s="95">
        <v>99.5</v>
      </c>
      <c r="M13" s="50">
        <v>0</v>
      </c>
      <c r="N13" s="50"/>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v>220</v>
      </c>
      <c r="J15" s="32">
        <f t="shared" si="0"/>
        <v>200</v>
      </c>
      <c r="K15" s="33" t="str">
        <f t="shared" si="1"/>
        <v>OK</v>
      </c>
      <c r="L15" s="96">
        <v>9.8000000000000007</v>
      </c>
      <c r="M15" s="50">
        <v>0</v>
      </c>
      <c r="N15" s="50">
        <v>0</v>
      </c>
      <c r="O15" s="50">
        <v>0</v>
      </c>
      <c r="P15" s="50">
        <v>0</v>
      </c>
      <c r="Q15" s="50">
        <v>0</v>
      </c>
      <c r="R15" s="95"/>
      <c r="S15" s="50">
        <v>0</v>
      </c>
      <c r="T15" s="50">
        <v>0</v>
      </c>
      <c r="U15" s="96">
        <v>10.199999999999999</v>
      </c>
      <c r="V15" s="50">
        <v>0</v>
      </c>
      <c r="W15" s="50">
        <v>0</v>
      </c>
    </row>
    <row r="16" spans="1:23" ht="75" x14ac:dyDescent="0.25">
      <c r="A16" s="105"/>
      <c r="B16" s="105"/>
      <c r="C16" s="46">
        <v>13</v>
      </c>
      <c r="D16" s="54" t="s">
        <v>65</v>
      </c>
      <c r="E16" s="27" t="s">
        <v>102</v>
      </c>
      <c r="F16" s="27" t="s">
        <v>105</v>
      </c>
      <c r="G16" s="47" t="s">
        <v>121</v>
      </c>
      <c r="H16" s="62">
        <v>209.9</v>
      </c>
      <c r="I16" s="52">
        <v>10</v>
      </c>
      <c r="J16" s="32">
        <f t="shared" si="0"/>
        <v>8</v>
      </c>
      <c r="K16" s="33" t="str">
        <f t="shared" si="1"/>
        <v>OK</v>
      </c>
      <c r="L16" s="50">
        <v>1</v>
      </c>
      <c r="M16" s="50">
        <v>0</v>
      </c>
      <c r="N16" s="50">
        <v>0</v>
      </c>
      <c r="O16" s="50">
        <v>0</v>
      </c>
      <c r="P16" s="50">
        <v>0</v>
      </c>
      <c r="Q16" s="50">
        <v>0</v>
      </c>
      <c r="R16" s="50"/>
      <c r="S16" s="50">
        <v>0</v>
      </c>
      <c r="T16" s="50">
        <v>0</v>
      </c>
      <c r="U16" s="50">
        <v>1</v>
      </c>
      <c r="V16" s="50">
        <v>0</v>
      </c>
      <c r="W16" s="50">
        <v>0</v>
      </c>
    </row>
    <row r="17" spans="1:23" ht="150" x14ac:dyDescent="0.25">
      <c r="A17" s="105"/>
      <c r="B17" s="105"/>
      <c r="C17" s="46">
        <v>14</v>
      </c>
      <c r="D17" s="54" t="s">
        <v>66</v>
      </c>
      <c r="E17" s="27" t="s">
        <v>100</v>
      </c>
      <c r="F17" s="27" t="s">
        <v>109</v>
      </c>
      <c r="G17" s="47" t="s">
        <v>121</v>
      </c>
      <c r="H17" s="62">
        <v>240</v>
      </c>
      <c r="I17" s="52">
        <v>50</v>
      </c>
      <c r="J17" s="32">
        <f t="shared" si="0"/>
        <v>38.700000000000003</v>
      </c>
      <c r="K17" s="33" t="str">
        <f t="shared" si="1"/>
        <v>OK</v>
      </c>
      <c r="L17" s="50">
        <v>0</v>
      </c>
      <c r="M17" s="50">
        <v>0</v>
      </c>
      <c r="N17" s="50">
        <v>0</v>
      </c>
      <c r="O17" s="50">
        <v>0</v>
      </c>
      <c r="P17" s="50">
        <v>0</v>
      </c>
      <c r="Q17" s="50">
        <v>0</v>
      </c>
      <c r="R17" s="95"/>
      <c r="S17" s="50">
        <v>0</v>
      </c>
      <c r="T17" s="50">
        <v>0</v>
      </c>
      <c r="U17" s="50">
        <v>11.3</v>
      </c>
      <c r="V17" s="50">
        <v>0</v>
      </c>
      <c r="W17" s="50">
        <v>0</v>
      </c>
    </row>
    <row r="18" spans="1:23" ht="45" x14ac:dyDescent="0.25">
      <c r="A18" s="105"/>
      <c r="B18" s="105"/>
      <c r="C18" s="46">
        <v>15</v>
      </c>
      <c r="D18" s="54" t="s">
        <v>67</v>
      </c>
      <c r="E18" s="27" t="s">
        <v>100</v>
      </c>
      <c r="F18" s="27">
        <v>0</v>
      </c>
      <c r="G18" s="47" t="s">
        <v>122</v>
      </c>
      <c r="H18" s="62">
        <v>6.5</v>
      </c>
      <c r="I18" s="52">
        <v>30</v>
      </c>
      <c r="J18" s="32">
        <f t="shared" si="0"/>
        <v>20.2</v>
      </c>
      <c r="K18" s="33" t="str">
        <f t="shared" si="1"/>
        <v>OK</v>
      </c>
      <c r="L18" s="95"/>
      <c r="M18" s="95">
        <v>9.8000000000000007</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v>30</v>
      </c>
      <c r="J19" s="32">
        <f t="shared" si="0"/>
        <v>30</v>
      </c>
      <c r="K19" s="33" t="str">
        <f t="shared" si="1"/>
        <v>OK</v>
      </c>
      <c r="L19" s="50">
        <v>0</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v>100</v>
      </c>
      <c r="J20" s="32">
        <f t="shared" si="0"/>
        <v>70.930000000000007</v>
      </c>
      <c r="K20" s="33" t="str">
        <f t="shared" si="1"/>
        <v>OK</v>
      </c>
      <c r="L20" s="50">
        <v>0</v>
      </c>
      <c r="M20" s="50">
        <v>0</v>
      </c>
      <c r="N20" s="95">
        <v>29.07</v>
      </c>
      <c r="O20" s="50">
        <v>0</v>
      </c>
      <c r="P20" s="50">
        <v>0</v>
      </c>
      <c r="Q20" s="50">
        <v>0</v>
      </c>
      <c r="R20" s="50">
        <v>0</v>
      </c>
      <c r="S20" s="50">
        <v>0</v>
      </c>
      <c r="T20" s="50">
        <v>0</v>
      </c>
      <c r="U20" s="50">
        <v>0</v>
      </c>
      <c r="V20" s="50">
        <v>0</v>
      </c>
      <c r="W20" s="50">
        <v>0</v>
      </c>
    </row>
    <row r="21" spans="1:23" ht="60" x14ac:dyDescent="0.25">
      <c r="A21" s="107" t="s">
        <v>127</v>
      </c>
      <c r="B21" s="104">
        <v>4</v>
      </c>
      <c r="C21" s="46">
        <v>18</v>
      </c>
      <c r="D21" s="54" t="s">
        <v>70</v>
      </c>
      <c r="E21" s="27" t="s">
        <v>100</v>
      </c>
      <c r="F21" s="27" t="s">
        <v>112</v>
      </c>
      <c r="G21" s="47" t="s">
        <v>121</v>
      </c>
      <c r="H21" s="62">
        <v>66</v>
      </c>
      <c r="I21" s="52"/>
      <c r="J21" s="32">
        <f t="shared" si="0"/>
        <v>0</v>
      </c>
      <c r="K21" s="33" t="str">
        <f t="shared" si="1"/>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c r="J22" s="32">
        <f t="shared" si="0"/>
        <v>0</v>
      </c>
      <c r="K22" s="33" t="str">
        <f t="shared" si="1"/>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v>50</v>
      </c>
      <c r="J23" s="32">
        <f t="shared" si="0"/>
        <v>50</v>
      </c>
      <c r="K23" s="33" t="str">
        <f t="shared" si="1"/>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0"/>
        <v>0</v>
      </c>
      <c r="K24" s="33" t="str">
        <f t="shared" si="1"/>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0"/>
        <v>0</v>
      </c>
      <c r="K25" s="33" t="str">
        <f t="shared" si="1"/>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0"/>
        <v>0</v>
      </c>
      <c r="K26" s="33" t="str">
        <f t="shared" si="1"/>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0"/>
        <v>0</v>
      </c>
      <c r="K27" s="33" t="str">
        <f t="shared" si="1"/>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c r="J28" s="32">
        <f t="shared" si="0"/>
        <v>0</v>
      </c>
      <c r="K28" s="33" t="str">
        <f t="shared" si="1"/>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v>100</v>
      </c>
      <c r="J29" s="32">
        <f t="shared" si="0"/>
        <v>100</v>
      </c>
      <c r="K29" s="33" t="str">
        <f t="shared" si="1"/>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c r="J30" s="32">
        <f t="shared" si="0"/>
        <v>0</v>
      </c>
      <c r="K30" s="33" t="str">
        <f t="shared" si="1"/>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c r="J31" s="32">
        <f t="shared" si="0"/>
        <v>0</v>
      </c>
      <c r="K31" s="33" t="str">
        <f t="shared" si="1"/>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0"/>
        <v>0</v>
      </c>
      <c r="K32" s="33" t="str">
        <f t="shared" si="1"/>
        <v>OK</v>
      </c>
      <c r="L32" s="50">
        <v>0</v>
      </c>
      <c r="M32" s="50">
        <v>0</v>
      </c>
      <c r="N32" s="50">
        <v>0</v>
      </c>
      <c r="O32" s="50">
        <v>0</v>
      </c>
      <c r="P32" s="50">
        <v>0</v>
      </c>
      <c r="Q32" s="50">
        <v>0</v>
      </c>
      <c r="R32" s="50">
        <v>0</v>
      </c>
      <c r="S32" s="50">
        <v>0</v>
      </c>
      <c r="T32" s="50">
        <v>0</v>
      </c>
      <c r="U32" s="50">
        <v>0</v>
      </c>
      <c r="V32" s="50">
        <v>0</v>
      </c>
      <c r="W32" s="50">
        <v>0</v>
      </c>
    </row>
    <row r="33" spans="1:23" ht="75" x14ac:dyDescent="0.25">
      <c r="A33" s="105"/>
      <c r="B33" s="105"/>
      <c r="C33" s="46">
        <v>30</v>
      </c>
      <c r="D33" s="54" t="s">
        <v>82</v>
      </c>
      <c r="E33" s="27" t="s">
        <v>102</v>
      </c>
      <c r="F33" s="27" t="s">
        <v>117</v>
      </c>
      <c r="G33" s="47" t="s">
        <v>121</v>
      </c>
      <c r="H33" s="62">
        <v>1670</v>
      </c>
      <c r="I33" s="52"/>
      <c r="J33" s="32">
        <f t="shared" si="0"/>
        <v>0</v>
      </c>
      <c r="K33" s="33" t="str">
        <f t="shared" si="1"/>
        <v>OK</v>
      </c>
      <c r="L33" s="50">
        <v>0</v>
      </c>
      <c r="M33" s="50">
        <v>0</v>
      </c>
      <c r="N33" s="50">
        <v>0</v>
      </c>
      <c r="O33" s="50">
        <v>0</v>
      </c>
      <c r="P33" s="50">
        <v>0</v>
      </c>
      <c r="Q33" s="50">
        <v>0</v>
      </c>
      <c r="R33" s="50">
        <v>0</v>
      </c>
      <c r="S33" s="50">
        <v>0</v>
      </c>
      <c r="T33" s="50">
        <v>0</v>
      </c>
      <c r="U33" s="50">
        <v>0</v>
      </c>
      <c r="V33" s="50">
        <v>0</v>
      </c>
      <c r="W33" s="50">
        <v>0</v>
      </c>
    </row>
    <row r="34" spans="1:23" ht="75" x14ac:dyDescent="0.25">
      <c r="A34" s="106"/>
      <c r="B34" s="106"/>
      <c r="C34" s="46">
        <v>31</v>
      </c>
      <c r="D34" s="54" t="s">
        <v>83</v>
      </c>
      <c r="E34" s="27" t="s">
        <v>102</v>
      </c>
      <c r="F34" s="27" t="s">
        <v>117</v>
      </c>
      <c r="G34" s="47" t="s">
        <v>121</v>
      </c>
      <c r="H34" s="62">
        <v>1178</v>
      </c>
      <c r="I34" s="52"/>
      <c r="J34" s="32">
        <f t="shared" si="0"/>
        <v>0</v>
      </c>
      <c r="K34" s="33" t="str">
        <f t="shared" si="1"/>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0"/>
        <v>0</v>
      </c>
      <c r="K35" s="33" t="str">
        <f t="shared" si="1"/>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0"/>
        <v>0</v>
      </c>
      <c r="K36" s="33" t="str">
        <f t="shared" si="1"/>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0"/>
        <v>0</v>
      </c>
      <c r="K37" s="33" t="str">
        <f t="shared" si="1"/>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0"/>
        <v>0</v>
      </c>
      <c r="K38" s="33" t="str">
        <f t="shared" si="1"/>
        <v>OK</v>
      </c>
      <c r="L38" s="50">
        <v>0</v>
      </c>
      <c r="M38" s="50">
        <v>0</v>
      </c>
      <c r="N38" s="50">
        <v>0</v>
      </c>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0"/>
        <v>0</v>
      </c>
      <c r="K39" s="33" t="str">
        <f t="shared" si="1"/>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0"/>
        <v>0</v>
      </c>
      <c r="K40" s="33" t="str">
        <f t="shared" si="1"/>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v>8</v>
      </c>
      <c r="J41" s="32">
        <f t="shared" si="0"/>
        <v>4</v>
      </c>
      <c r="K41" s="33" t="str">
        <f t="shared" si="1"/>
        <v>OK</v>
      </c>
      <c r="L41" s="50">
        <v>0</v>
      </c>
      <c r="M41" s="50">
        <v>0</v>
      </c>
      <c r="N41" s="50">
        <v>0</v>
      </c>
      <c r="O41" s="50">
        <v>0</v>
      </c>
      <c r="P41" s="50">
        <v>0</v>
      </c>
      <c r="Q41" s="50">
        <v>4</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v>1</v>
      </c>
      <c r="J42" s="32">
        <f t="shared" si="0"/>
        <v>0</v>
      </c>
      <c r="K42" s="33" t="str">
        <f t="shared" si="1"/>
        <v>OK</v>
      </c>
      <c r="L42" s="50">
        <v>0</v>
      </c>
      <c r="M42" s="50">
        <v>0</v>
      </c>
      <c r="N42" s="50">
        <v>0</v>
      </c>
      <c r="O42" s="50">
        <v>0</v>
      </c>
      <c r="P42" s="50">
        <v>0</v>
      </c>
      <c r="Q42" s="50">
        <v>1</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v>8</v>
      </c>
      <c r="J43" s="32">
        <f t="shared" si="0"/>
        <v>3</v>
      </c>
      <c r="K43" s="33" t="str">
        <f t="shared" si="1"/>
        <v>OK</v>
      </c>
      <c r="L43" s="50">
        <v>0</v>
      </c>
      <c r="M43" s="50">
        <v>0</v>
      </c>
      <c r="N43" s="50">
        <v>0</v>
      </c>
      <c r="O43" s="50">
        <v>0</v>
      </c>
      <c r="P43" s="50">
        <v>0</v>
      </c>
      <c r="Q43" s="50">
        <v>5</v>
      </c>
      <c r="R43" s="50">
        <v>0</v>
      </c>
      <c r="S43" s="50">
        <v>0</v>
      </c>
      <c r="T43" s="50">
        <v>0</v>
      </c>
      <c r="U43" s="50">
        <v>0</v>
      </c>
      <c r="V43" s="50">
        <v>0</v>
      </c>
      <c r="W43" s="50">
        <v>0</v>
      </c>
    </row>
    <row r="44" spans="1:23" ht="330" x14ac:dyDescent="0.25">
      <c r="A44" s="65" t="s">
        <v>128</v>
      </c>
      <c r="B44" s="53">
        <v>10</v>
      </c>
      <c r="C44" s="46">
        <v>41</v>
      </c>
      <c r="D44" s="54" t="s">
        <v>93</v>
      </c>
      <c r="E44" s="27" t="s">
        <v>102</v>
      </c>
      <c r="F44" s="27" t="s">
        <v>119</v>
      </c>
      <c r="G44" s="47" t="s">
        <v>121</v>
      </c>
      <c r="H44" s="62">
        <v>1290</v>
      </c>
      <c r="I44" s="52"/>
      <c r="J44" s="32">
        <f t="shared" si="0"/>
        <v>0</v>
      </c>
      <c r="K44" s="33" t="str">
        <f t="shared" si="1"/>
        <v>OK</v>
      </c>
      <c r="L44" s="50">
        <v>0</v>
      </c>
      <c r="M44" s="50">
        <v>0</v>
      </c>
      <c r="N44" s="50">
        <v>0</v>
      </c>
      <c r="O44" s="50">
        <v>0</v>
      </c>
      <c r="P44" s="50">
        <v>0</v>
      </c>
      <c r="Q44" s="50">
        <v>0</v>
      </c>
      <c r="R44" s="50">
        <v>0</v>
      </c>
      <c r="S44" s="50">
        <v>0</v>
      </c>
      <c r="T44" s="50">
        <v>0</v>
      </c>
      <c r="U44" s="50">
        <v>0</v>
      </c>
      <c r="V44" s="50">
        <v>0</v>
      </c>
      <c r="W44" s="50">
        <v>0</v>
      </c>
    </row>
    <row r="45" spans="1:23" ht="300" x14ac:dyDescent="0.25">
      <c r="A45" s="65" t="s">
        <v>124</v>
      </c>
      <c r="B45" s="53">
        <v>11</v>
      </c>
      <c r="C45" s="46">
        <v>42</v>
      </c>
      <c r="D45" s="54" t="s">
        <v>94</v>
      </c>
      <c r="E45" s="27" t="s">
        <v>102</v>
      </c>
      <c r="F45" s="27" t="s">
        <v>117</v>
      </c>
      <c r="G45" s="47" t="s">
        <v>121</v>
      </c>
      <c r="H45" s="62">
        <v>925</v>
      </c>
      <c r="I45" s="52"/>
      <c r="J45" s="32">
        <f t="shared" si="0"/>
        <v>0</v>
      </c>
      <c r="K45" s="33" t="str">
        <f t="shared" si="1"/>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0"/>
        <v>0</v>
      </c>
      <c r="K46" s="76" t="str">
        <f t="shared" si="1"/>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v>1</v>
      </c>
      <c r="J47" s="32">
        <f t="shared" si="0"/>
        <v>1</v>
      </c>
      <c r="K47" s="33" t="str">
        <f t="shared" si="1"/>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v>100</v>
      </c>
      <c r="J48" s="32">
        <f t="shared" si="0"/>
        <v>100</v>
      </c>
      <c r="K48" s="33" t="str">
        <f t="shared" si="1"/>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v>500</v>
      </c>
      <c r="J49" s="32">
        <f t="shared" si="0"/>
        <v>500</v>
      </c>
      <c r="K49" s="33" t="str">
        <f t="shared" si="1"/>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f>800+200</f>
        <v>1000</v>
      </c>
      <c r="J50" s="32">
        <f t="shared" si="0"/>
        <v>200</v>
      </c>
      <c r="K50" s="33" t="str">
        <f t="shared" si="1"/>
        <v>OK</v>
      </c>
      <c r="L50" s="50">
        <v>0</v>
      </c>
      <c r="M50" s="50">
        <v>0</v>
      </c>
      <c r="N50" s="50">
        <v>0</v>
      </c>
      <c r="O50" s="50">
        <v>0</v>
      </c>
      <c r="P50" s="50">
        <v>800</v>
      </c>
      <c r="Q50" s="50">
        <v>0</v>
      </c>
      <c r="R50" s="50">
        <v>0</v>
      </c>
      <c r="S50" s="50">
        <v>-200</v>
      </c>
      <c r="T50" s="50">
        <v>200</v>
      </c>
      <c r="U50" s="50">
        <v>0</v>
      </c>
      <c r="V50" s="50">
        <v>0</v>
      </c>
      <c r="W50" s="50">
        <v>0</v>
      </c>
    </row>
    <row r="51" spans="1:23" x14ac:dyDescent="0.25">
      <c r="P51" s="97">
        <f>P50*H50</f>
        <v>87872</v>
      </c>
    </row>
    <row r="52" spans="1:23" x14ac:dyDescent="0.25">
      <c r="D52" s="2" t="s">
        <v>130</v>
      </c>
      <c r="N52" s="98">
        <f>N20*H20</f>
        <v>1017.45</v>
      </c>
    </row>
    <row r="53" spans="1:23" x14ac:dyDescent="0.25">
      <c r="L53" s="97">
        <f>H12*L12</f>
        <v>860</v>
      </c>
    </row>
    <row r="54" spans="1:23" x14ac:dyDescent="0.25">
      <c r="L54" s="98">
        <f>H13*L13</f>
        <v>9109.2250000000004</v>
      </c>
    </row>
    <row r="55" spans="1:23" x14ac:dyDescent="0.25">
      <c r="L55" s="98">
        <f>H15*L15</f>
        <v>1068.2</v>
      </c>
    </row>
    <row r="56" spans="1:23" x14ac:dyDescent="0.25">
      <c r="L56" s="98">
        <f>H16*L16</f>
        <v>209.9</v>
      </c>
    </row>
    <row r="57" spans="1:23" x14ac:dyDescent="0.25">
      <c r="L57" s="98"/>
      <c r="M57" s="98">
        <f>M18*H18</f>
        <v>63.7</v>
      </c>
    </row>
    <row r="58" spans="1:23" x14ac:dyDescent="0.25">
      <c r="L58" s="25">
        <f>SUBTOTAL(9,L53:L57)</f>
        <v>11247.325000000001</v>
      </c>
      <c r="Q58" s="97">
        <f>SUMPRODUCT(H41:H43,Q41:Q43)</f>
        <v>10881.85</v>
      </c>
      <c r="R58" s="97">
        <f>SUMPRODUCT($H$6:$H$17,R6:R17)</f>
        <v>1720</v>
      </c>
      <c r="S58" s="97">
        <f t="shared" ref="S58:U58" si="2">SUMPRODUCT($H$6:$H$17,S6:S17)</f>
        <v>0</v>
      </c>
      <c r="T58" s="97">
        <f t="shared" si="2"/>
        <v>0</v>
      </c>
      <c r="U58" s="97">
        <f t="shared" si="2"/>
        <v>9851.7000000000007</v>
      </c>
    </row>
    <row r="63" spans="1:23" x14ac:dyDescent="0.25">
      <c r="L63" s="97">
        <f>45*H50</f>
        <v>4942.8</v>
      </c>
      <c r="M63" s="25">
        <v>45</v>
      </c>
    </row>
    <row r="64" spans="1:23" x14ac:dyDescent="0.25">
      <c r="L64" s="98">
        <f>155*H50</f>
        <v>17025.2</v>
      </c>
      <c r="M64" s="25">
        <v>155</v>
      </c>
    </row>
    <row r="65" spans="12:13" x14ac:dyDescent="0.25">
      <c r="L65" s="97">
        <f>SUBTOTAL(9,L63:L64)</f>
        <v>21968</v>
      </c>
      <c r="M65" s="98"/>
    </row>
  </sheetData>
  <mergeCells count="32">
    <mergeCell ref="A4:A5"/>
    <mergeCell ref="B4:B5"/>
    <mergeCell ref="A6:A19"/>
    <mergeCell ref="B6:B19"/>
    <mergeCell ref="V1:V2"/>
    <mergeCell ref="D1:H1"/>
    <mergeCell ref="I1:K1"/>
    <mergeCell ref="W1:W2"/>
    <mergeCell ref="A2:K2"/>
    <mergeCell ref="S1:S2"/>
    <mergeCell ref="L1:L2"/>
    <mergeCell ref="T1:T2"/>
    <mergeCell ref="U1:U2"/>
    <mergeCell ref="M1:M2"/>
    <mergeCell ref="N1:N2"/>
    <mergeCell ref="O1:O2"/>
    <mergeCell ref="P1:P2"/>
    <mergeCell ref="Q1:Q2"/>
    <mergeCell ref="R1:R2"/>
    <mergeCell ref="A1:C1"/>
    <mergeCell ref="A21:A27"/>
    <mergeCell ref="B21:B27"/>
    <mergeCell ref="A28:A30"/>
    <mergeCell ref="B28:B30"/>
    <mergeCell ref="A32:A34"/>
    <mergeCell ref="B32:B34"/>
    <mergeCell ref="A35:A38"/>
    <mergeCell ref="B35:B38"/>
    <mergeCell ref="A39:A43"/>
    <mergeCell ref="B39:B43"/>
    <mergeCell ref="A48:A49"/>
    <mergeCell ref="B48:B49"/>
  </mergeCells>
  <conditionalFormatting sqref="V4:W4">
    <cfRule type="cellIs" dxfId="149" priority="28" stopIfTrue="1" operator="greaterThan">
      <formula>0</formula>
    </cfRule>
    <cfRule type="cellIs" dxfId="148" priority="29" stopIfTrue="1" operator="greaterThan">
      <formula>0</formula>
    </cfRule>
    <cfRule type="cellIs" dxfId="147" priority="30" stopIfTrue="1" operator="greaterThan">
      <formula>0</formula>
    </cfRule>
  </conditionalFormatting>
  <conditionalFormatting sqref="V5:W45 V47:W50">
    <cfRule type="cellIs" dxfId="146" priority="25" stopIfTrue="1" operator="greaterThan">
      <formula>0</formula>
    </cfRule>
    <cfRule type="cellIs" dxfId="145" priority="26" stopIfTrue="1" operator="greaterThan">
      <formula>0</formula>
    </cfRule>
    <cfRule type="cellIs" dxfId="144" priority="27" stopIfTrue="1" operator="greaterThan">
      <formula>0</formula>
    </cfRule>
  </conditionalFormatting>
  <conditionalFormatting sqref="V46:W46">
    <cfRule type="cellIs" dxfId="143" priority="19" stopIfTrue="1" operator="greaterThan">
      <formula>0</formula>
    </cfRule>
    <cfRule type="cellIs" dxfId="142" priority="20" stopIfTrue="1" operator="greaterThan">
      <formula>0</formula>
    </cfRule>
    <cfRule type="cellIs" dxfId="141" priority="21" stopIfTrue="1" operator="greaterThan">
      <formula>0</formula>
    </cfRule>
  </conditionalFormatting>
  <conditionalFormatting sqref="L4">
    <cfRule type="cellIs" dxfId="140" priority="16" stopIfTrue="1" operator="greaterThan">
      <formula>0</formula>
    </cfRule>
    <cfRule type="cellIs" dxfId="139" priority="17" stopIfTrue="1" operator="greaterThan">
      <formula>0</formula>
    </cfRule>
    <cfRule type="cellIs" dxfId="138" priority="18" stopIfTrue="1" operator="greaterThan">
      <formula>0</formula>
    </cfRule>
  </conditionalFormatting>
  <conditionalFormatting sqref="L5:L45 L47:L50">
    <cfRule type="cellIs" dxfId="137" priority="13" stopIfTrue="1" operator="greaterThan">
      <formula>0</formula>
    </cfRule>
    <cfRule type="cellIs" dxfId="136" priority="14" stopIfTrue="1" operator="greaterThan">
      <formula>0</formula>
    </cfRule>
    <cfRule type="cellIs" dxfId="135" priority="15" stopIfTrue="1" operator="greaterThan">
      <formula>0</formula>
    </cfRule>
  </conditionalFormatting>
  <conditionalFormatting sqref="M4:U4">
    <cfRule type="cellIs" dxfId="134" priority="10" stopIfTrue="1" operator="greaterThan">
      <formula>0</formula>
    </cfRule>
    <cfRule type="cellIs" dxfId="133" priority="11" stopIfTrue="1" operator="greaterThan">
      <formula>0</formula>
    </cfRule>
    <cfRule type="cellIs" dxfId="132" priority="12" stopIfTrue="1" operator="greaterThan">
      <formula>0</formula>
    </cfRule>
  </conditionalFormatting>
  <conditionalFormatting sqref="M5:U45 M47:U50">
    <cfRule type="cellIs" dxfId="131" priority="7" stopIfTrue="1" operator="greaterThan">
      <formula>0</formula>
    </cfRule>
    <cfRule type="cellIs" dxfId="130" priority="8" stopIfTrue="1" operator="greaterThan">
      <formula>0</formula>
    </cfRule>
    <cfRule type="cellIs" dxfId="129" priority="9" stopIfTrue="1" operator="greaterThan">
      <formula>0</formula>
    </cfRule>
  </conditionalFormatting>
  <conditionalFormatting sqref="L46">
    <cfRule type="cellIs" dxfId="128" priority="4" stopIfTrue="1" operator="greaterThan">
      <formula>0</formula>
    </cfRule>
    <cfRule type="cellIs" dxfId="127" priority="5" stopIfTrue="1" operator="greaterThan">
      <formula>0</formula>
    </cfRule>
    <cfRule type="cellIs" dxfId="126" priority="6" stopIfTrue="1" operator="greaterThan">
      <formula>0</formula>
    </cfRule>
  </conditionalFormatting>
  <conditionalFormatting sqref="M46:U46">
    <cfRule type="cellIs" dxfId="125" priority="1" stopIfTrue="1" operator="greaterThan">
      <formula>0</formula>
    </cfRule>
    <cfRule type="cellIs" dxfId="124" priority="2" stopIfTrue="1" operator="greaterThan">
      <formula>0</formula>
    </cfRule>
    <cfRule type="cellIs" dxfId="123" priority="3" stopIfTrue="1" operator="greaterThan">
      <formula>0</formula>
    </cfRule>
  </conditionalFormatting>
  <pageMargins left="0.511811024" right="0.511811024" top="0.78740157499999996" bottom="0.78740157499999996" header="0.31496062000000002" footer="0.31496062000000002"/>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80" zoomScaleNormal="80" workbookViewId="0">
      <selection activeCell="I51" sqref="I51"/>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42</v>
      </c>
      <c r="M1" s="109" t="s">
        <v>42</v>
      </c>
      <c r="N1" s="109" t="s">
        <v>42</v>
      </c>
      <c r="O1" s="109" t="s">
        <v>42</v>
      </c>
      <c r="P1" s="109" t="s">
        <v>42</v>
      </c>
      <c r="Q1" s="109" t="s">
        <v>42</v>
      </c>
      <c r="R1" s="109" t="s">
        <v>42</v>
      </c>
      <c r="S1" s="109" t="s">
        <v>42</v>
      </c>
      <c r="T1" s="109" t="s">
        <v>42</v>
      </c>
      <c r="U1" s="109" t="s">
        <v>42</v>
      </c>
      <c r="V1" s="109" t="s">
        <v>42</v>
      </c>
      <c r="W1" s="109" t="s">
        <v>42</v>
      </c>
    </row>
    <row r="2" spans="1:23" ht="24" customHeight="1" x14ac:dyDescent="0.25">
      <c r="A2" s="110" t="s">
        <v>48</v>
      </c>
      <c r="B2" s="110"/>
      <c r="C2" s="110"/>
      <c r="D2" s="110"/>
      <c r="E2" s="110"/>
      <c r="F2" s="110"/>
      <c r="G2" s="110"/>
      <c r="H2" s="110"/>
      <c r="I2" s="110"/>
      <c r="J2" s="110"/>
      <c r="K2" s="110"/>
      <c r="L2" s="109"/>
      <c r="M2" s="109"/>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v>15</v>
      </c>
      <c r="J4" s="32">
        <f>I4-(SUM(L4:W4))</f>
        <v>15</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v>15</v>
      </c>
      <c r="J5" s="32">
        <f t="shared" ref="J5:J50" si="0">I5-(SUM(L5:W5))</f>
        <v>15</v>
      </c>
      <c r="K5" s="33" t="str">
        <f t="shared" ref="K5:K50"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v>100</v>
      </c>
      <c r="J6" s="32">
        <f t="shared" si="0"/>
        <v>100</v>
      </c>
      <c r="K6" s="33" t="str">
        <f t="shared" si="1"/>
        <v>OK</v>
      </c>
      <c r="L6" s="50">
        <v>0</v>
      </c>
      <c r="M6" s="50">
        <v>0</v>
      </c>
      <c r="N6" s="50">
        <v>0</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v>50</v>
      </c>
      <c r="J7" s="32">
        <f t="shared" si="0"/>
        <v>50</v>
      </c>
      <c r="K7" s="33" t="str">
        <f t="shared" si="1"/>
        <v>OK</v>
      </c>
      <c r="L7" s="50">
        <v>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v>50</v>
      </c>
      <c r="J8" s="32">
        <f t="shared" si="0"/>
        <v>50</v>
      </c>
      <c r="K8" s="33" t="str">
        <f t="shared" si="1"/>
        <v>OK</v>
      </c>
      <c r="L8" s="50">
        <v>0</v>
      </c>
      <c r="M8" s="50">
        <v>0</v>
      </c>
      <c r="N8" s="50">
        <v>0</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40</v>
      </c>
      <c r="J9" s="32">
        <f t="shared" si="0"/>
        <v>40</v>
      </c>
      <c r="K9" s="33" t="str">
        <f t="shared" si="1"/>
        <v>OK</v>
      </c>
      <c r="L9" s="50">
        <v>0</v>
      </c>
      <c r="M9" s="50">
        <v>0</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v>25</v>
      </c>
      <c r="J10" s="32">
        <f t="shared" si="0"/>
        <v>25</v>
      </c>
      <c r="K10" s="33" t="str">
        <f t="shared" si="1"/>
        <v>OK</v>
      </c>
      <c r="L10" s="50">
        <v>0</v>
      </c>
      <c r="M10" s="50">
        <v>0</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v>5</v>
      </c>
      <c r="J11" s="32">
        <f t="shared" si="0"/>
        <v>5</v>
      </c>
      <c r="K11" s="33" t="str">
        <f t="shared" si="1"/>
        <v>OK</v>
      </c>
      <c r="L11" s="50">
        <v>0</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v>5</v>
      </c>
      <c r="J12" s="32">
        <f t="shared" si="0"/>
        <v>5</v>
      </c>
      <c r="K12" s="33" t="str">
        <f t="shared" si="1"/>
        <v>OK</v>
      </c>
      <c r="L12" s="50">
        <v>0</v>
      </c>
      <c r="M12" s="50">
        <v>0</v>
      </c>
      <c r="N12" s="50">
        <v>0</v>
      </c>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c r="J13" s="32">
        <f t="shared" si="0"/>
        <v>0</v>
      </c>
      <c r="K13" s="33" t="str">
        <f t="shared" si="1"/>
        <v>OK</v>
      </c>
      <c r="L13" s="50">
        <v>0</v>
      </c>
      <c r="M13" s="50">
        <v>0</v>
      </c>
      <c r="N13" s="50">
        <v>0</v>
      </c>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v>0</v>
      </c>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v>0</v>
      </c>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v>0</v>
      </c>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v>100</v>
      </c>
      <c r="J18" s="32">
        <f t="shared" si="0"/>
        <v>100</v>
      </c>
      <c r="K18" s="33" t="str">
        <f t="shared" si="1"/>
        <v>OK</v>
      </c>
      <c r="L18" s="50">
        <v>0</v>
      </c>
      <c r="M18" s="50">
        <v>0</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v>100</v>
      </c>
      <c r="J19" s="32">
        <f t="shared" si="0"/>
        <v>100</v>
      </c>
      <c r="K19" s="33" t="str">
        <f t="shared" si="1"/>
        <v>OK</v>
      </c>
      <c r="L19" s="50">
        <v>0</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v>400</v>
      </c>
      <c r="J20" s="32">
        <f t="shared" si="0"/>
        <v>400</v>
      </c>
      <c r="K20" s="33" t="str">
        <f t="shared" si="1"/>
        <v>OK</v>
      </c>
      <c r="L20" s="50">
        <v>0</v>
      </c>
      <c r="M20" s="50">
        <v>0</v>
      </c>
      <c r="N20" s="50">
        <v>0</v>
      </c>
      <c r="O20" s="50">
        <v>0</v>
      </c>
      <c r="P20" s="50">
        <v>0</v>
      </c>
      <c r="Q20" s="50">
        <v>0</v>
      </c>
      <c r="R20" s="50">
        <v>0</v>
      </c>
      <c r="S20" s="50">
        <v>0</v>
      </c>
      <c r="T20" s="50">
        <v>0</v>
      </c>
      <c r="U20" s="50">
        <v>0</v>
      </c>
      <c r="V20" s="50">
        <v>0</v>
      </c>
      <c r="W20" s="50">
        <v>0</v>
      </c>
    </row>
    <row r="21" spans="1:23" ht="60" x14ac:dyDescent="0.25">
      <c r="A21" s="107" t="s">
        <v>127</v>
      </c>
      <c r="B21" s="104">
        <v>4</v>
      </c>
      <c r="C21" s="46">
        <v>18</v>
      </c>
      <c r="D21" s="54" t="s">
        <v>70</v>
      </c>
      <c r="E21" s="27" t="s">
        <v>100</v>
      </c>
      <c r="F21" s="27" t="s">
        <v>112</v>
      </c>
      <c r="G21" s="47" t="s">
        <v>121</v>
      </c>
      <c r="H21" s="62">
        <v>66</v>
      </c>
      <c r="I21" s="52">
        <v>100</v>
      </c>
      <c r="J21" s="32">
        <f t="shared" si="0"/>
        <v>100</v>
      </c>
      <c r="K21" s="33" t="str">
        <f t="shared" si="1"/>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v>60</v>
      </c>
      <c r="J22" s="32">
        <f t="shared" si="0"/>
        <v>60</v>
      </c>
      <c r="K22" s="33" t="str">
        <f t="shared" si="1"/>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v>350</v>
      </c>
      <c r="J23" s="32">
        <f t="shared" si="0"/>
        <v>350</v>
      </c>
      <c r="K23" s="33" t="str">
        <f t="shared" si="1"/>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0"/>
        <v>0</v>
      </c>
      <c r="K24" s="33" t="str">
        <f t="shared" si="1"/>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0"/>
        <v>0</v>
      </c>
      <c r="K25" s="33" t="str">
        <f t="shared" si="1"/>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0"/>
        <v>0</v>
      </c>
      <c r="K26" s="33" t="str">
        <f t="shared" si="1"/>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0"/>
        <v>0</v>
      </c>
      <c r="K27" s="33" t="str">
        <f t="shared" si="1"/>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c r="J28" s="32">
        <f t="shared" si="0"/>
        <v>0</v>
      </c>
      <c r="K28" s="33" t="str">
        <f t="shared" si="1"/>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v>20</v>
      </c>
      <c r="J29" s="32">
        <f t="shared" si="0"/>
        <v>20</v>
      </c>
      <c r="K29" s="33" t="str">
        <f t="shared" si="1"/>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c r="J30" s="32">
        <f t="shared" si="0"/>
        <v>0</v>
      </c>
      <c r="K30" s="33" t="str">
        <f t="shared" si="1"/>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v>10</v>
      </c>
      <c r="J31" s="32">
        <f t="shared" si="0"/>
        <v>10</v>
      </c>
      <c r="K31" s="33" t="str">
        <f t="shared" si="1"/>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0"/>
        <v>0</v>
      </c>
      <c r="K32" s="33" t="str">
        <f t="shared" si="1"/>
        <v>OK</v>
      </c>
      <c r="L32" s="50">
        <v>0</v>
      </c>
      <c r="M32" s="50">
        <v>0</v>
      </c>
      <c r="N32" s="50">
        <v>0</v>
      </c>
      <c r="O32" s="50">
        <v>0</v>
      </c>
      <c r="P32" s="50">
        <v>0</v>
      </c>
      <c r="Q32" s="50">
        <v>0</v>
      </c>
      <c r="R32" s="50">
        <v>0</v>
      </c>
      <c r="S32" s="50">
        <v>0</v>
      </c>
      <c r="T32" s="50">
        <v>0</v>
      </c>
      <c r="U32" s="50">
        <v>0</v>
      </c>
      <c r="V32" s="50">
        <v>0</v>
      </c>
      <c r="W32" s="50">
        <v>0</v>
      </c>
    </row>
    <row r="33" spans="1:23" ht="75" x14ac:dyDescent="0.25">
      <c r="A33" s="105"/>
      <c r="B33" s="105"/>
      <c r="C33" s="46">
        <v>30</v>
      </c>
      <c r="D33" s="54" t="s">
        <v>82</v>
      </c>
      <c r="E33" s="27" t="s">
        <v>102</v>
      </c>
      <c r="F33" s="27" t="s">
        <v>117</v>
      </c>
      <c r="G33" s="47" t="s">
        <v>121</v>
      </c>
      <c r="H33" s="62">
        <v>1670</v>
      </c>
      <c r="I33" s="52"/>
      <c r="J33" s="32">
        <f t="shared" si="0"/>
        <v>0</v>
      </c>
      <c r="K33" s="33" t="str">
        <f t="shared" si="1"/>
        <v>OK</v>
      </c>
      <c r="L33" s="50">
        <v>0</v>
      </c>
      <c r="M33" s="50">
        <v>0</v>
      </c>
      <c r="N33" s="50">
        <v>0</v>
      </c>
      <c r="O33" s="50">
        <v>0</v>
      </c>
      <c r="P33" s="50">
        <v>0</v>
      </c>
      <c r="Q33" s="50">
        <v>0</v>
      </c>
      <c r="R33" s="50">
        <v>0</v>
      </c>
      <c r="S33" s="50">
        <v>0</v>
      </c>
      <c r="T33" s="50">
        <v>0</v>
      </c>
      <c r="U33" s="50">
        <v>0</v>
      </c>
      <c r="V33" s="50">
        <v>0</v>
      </c>
      <c r="W33" s="50">
        <v>0</v>
      </c>
    </row>
    <row r="34" spans="1:23" ht="75" x14ac:dyDescent="0.25">
      <c r="A34" s="106"/>
      <c r="B34" s="106"/>
      <c r="C34" s="46">
        <v>31</v>
      </c>
      <c r="D34" s="54" t="s">
        <v>83</v>
      </c>
      <c r="E34" s="27" t="s">
        <v>102</v>
      </c>
      <c r="F34" s="27" t="s">
        <v>117</v>
      </c>
      <c r="G34" s="47" t="s">
        <v>121</v>
      </c>
      <c r="H34" s="62">
        <v>1178</v>
      </c>
      <c r="I34" s="52"/>
      <c r="J34" s="32">
        <f t="shared" si="0"/>
        <v>0</v>
      </c>
      <c r="K34" s="33" t="str">
        <f t="shared" si="1"/>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0"/>
        <v>0</v>
      </c>
      <c r="K35" s="33" t="str">
        <f t="shared" si="1"/>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0"/>
        <v>0</v>
      </c>
      <c r="K36" s="33" t="str">
        <f t="shared" si="1"/>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0"/>
        <v>0</v>
      </c>
      <c r="K37" s="33" t="str">
        <f t="shared" si="1"/>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0"/>
        <v>0</v>
      </c>
      <c r="K38" s="33" t="str">
        <f t="shared" si="1"/>
        <v>OK</v>
      </c>
      <c r="L38" s="50">
        <v>0</v>
      </c>
      <c r="M38" s="50">
        <v>0</v>
      </c>
      <c r="N38" s="50">
        <v>0</v>
      </c>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0"/>
        <v>0</v>
      </c>
      <c r="K39" s="33" t="str">
        <f t="shared" si="1"/>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0"/>
        <v>0</v>
      </c>
      <c r="K40" s="33" t="str">
        <f t="shared" si="1"/>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0"/>
        <v>0</v>
      </c>
      <c r="K41" s="33" t="str">
        <f t="shared" si="1"/>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0"/>
        <v>0</v>
      </c>
      <c r="K42" s="33" t="str">
        <f t="shared" si="1"/>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0"/>
        <v>0</v>
      </c>
      <c r="K43" s="33" t="str">
        <f t="shared" si="1"/>
        <v>OK</v>
      </c>
      <c r="L43" s="50">
        <v>0</v>
      </c>
      <c r="M43" s="50">
        <v>0</v>
      </c>
      <c r="N43" s="50">
        <v>0</v>
      </c>
      <c r="O43" s="50">
        <v>0</v>
      </c>
      <c r="P43" s="50">
        <v>0</v>
      </c>
      <c r="Q43" s="50">
        <v>0</v>
      </c>
      <c r="R43" s="50">
        <v>0</v>
      </c>
      <c r="S43" s="50">
        <v>0</v>
      </c>
      <c r="T43" s="50">
        <v>0</v>
      </c>
      <c r="U43" s="50">
        <v>0</v>
      </c>
      <c r="V43" s="50">
        <v>0</v>
      </c>
      <c r="W43" s="50">
        <v>0</v>
      </c>
    </row>
    <row r="44" spans="1:23" ht="330" x14ac:dyDescent="0.25">
      <c r="A44" s="65" t="s">
        <v>128</v>
      </c>
      <c r="B44" s="53">
        <v>10</v>
      </c>
      <c r="C44" s="46">
        <v>41</v>
      </c>
      <c r="D44" s="54" t="s">
        <v>93</v>
      </c>
      <c r="E44" s="27" t="s">
        <v>102</v>
      </c>
      <c r="F44" s="27" t="s">
        <v>119</v>
      </c>
      <c r="G44" s="47" t="s">
        <v>121</v>
      </c>
      <c r="H44" s="62">
        <v>1290</v>
      </c>
      <c r="I44" s="52"/>
      <c r="J44" s="32">
        <f t="shared" si="0"/>
        <v>0</v>
      </c>
      <c r="K44" s="33" t="str">
        <f t="shared" si="1"/>
        <v>OK</v>
      </c>
      <c r="L44" s="50">
        <v>0</v>
      </c>
      <c r="M44" s="50">
        <v>0</v>
      </c>
      <c r="N44" s="50">
        <v>0</v>
      </c>
      <c r="O44" s="50">
        <v>0</v>
      </c>
      <c r="P44" s="50">
        <v>0</v>
      </c>
      <c r="Q44" s="50">
        <v>0</v>
      </c>
      <c r="R44" s="50">
        <v>0</v>
      </c>
      <c r="S44" s="50">
        <v>0</v>
      </c>
      <c r="T44" s="50">
        <v>0</v>
      </c>
      <c r="U44" s="50">
        <v>0</v>
      </c>
      <c r="V44" s="50">
        <v>0</v>
      </c>
      <c r="W44" s="50">
        <v>0</v>
      </c>
    </row>
    <row r="45" spans="1:23" ht="300" x14ac:dyDescent="0.25">
      <c r="A45" s="65" t="s">
        <v>124</v>
      </c>
      <c r="B45" s="53">
        <v>11</v>
      </c>
      <c r="C45" s="46">
        <v>42</v>
      </c>
      <c r="D45" s="54" t="s">
        <v>94</v>
      </c>
      <c r="E45" s="27" t="s">
        <v>102</v>
      </c>
      <c r="F45" s="27" t="s">
        <v>117</v>
      </c>
      <c r="G45" s="47" t="s">
        <v>121</v>
      </c>
      <c r="H45" s="62">
        <v>925</v>
      </c>
      <c r="I45" s="52"/>
      <c r="J45" s="32">
        <f t="shared" si="0"/>
        <v>0</v>
      </c>
      <c r="K45" s="33" t="str">
        <f t="shared" si="1"/>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0"/>
        <v>0</v>
      </c>
      <c r="K46" s="76" t="str">
        <f t="shared" si="1"/>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0"/>
        <v>0</v>
      </c>
      <c r="K47" s="33" t="str">
        <f t="shared" si="1"/>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0"/>
        <v>0</v>
      </c>
      <c r="K48" s="33" t="str">
        <f t="shared" si="1"/>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0"/>
        <v>0</v>
      </c>
      <c r="K49" s="33" t="str">
        <f t="shared" si="1"/>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0"/>
        <v>0</v>
      </c>
      <c r="K50" s="33" t="str">
        <f t="shared" si="1"/>
        <v>OK</v>
      </c>
      <c r="L50" s="50">
        <v>0</v>
      </c>
      <c r="M50" s="50">
        <v>0</v>
      </c>
      <c r="N50" s="50">
        <v>0</v>
      </c>
      <c r="O50" s="50">
        <v>0</v>
      </c>
      <c r="P50" s="50">
        <v>0</v>
      </c>
      <c r="Q50" s="50">
        <v>0</v>
      </c>
      <c r="R50" s="50">
        <v>0</v>
      </c>
      <c r="S50" s="50">
        <v>0</v>
      </c>
      <c r="T50" s="50">
        <v>0</v>
      </c>
      <c r="U50" s="50">
        <v>0</v>
      </c>
      <c r="V50" s="50">
        <v>0</v>
      </c>
      <c r="W50" s="50">
        <v>0</v>
      </c>
    </row>
    <row r="52" spans="1:23" x14ac:dyDescent="0.25">
      <c r="D52" s="2" t="s">
        <v>130</v>
      </c>
    </row>
  </sheetData>
  <mergeCells count="32">
    <mergeCell ref="A4:A5"/>
    <mergeCell ref="B4:B5"/>
    <mergeCell ref="A6:A19"/>
    <mergeCell ref="B6:B19"/>
    <mergeCell ref="V1:V2"/>
    <mergeCell ref="D1:H1"/>
    <mergeCell ref="I1:K1"/>
    <mergeCell ref="W1:W2"/>
    <mergeCell ref="A2:K2"/>
    <mergeCell ref="S1:S2"/>
    <mergeCell ref="L1:L2"/>
    <mergeCell ref="T1:T2"/>
    <mergeCell ref="U1:U2"/>
    <mergeCell ref="M1:M2"/>
    <mergeCell ref="N1:N2"/>
    <mergeCell ref="O1:O2"/>
    <mergeCell ref="P1:P2"/>
    <mergeCell ref="Q1:Q2"/>
    <mergeCell ref="R1:R2"/>
    <mergeCell ref="A1:C1"/>
    <mergeCell ref="A21:A27"/>
    <mergeCell ref="B21:B27"/>
    <mergeCell ref="A28:A30"/>
    <mergeCell ref="B28:B30"/>
    <mergeCell ref="A32:A34"/>
    <mergeCell ref="B32:B34"/>
    <mergeCell ref="A35:A38"/>
    <mergeCell ref="B35:B38"/>
    <mergeCell ref="A39:A43"/>
    <mergeCell ref="B39:B43"/>
    <mergeCell ref="A48:A49"/>
    <mergeCell ref="B48:B49"/>
  </mergeCells>
  <conditionalFormatting sqref="L4">
    <cfRule type="cellIs" dxfId="122" priority="16" stopIfTrue="1" operator="greaterThan">
      <formula>0</formula>
    </cfRule>
    <cfRule type="cellIs" dxfId="121" priority="17" stopIfTrue="1" operator="greaterThan">
      <formula>0</formula>
    </cfRule>
    <cfRule type="cellIs" dxfId="120" priority="18" stopIfTrue="1" operator="greaterThan">
      <formula>0</formula>
    </cfRule>
  </conditionalFormatting>
  <conditionalFormatting sqref="L5:L45 L47:L50">
    <cfRule type="cellIs" dxfId="119" priority="13" stopIfTrue="1" operator="greaterThan">
      <formula>0</formula>
    </cfRule>
    <cfRule type="cellIs" dxfId="118" priority="14" stopIfTrue="1" operator="greaterThan">
      <formula>0</formula>
    </cfRule>
    <cfRule type="cellIs" dxfId="117" priority="15" stopIfTrue="1" operator="greaterThan">
      <formula>0</formula>
    </cfRule>
  </conditionalFormatting>
  <conditionalFormatting sqref="M4:W4">
    <cfRule type="cellIs" dxfId="116" priority="10" stopIfTrue="1" operator="greaterThan">
      <formula>0</formula>
    </cfRule>
    <cfRule type="cellIs" dxfId="115" priority="11" stopIfTrue="1" operator="greaterThan">
      <formula>0</formula>
    </cfRule>
    <cfRule type="cellIs" dxfId="114" priority="12" stopIfTrue="1" operator="greaterThan">
      <formula>0</formula>
    </cfRule>
  </conditionalFormatting>
  <conditionalFormatting sqref="M5:W45 M47:W50">
    <cfRule type="cellIs" dxfId="113" priority="7" stopIfTrue="1" operator="greaterThan">
      <formula>0</formula>
    </cfRule>
    <cfRule type="cellIs" dxfId="112" priority="8" stopIfTrue="1" operator="greaterThan">
      <formula>0</formula>
    </cfRule>
    <cfRule type="cellIs" dxfId="111" priority="9" stopIfTrue="1" operator="greaterThan">
      <formula>0</formula>
    </cfRule>
  </conditionalFormatting>
  <conditionalFormatting sqref="L46">
    <cfRule type="cellIs" dxfId="110" priority="4" stopIfTrue="1" operator="greaterThan">
      <formula>0</formula>
    </cfRule>
    <cfRule type="cellIs" dxfId="109" priority="5" stopIfTrue="1" operator="greaterThan">
      <formula>0</formula>
    </cfRule>
    <cfRule type="cellIs" dxfId="108" priority="6" stopIfTrue="1" operator="greaterThan">
      <formula>0</formula>
    </cfRule>
  </conditionalFormatting>
  <conditionalFormatting sqref="M46:W46">
    <cfRule type="cellIs" dxfId="107" priority="1" stopIfTrue="1" operator="greaterThan">
      <formula>0</formula>
    </cfRule>
    <cfRule type="cellIs" dxfId="106" priority="2" stopIfTrue="1" operator="greaterThan">
      <formula>0</formula>
    </cfRule>
    <cfRule type="cellIs" dxfId="105" priority="3" stopIfTrue="1" operator="greaterThan">
      <formula>0</formula>
    </cfRule>
  </conditionalFormatting>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80" zoomScaleNormal="80" workbookViewId="0">
      <selection activeCell="L1" sqref="L1:L2"/>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176</v>
      </c>
      <c r="M1" s="109" t="s">
        <v>42</v>
      </c>
      <c r="N1" s="109" t="s">
        <v>42</v>
      </c>
      <c r="O1" s="109" t="s">
        <v>42</v>
      </c>
      <c r="P1" s="109" t="s">
        <v>42</v>
      </c>
      <c r="Q1" s="109" t="s">
        <v>42</v>
      </c>
      <c r="R1" s="109" t="s">
        <v>42</v>
      </c>
      <c r="S1" s="109" t="s">
        <v>42</v>
      </c>
      <c r="T1" s="109" t="s">
        <v>42</v>
      </c>
      <c r="U1" s="109" t="s">
        <v>42</v>
      </c>
      <c r="V1" s="109" t="s">
        <v>42</v>
      </c>
      <c r="W1" s="109" t="s">
        <v>42</v>
      </c>
    </row>
    <row r="2" spans="1:23" ht="24" customHeight="1" x14ac:dyDescent="0.25">
      <c r="A2" s="110" t="s">
        <v>32</v>
      </c>
      <c r="B2" s="110"/>
      <c r="C2" s="110"/>
      <c r="D2" s="110"/>
      <c r="E2" s="110"/>
      <c r="F2" s="110"/>
      <c r="G2" s="110"/>
      <c r="H2" s="110"/>
      <c r="I2" s="110"/>
      <c r="J2" s="110"/>
      <c r="K2" s="110"/>
      <c r="L2" s="109"/>
      <c r="M2" s="109"/>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93">
        <v>42279</v>
      </c>
      <c r="M3" s="19" t="s">
        <v>2</v>
      </c>
      <c r="N3" s="19" t="s">
        <v>2</v>
      </c>
      <c r="O3" s="19" t="s">
        <v>2</v>
      </c>
      <c r="P3" s="19" t="s">
        <v>2</v>
      </c>
      <c r="Q3" s="19" t="s">
        <v>2</v>
      </c>
      <c r="R3" s="19" t="s">
        <v>2</v>
      </c>
      <c r="S3" s="19" t="s">
        <v>2</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c r="J4" s="32">
        <f>I4-(SUM(L4:W4))</f>
        <v>0</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c r="J5" s="32">
        <f t="shared" ref="J5:J50" si="0">I5-(SUM(L5:W5))</f>
        <v>0</v>
      </c>
      <c r="K5" s="33" t="str">
        <f t="shared" ref="K5:K50"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v>80</v>
      </c>
      <c r="J6" s="32">
        <f t="shared" si="0"/>
        <v>73.959999999999994</v>
      </c>
      <c r="K6" s="33" t="str">
        <f t="shared" si="1"/>
        <v>OK</v>
      </c>
      <c r="L6" s="95">
        <v>6.04</v>
      </c>
      <c r="M6" s="50">
        <v>0</v>
      </c>
      <c r="N6" s="50">
        <v>0</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c r="J7" s="32">
        <f t="shared" si="0"/>
        <v>0</v>
      </c>
      <c r="K7" s="33" t="str">
        <f t="shared" si="1"/>
        <v>OK</v>
      </c>
      <c r="L7" s="50">
        <v>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v>25</v>
      </c>
      <c r="J8" s="32">
        <f t="shared" si="0"/>
        <v>20.47</v>
      </c>
      <c r="K8" s="33" t="str">
        <f t="shared" si="1"/>
        <v>OK</v>
      </c>
      <c r="L8" s="95">
        <v>4.53</v>
      </c>
      <c r="M8" s="50">
        <v>0</v>
      </c>
      <c r="N8" s="50">
        <v>0</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c r="J9" s="32">
        <f t="shared" si="0"/>
        <v>0</v>
      </c>
      <c r="K9" s="33" t="str">
        <f t="shared" si="1"/>
        <v>OK</v>
      </c>
      <c r="L9" s="96"/>
      <c r="M9" s="50">
        <v>0</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c r="J10" s="32">
        <f t="shared" si="0"/>
        <v>0</v>
      </c>
      <c r="K10" s="33" t="str">
        <f t="shared" si="1"/>
        <v>OK</v>
      </c>
      <c r="L10" s="50">
        <v>0</v>
      </c>
      <c r="M10" s="50">
        <v>0</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v>4</v>
      </c>
      <c r="J11" s="32">
        <f t="shared" si="0"/>
        <v>4</v>
      </c>
      <c r="K11" s="33" t="str">
        <f t="shared" si="1"/>
        <v>OK</v>
      </c>
      <c r="L11" s="50">
        <v>0</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c r="J12" s="32">
        <f t="shared" si="0"/>
        <v>0</v>
      </c>
      <c r="K12" s="33" t="str">
        <f t="shared" si="1"/>
        <v>OK</v>
      </c>
      <c r="L12" s="50">
        <v>0</v>
      </c>
      <c r="M12" s="50">
        <v>0</v>
      </c>
      <c r="N12" s="50">
        <v>0</v>
      </c>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c r="J13" s="32">
        <f t="shared" si="0"/>
        <v>0</v>
      </c>
      <c r="K13" s="33" t="str">
        <f t="shared" si="1"/>
        <v>OK</v>
      </c>
      <c r="L13" s="50">
        <v>0</v>
      </c>
      <c r="M13" s="50">
        <v>0</v>
      </c>
      <c r="N13" s="50">
        <v>0</v>
      </c>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v>0</v>
      </c>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v>0</v>
      </c>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v>0</v>
      </c>
      <c r="O17" s="50">
        <v>0</v>
      </c>
      <c r="P17" s="50">
        <v>0</v>
      </c>
      <c r="Q17" s="50">
        <v>0</v>
      </c>
      <c r="R17" s="50">
        <v>0</v>
      </c>
      <c r="S17" s="50">
        <v>0</v>
      </c>
      <c r="T17" s="50">
        <v>0</v>
      </c>
      <c r="U17" s="50">
        <v>0</v>
      </c>
      <c r="V17" s="50">
        <v>0</v>
      </c>
      <c r="W17" s="50">
        <v>0</v>
      </c>
    </row>
    <row r="18" spans="1:23" ht="30" x14ac:dyDescent="0.25">
      <c r="A18" s="105"/>
      <c r="B18" s="105"/>
      <c r="C18" s="46">
        <v>15</v>
      </c>
      <c r="D18" s="54" t="s">
        <v>67</v>
      </c>
      <c r="E18" s="27" t="s">
        <v>100</v>
      </c>
      <c r="F18" s="27">
        <v>0</v>
      </c>
      <c r="G18" s="47" t="s">
        <v>122</v>
      </c>
      <c r="H18" s="62">
        <v>6.5</v>
      </c>
      <c r="I18" s="52">
        <v>50</v>
      </c>
      <c r="J18" s="32">
        <f t="shared" si="0"/>
        <v>0</v>
      </c>
      <c r="K18" s="33" t="str">
        <f t="shared" si="1"/>
        <v>OK</v>
      </c>
      <c r="L18" s="50">
        <v>50</v>
      </c>
      <c r="M18" s="50">
        <v>0</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v>130</v>
      </c>
      <c r="J19" s="32">
        <f t="shared" si="0"/>
        <v>32.5</v>
      </c>
      <c r="K19" s="33" t="str">
        <f t="shared" si="1"/>
        <v>OK</v>
      </c>
      <c r="L19" s="96">
        <v>97.5</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v>30</v>
      </c>
      <c r="J20" s="32">
        <f t="shared" si="0"/>
        <v>30</v>
      </c>
      <c r="K20" s="33" t="str">
        <f t="shared" si="1"/>
        <v>OK</v>
      </c>
      <c r="L20" s="50">
        <v>0</v>
      </c>
      <c r="M20" s="50">
        <v>0</v>
      </c>
      <c r="N20" s="50">
        <v>0</v>
      </c>
      <c r="O20" s="50">
        <v>0</v>
      </c>
      <c r="P20" s="50">
        <v>0</v>
      </c>
      <c r="Q20" s="50">
        <v>0</v>
      </c>
      <c r="R20" s="50">
        <v>0</v>
      </c>
      <c r="S20" s="50">
        <v>0</v>
      </c>
      <c r="T20" s="50">
        <v>0</v>
      </c>
      <c r="U20" s="50">
        <v>0</v>
      </c>
      <c r="V20" s="50">
        <v>0</v>
      </c>
      <c r="W20" s="50">
        <v>0</v>
      </c>
    </row>
    <row r="21" spans="1:23" ht="60" x14ac:dyDescent="0.25">
      <c r="A21" s="107" t="s">
        <v>127</v>
      </c>
      <c r="B21" s="104">
        <v>4</v>
      </c>
      <c r="C21" s="46">
        <v>18</v>
      </c>
      <c r="D21" s="54" t="s">
        <v>70</v>
      </c>
      <c r="E21" s="27" t="s">
        <v>100</v>
      </c>
      <c r="F21" s="27" t="s">
        <v>112</v>
      </c>
      <c r="G21" s="47" t="s">
        <v>121</v>
      </c>
      <c r="H21" s="62">
        <v>66</v>
      </c>
      <c r="I21" s="52"/>
      <c r="J21" s="32">
        <f t="shared" si="0"/>
        <v>0</v>
      </c>
      <c r="K21" s="33" t="str">
        <f t="shared" si="1"/>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v>30</v>
      </c>
      <c r="J22" s="32">
        <f t="shared" si="0"/>
        <v>30</v>
      </c>
      <c r="K22" s="33" t="str">
        <f t="shared" si="1"/>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c r="J23" s="32">
        <f t="shared" si="0"/>
        <v>0</v>
      </c>
      <c r="K23" s="33" t="str">
        <f t="shared" si="1"/>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0"/>
        <v>0</v>
      </c>
      <c r="K24" s="33" t="str">
        <f t="shared" si="1"/>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0"/>
        <v>0</v>
      </c>
      <c r="K25" s="33" t="str">
        <f t="shared" si="1"/>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0"/>
        <v>0</v>
      </c>
      <c r="K26" s="33" t="str">
        <f t="shared" si="1"/>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v>25</v>
      </c>
      <c r="J27" s="32">
        <f t="shared" si="0"/>
        <v>25</v>
      </c>
      <c r="K27" s="33" t="str">
        <f t="shared" si="1"/>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c r="J28" s="32">
        <f t="shared" si="0"/>
        <v>0</v>
      </c>
      <c r="K28" s="33" t="str">
        <f t="shared" si="1"/>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v>50</v>
      </c>
      <c r="J29" s="32">
        <f t="shared" si="0"/>
        <v>50</v>
      </c>
      <c r="K29" s="33" t="str">
        <f t="shared" si="1"/>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c r="J30" s="32">
        <f t="shared" si="0"/>
        <v>0</v>
      </c>
      <c r="K30" s="33" t="str">
        <f t="shared" si="1"/>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c r="J31" s="32">
        <f t="shared" si="0"/>
        <v>0</v>
      </c>
      <c r="K31" s="33" t="str">
        <f t="shared" si="1"/>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0"/>
        <v>0</v>
      </c>
      <c r="K32" s="33" t="str">
        <f t="shared" si="1"/>
        <v>OK</v>
      </c>
      <c r="L32" s="50">
        <v>0</v>
      </c>
      <c r="M32" s="50">
        <v>0</v>
      </c>
      <c r="N32" s="50">
        <v>0</v>
      </c>
      <c r="O32" s="50">
        <v>0</v>
      </c>
      <c r="P32" s="50">
        <v>0</v>
      </c>
      <c r="Q32" s="50">
        <v>0</v>
      </c>
      <c r="R32" s="50">
        <v>0</v>
      </c>
      <c r="S32" s="50">
        <v>0</v>
      </c>
      <c r="T32" s="50">
        <v>0</v>
      </c>
      <c r="U32" s="50">
        <v>0</v>
      </c>
      <c r="V32" s="50">
        <v>0</v>
      </c>
      <c r="W32" s="50">
        <v>0</v>
      </c>
    </row>
    <row r="33" spans="1:23" ht="75" x14ac:dyDescent="0.25">
      <c r="A33" s="105"/>
      <c r="B33" s="105"/>
      <c r="C33" s="46">
        <v>30</v>
      </c>
      <c r="D33" s="54" t="s">
        <v>82</v>
      </c>
      <c r="E33" s="27" t="s">
        <v>102</v>
      </c>
      <c r="F33" s="27" t="s">
        <v>117</v>
      </c>
      <c r="G33" s="47" t="s">
        <v>121</v>
      </c>
      <c r="H33" s="62">
        <v>1670</v>
      </c>
      <c r="I33" s="52"/>
      <c r="J33" s="32">
        <f t="shared" si="0"/>
        <v>0</v>
      </c>
      <c r="K33" s="33" t="str">
        <f t="shared" si="1"/>
        <v>OK</v>
      </c>
      <c r="L33" s="50">
        <v>0</v>
      </c>
      <c r="M33" s="50">
        <v>0</v>
      </c>
      <c r="N33" s="50">
        <v>0</v>
      </c>
      <c r="O33" s="50">
        <v>0</v>
      </c>
      <c r="P33" s="50">
        <v>0</v>
      </c>
      <c r="Q33" s="50">
        <v>0</v>
      </c>
      <c r="R33" s="50">
        <v>0</v>
      </c>
      <c r="S33" s="50">
        <v>0</v>
      </c>
      <c r="T33" s="50">
        <v>0</v>
      </c>
      <c r="U33" s="50">
        <v>0</v>
      </c>
      <c r="V33" s="50">
        <v>0</v>
      </c>
      <c r="W33" s="50">
        <v>0</v>
      </c>
    </row>
    <row r="34" spans="1:23" ht="75" x14ac:dyDescent="0.25">
      <c r="A34" s="106"/>
      <c r="B34" s="106"/>
      <c r="C34" s="46">
        <v>31</v>
      </c>
      <c r="D34" s="54" t="s">
        <v>83</v>
      </c>
      <c r="E34" s="27" t="s">
        <v>102</v>
      </c>
      <c r="F34" s="27" t="s">
        <v>117</v>
      </c>
      <c r="G34" s="47" t="s">
        <v>121</v>
      </c>
      <c r="H34" s="62">
        <v>1178</v>
      </c>
      <c r="I34" s="52"/>
      <c r="J34" s="32">
        <f t="shared" si="0"/>
        <v>0</v>
      </c>
      <c r="K34" s="33" t="str">
        <f t="shared" si="1"/>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0"/>
        <v>0</v>
      </c>
      <c r="K35" s="33" t="str">
        <f t="shared" si="1"/>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0"/>
        <v>0</v>
      </c>
      <c r="K36" s="33" t="str">
        <f t="shared" si="1"/>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0"/>
        <v>0</v>
      </c>
      <c r="K37" s="33" t="str">
        <f t="shared" si="1"/>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0"/>
        <v>0</v>
      </c>
      <c r="K38" s="33" t="str">
        <f t="shared" si="1"/>
        <v>OK</v>
      </c>
      <c r="L38" s="50">
        <v>0</v>
      </c>
      <c r="M38" s="50">
        <v>0</v>
      </c>
      <c r="N38" s="50">
        <v>0</v>
      </c>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0"/>
        <v>0</v>
      </c>
      <c r="K39" s="33" t="str">
        <f t="shared" si="1"/>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0"/>
        <v>0</v>
      </c>
      <c r="K40" s="33" t="str">
        <f t="shared" si="1"/>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0"/>
        <v>0</v>
      </c>
      <c r="K41" s="33" t="str">
        <f t="shared" si="1"/>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0"/>
        <v>0</v>
      </c>
      <c r="K42" s="33" t="str">
        <f t="shared" si="1"/>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0"/>
        <v>0</v>
      </c>
      <c r="K43" s="33" t="str">
        <f t="shared" si="1"/>
        <v>OK</v>
      </c>
      <c r="L43" s="50">
        <v>0</v>
      </c>
      <c r="M43" s="50">
        <v>0</v>
      </c>
      <c r="N43" s="50">
        <v>0</v>
      </c>
      <c r="O43" s="50">
        <v>0</v>
      </c>
      <c r="P43" s="50">
        <v>0</v>
      </c>
      <c r="Q43" s="50">
        <v>0</v>
      </c>
      <c r="R43" s="50">
        <v>0</v>
      </c>
      <c r="S43" s="50">
        <v>0</v>
      </c>
      <c r="T43" s="50">
        <v>0</v>
      </c>
      <c r="U43" s="50">
        <v>0</v>
      </c>
      <c r="V43" s="50">
        <v>0</v>
      </c>
      <c r="W43" s="50">
        <v>0</v>
      </c>
    </row>
    <row r="44" spans="1:23" ht="330" x14ac:dyDescent="0.25">
      <c r="A44" s="65" t="s">
        <v>128</v>
      </c>
      <c r="B44" s="53">
        <v>10</v>
      </c>
      <c r="C44" s="46">
        <v>41</v>
      </c>
      <c r="D44" s="54" t="s">
        <v>93</v>
      </c>
      <c r="E44" s="27" t="s">
        <v>102</v>
      </c>
      <c r="F44" s="27" t="s">
        <v>119</v>
      </c>
      <c r="G44" s="47" t="s">
        <v>121</v>
      </c>
      <c r="H44" s="62">
        <v>1290</v>
      </c>
      <c r="I44" s="52"/>
      <c r="J44" s="32">
        <f t="shared" si="0"/>
        <v>0</v>
      </c>
      <c r="K44" s="33" t="str">
        <f t="shared" si="1"/>
        <v>OK</v>
      </c>
      <c r="L44" s="50">
        <v>0</v>
      </c>
      <c r="M44" s="50">
        <v>0</v>
      </c>
      <c r="N44" s="50">
        <v>0</v>
      </c>
      <c r="O44" s="50">
        <v>0</v>
      </c>
      <c r="P44" s="50">
        <v>0</v>
      </c>
      <c r="Q44" s="50">
        <v>0</v>
      </c>
      <c r="R44" s="50">
        <v>0</v>
      </c>
      <c r="S44" s="50">
        <v>0</v>
      </c>
      <c r="T44" s="50">
        <v>0</v>
      </c>
      <c r="U44" s="50">
        <v>0</v>
      </c>
      <c r="V44" s="50">
        <v>0</v>
      </c>
      <c r="W44" s="50">
        <v>0</v>
      </c>
    </row>
    <row r="45" spans="1:23" ht="300" x14ac:dyDescent="0.25">
      <c r="A45" s="65" t="s">
        <v>124</v>
      </c>
      <c r="B45" s="53">
        <v>11</v>
      </c>
      <c r="C45" s="46">
        <v>42</v>
      </c>
      <c r="D45" s="54" t="s">
        <v>94</v>
      </c>
      <c r="E45" s="27" t="s">
        <v>102</v>
      </c>
      <c r="F45" s="27" t="s">
        <v>117</v>
      </c>
      <c r="G45" s="47" t="s">
        <v>121</v>
      </c>
      <c r="H45" s="62">
        <v>925</v>
      </c>
      <c r="I45" s="52"/>
      <c r="J45" s="32">
        <f t="shared" si="0"/>
        <v>0</v>
      </c>
      <c r="K45" s="33" t="str">
        <f t="shared" si="1"/>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0"/>
        <v>0</v>
      </c>
      <c r="K46" s="76" t="str">
        <f t="shared" si="1"/>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0"/>
        <v>0</v>
      </c>
      <c r="K47" s="33" t="str">
        <f t="shared" si="1"/>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0"/>
        <v>0</v>
      </c>
      <c r="K48" s="33" t="str">
        <f t="shared" si="1"/>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0"/>
        <v>0</v>
      </c>
      <c r="K49" s="33" t="str">
        <f t="shared" si="1"/>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0"/>
        <v>0</v>
      </c>
      <c r="K50" s="33" t="str">
        <f t="shared" si="1"/>
        <v>OK</v>
      </c>
      <c r="L50" s="50">
        <v>0</v>
      </c>
      <c r="M50" s="50">
        <v>0</v>
      </c>
      <c r="N50" s="50">
        <v>0</v>
      </c>
      <c r="O50" s="50">
        <v>0</v>
      </c>
      <c r="P50" s="50">
        <v>0</v>
      </c>
      <c r="Q50" s="50">
        <v>0</v>
      </c>
      <c r="R50" s="50">
        <v>0</v>
      </c>
      <c r="S50" s="50">
        <v>0</v>
      </c>
      <c r="T50" s="50">
        <v>0</v>
      </c>
      <c r="U50" s="50">
        <v>0</v>
      </c>
      <c r="V50" s="50">
        <v>0</v>
      </c>
      <c r="W50" s="50">
        <v>0</v>
      </c>
    </row>
    <row r="52" spans="1:23" x14ac:dyDescent="0.25">
      <c r="D52" s="2" t="s">
        <v>130</v>
      </c>
    </row>
  </sheetData>
  <mergeCells count="32">
    <mergeCell ref="A4:A5"/>
    <mergeCell ref="B4:B5"/>
    <mergeCell ref="A6:A19"/>
    <mergeCell ref="B6:B19"/>
    <mergeCell ref="V1:V2"/>
    <mergeCell ref="D1:H1"/>
    <mergeCell ref="I1:K1"/>
    <mergeCell ref="W1:W2"/>
    <mergeCell ref="A2:K2"/>
    <mergeCell ref="S1:S2"/>
    <mergeCell ref="L1:L2"/>
    <mergeCell ref="T1:T2"/>
    <mergeCell ref="U1:U2"/>
    <mergeCell ref="M1:M2"/>
    <mergeCell ref="N1:N2"/>
    <mergeCell ref="O1:O2"/>
    <mergeCell ref="P1:P2"/>
    <mergeCell ref="Q1:Q2"/>
    <mergeCell ref="R1:R2"/>
    <mergeCell ref="A1:C1"/>
    <mergeCell ref="A21:A27"/>
    <mergeCell ref="B21:B27"/>
    <mergeCell ref="A28:A30"/>
    <mergeCell ref="B28:B30"/>
    <mergeCell ref="A32:A34"/>
    <mergeCell ref="B32:B34"/>
    <mergeCell ref="A35:A38"/>
    <mergeCell ref="B35:B38"/>
    <mergeCell ref="A39:A43"/>
    <mergeCell ref="B39:B43"/>
    <mergeCell ref="A48:A49"/>
    <mergeCell ref="B48:B49"/>
  </mergeCells>
  <conditionalFormatting sqref="M4:W4">
    <cfRule type="cellIs" dxfId="104" priority="22" stopIfTrue="1" operator="greaterThan">
      <formula>0</formula>
    </cfRule>
    <cfRule type="cellIs" dxfId="103" priority="23" stopIfTrue="1" operator="greaterThan">
      <formula>0</formula>
    </cfRule>
    <cfRule type="cellIs" dxfId="102" priority="24" stopIfTrue="1" operator="greaterThan">
      <formula>0</formula>
    </cfRule>
  </conditionalFormatting>
  <conditionalFormatting sqref="M5:W45 M47:W50">
    <cfRule type="cellIs" dxfId="101" priority="19" stopIfTrue="1" operator="greaterThan">
      <formula>0</formula>
    </cfRule>
    <cfRule type="cellIs" dxfId="100" priority="20" stopIfTrue="1" operator="greaterThan">
      <formula>0</formula>
    </cfRule>
    <cfRule type="cellIs" dxfId="99" priority="21" stopIfTrue="1" operator="greaterThan">
      <formula>0</formula>
    </cfRule>
  </conditionalFormatting>
  <conditionalFormatting sqref="M46:W46">
    <cfRule type="cellIs" dxfId="98" priority="13" stopIfTrue="1" operator="greaterThan">
      <formula>0</formula>
    </cfRule>
    <cfRule type="cellIs" dxfId="97" priority="14" stopIfTrue="1" operator="greaterThan">
      <formula>0</formula>
    </cfRule>
    <cfRule type="cellIs" dxfId="96" priority="15" stopIfTrue="1" operator="greaterThan">
      <formula>0</formula>
    </cfRule>
  </conditionalFormatting>
  <conditionalFormatting sqref="L20:L45 L47:L50">
    <cfRule type="cellIs" dxfId="95" priority="10" stopIfTrue="1" operator="greaterThan">
      <formula>0</formula>
    </cfRule>
    <cfRule type="cellIs" dxfId="94" priority="11" stopIfTrue="1" operator="greaterThan">
      <formula>0</formula>
    </cfRule>
    <cfRule type="cellIs" dxfId="93" priority="12" stopIfTrue="1" operator="greaterThan">
      <formula>0</formula>
    </cfRule>
  </conditionalFormatting>
  <conditionalFormatting sqref="L46">
    <cfRule type="cellIs" dxfId="92" priority="7" stopIfTrue="1" operator="greaterThan">
      <formula>0</formula>
    </cfRule>
    <cfRule type="cellIs" dxfId="91" priority="8" stopIfTrue="1" operator="greaterThan">
      <formula>0</formula>
    </cfRule>
    <cfRule type="cellIs" dxfId="90" priority="9" stopIfTrue="1" operator="greaterThan">
      <formula>0</formula>
    </cfRule>
  </conditionalFormatting>
  <conditionalFormatting sqref="L4">
    <cfRule type="cellIs" dxfId="89" priority="4" stopIfTrue="1" operator="greaterThan">
      <formula>0</formula>
    </cfRule>
    <cfRule type="cellIs" dxfId="88" priority="5" stopIfTrue="1" operator="greaterThan">
      <formula>0</formula>
    </cfRule>
    <cfRule type="cellIs" dxfId="87" priority="6" stopIfTrue="1" operator="greaterThan">
      <formula>0</formula>
    </cfRule>
  </conditionalFormatting>
  <conditionalFormatting sqref="L5:L19">
    <cfRule type="cellIs" dxfId="86" priority="1" stopIfTrue="1" operator="greaterThan">
      <formula>0</formula>
    </cfRule>
    <cfRule type="cellIs" dxfId="85" priority="2" stopIfTrue="1" operator="greaterThan">
      <formula>0</formula>
    </cfRule>
    <cfRule type="cellIs" dxfId="84" priority="3" stopIfTrue="1" operator="greaterThan">
      <formula>0</formula>
    </cfRule>
  </conditionalFormatting>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topLeftCell="E1" zoomScale="80" zoomScaleNormal="80" workbookViewId="0">
      <selection activeCell="N75" sqref="N75"/>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12" style="25" customWidth="1"/>
    <col min="13" max="13" width="13" style="25" customWidth="1"/>
    <col min="14" max="14" width="14" style="25" customWidth="1"/>
    <col min="15" max="15" width="15.28515625" style="25" customWidth="1"/>
    <col min="16" max="17" width="12" style="25" customWidth="1"/>
    <col min="18" max="18" width="14.7109375" style="25" customWidth="1"/>
    <col min="19"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156</v>
      </c>
      <c r="M1" s="109" t="s">
        <v>157</v>
      </c>
      <c r="N1" s="109" t="s">
        <v>158</v>
      </c>
      <c r="O1" s="109" t="s">
        <v>159</v>
      </c>
      <c r="P1" s="109" t="s">
        <v>160</v>
      </c>
      <c r="Q1" s="109" t="s">
        <v>161</v>
      </c>
      <c r="R1" s="109" t="s">
        <v>162</v>
      </c>
      <c r="S1" s="109" t="s">
        <v>163</v>
      </c>
      <c r="T1" s="109" t="s">
        <v>42</v>
      </c>
      <c r="U1" s="109" t="s">
        <v>42</v>
      </c>
      <c r="V1" s="109" t="s">
        <v>42</v>
      </c>
      <c r="W1" s="109" t="s">
        <v>42</v>
      </c>
    </row>
    <row r="2" spans="1:23" ht="24" customHeight="1" x14ac:dyDescent="0.25">
      <c r="A2" s="110" t="s">
        <v>47</v>
      </c>
      <c r="B2" s="110"/>
      <c r="C2" s="110"/>
      <c r="D2" s="110"/>
      <c r="E2" s="110"/>
      <c r="F2" s="110"/>
      <c r="G2" s="110"/>
      <c r="H2" s="110"/>
      <c r="I2" s="110"/>
      <c r="J2" s="110"/>
      <c r="K2" s="110"/>
      <c r="L2" s="109"/>
      <c r="M2" s="109"/>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93">
        <v>42227</v>
      </c>
      <c r="M3" s="93">
        <v>42227</v>
      </c>
      <c r="N3" s="93">
        <v>42244</v>
      </c>
      <c r="O3" s="93">
        <v>42249</v>
      </c>
      <c r="P3" s="93">
        <v>42303</v>
      </c>
      <c r="Q3" s="93">
        <v>42306</v>
      </c>
      <c r="R3" s="93">
        <v>42306</v>
      </c>
      <c r="S3" s="93">
        <v>42341</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v>30</v>
      </c>
      <c r="J4" s="32">
        <f>I4-(SUM(L4:W4))</f>
        <v>30</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c r="J5" s="32">
        <f t="shared" ref="J5:J50" si="0">I5-(SUM(L5:W5))</f>
        <v>0</v>
      </c>
      <c r="K5" s="33" t="str">
        <f t="shared" ref="K5:K50"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v>200</v>
      </c>
      <c r="J6" s="32">
        <f t="shared" si="0"/>
        <v>124</v>
      </c>
      <c r="K6" s="33" t="str">
        <f t="shared" si="1"/>
        <v>OK</v>
      </c>
      <c r="L6" s="50">
        <v>0</v>
      </c>
      <c r="M6" s="50">
        <v>0</v>
      </c>
      <c r="N6" s="50">
        <v>76</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c r="J7" s="32">
        <f t="shared" si="0"/>
        <v>0</v>
      </c>
      <c r="K7" s="33" t="str">
        <f t="shared" si="1"/>
        <v>OK</v>
      </c>
      <c r="L7" s="50">
        <v>0</v>
      </c>
      <c r="M7" s="50">
        <v>0</v>
      </c>
      <c r="N7" s="50"/>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v>20</v>
      </c>
      <c r="J8" s="32">
        <f t="shared" si="0"/>
        <v>12</v>
      </c>
      <c r="K8" s="33" t="str">
        <f t="shared" si="1"/>
        <v>OK</v>
      </c>
      <c r="L8" s="50">
        <v>0</v>
      </c>
      <c r="M8" s="50">
        <v>0</v>
      </c>
      <c r="N8" s="50">
        <v>8</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40</v>
      </c>
      <c r="J9" s="32">
        <f t="shared" si="0"/>
        <v>40</v>
      </c>
      <c r="K9" s="33" t="str">
        <f t="shared" si="1"/>
        <v>OK</v>
      </c>
      <c r="L9" s="50">
        <v>0</v>
      </c>
      <c r="M9" s="50">
        <v>0</v>
      </c>
      <c r="N9" s="50"/>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c r="J10" s="32">
        <f t="shared" si="0"/>
        <v>0</v>
      </c>
      <c r="K10" s="33" t="str">
        <f t="shared" si="1"/>
        <v>OK</v>
      </c>
      <c r="L10" s="50">
        <v>0</v>
      </c>
      <c r="M10" s="50">
        <v>0</v>
      </c>
      <c r="N10" s="50"/>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v>10</v>
      </c>
      <c r="J11" s="32">
        <f t="shared" si="0"/>
        <v>7</v>
      </c>
      <c r="K11" s="33" t="str">
        <f t="shared" si="1"/>
        <v>OK</v>
      </c>
      <c r="L11" s="50">
        <v>0</v>
      </c>
      <c r="M11" s="50">
        <v>0</v>
      </c>
      <c r="N11" s="50">
        <v>3</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v>10</v>
      </c>
      <c r="J12" s="32">
        <f t="shared" si="0"/>
        <v>10</v>
      </c>
      <c r="K12" s="33" t="str">
        <f t="shared" si="1"/>
        <v>OK</v>
      </c>
      <c r="L12" s="50">
        <v>0</v>
      </c>
      <c r="M12" s="50">
        <v>0</v>
      </c>
      <c r="N12" s="50"/>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c r="J13" s="32">
        <f t="shared" si="0"/>
        <v>0</v>
      </c>
      <c r="K13" s="33" t="str">
        <f t="shared" si="1"/>
        <v>OK</v>
      </c>
      <c r="L13" s="50">
        <v>0</v>
      </c>
      <c r="M13" s="50">
        <v>0</v>
      </c>
      <c r="N13" s="50"/>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v>50</v>
      </c>
      <c r="J18" s="32">
        <f t="shared" si="0"/>
        <v>41</v>
      </c>
      <c r="K18" s="33" t="str">
        <f t="shared" si="1"/>
        <v>OK</v>
      </c>
      <c r="L18" s="50">
        <v>0</v>
      </c>
      <c r="M18" s="50">
        <v>0</v>
      </c>
      <c r="N18" s="50">
        <v>9</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v>50</v>
      </c>
      <c r="J19" s="32">
        <f t="shared" si="0"/>
        <v>50</v>
      </c>
      <c r="K19" s="33" t="str">
        <f t="shared" si="1"/>
        <v>OK</v>
      </c>
      <c r="L19" s="50">
        <v>0</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v>200</v>
      </c>
      <c r="J20" s="32">
        <f t="shared" si="0"/>
        <v>164</v>
      </c>
      <c r="K20" s="33" t="str">
        <f t="shared" si="1"/>
        <v>OK</v>
      </c>
      <c r="L20" s="50">
        <v>0</v>
      </c>
      <c r="M20" s="50">
        <v>0</v>
      </c>
      <c r="N20" s="50">
        <v>0</v>
      </c>
      <c r="O20" s="50">
        <v>0</v>
      </c>
      <c r="P20" s="50">
        <v>36</v>
      </c>
      <c r="Q20" s="50">
        <v>0</v>
      </c>
      <c r="R20" s="50">
        <v>0</v>
      </c>
      <c r="S20" s="50">
        <v>0</v>
      </c>
      <c r="T20" s="50">
        <v>0</v>
      </c>
      <c r="U20" s="50">
        <v>0</v>
      </c>
      <c r="V20" s="50">
        <v>0</v>
      </c>
      <c r="W20" s="50">
        <v>0</v>
      </c>
    </row>
    <row r="21" spans="1:23" ht="75" x14ac:dyDescent="0.25">
      <c r="A21" s="107" t="s">
        <v>127</v>
      </c>
      <c r="B21" s="104">
        <v>4</v>
      </c>
      <c r="C21" s="46">
        <v>18</v>
      </c>
      <c r="D21" s="54" t="s">
        <v>70</v>
      </c>
      <c r="E21" s="27" t="s">
        <v>100</v>
      </c>
      <c r="F21" s="27" t="s">
        <v>112</v>
      </c>
      <c r="G21" s="47" t="s">
        <v>121</v>
      </c>
      <c r="H21" s="62">
        <v>66</v>
      </c>
      <c r="I21" s="52">
        <v>119</v>
      </c>
      <c r="J21" s="32">
        <f t="shared" si="0"/>
        <v>119</v>
      </c>
      <c r="K21" s="33" t="str">
        <f t="shared" si="1"/>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v>11</v>
      </c>
      <c r="J22" s="32">
        <f t="shared" si="0"/>
        <v>11</v>
      </c>
      <c r="K22" s="33" t="str">
        <f t="shared" si="1"/>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v>2</v>
      </c>
      <c r="J23" s="32">
        <f t="shared" si="0"/>
        <v>2</v>
      </c>
      <c r="K23" s="33" t="str">
        <f t="shared" si="1"/>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v>50</v>
      </c>
      <c r="J24" s="32">
        <f t="shared" si="0"/>
        <v>50</v>
      </c>
      <c r="K24" s="33" t="str">
        <f t="shared" si="1"/>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0"/>
        <v>0</v>
      </c>
      <c r="K25" s="33" t="str">
        <f t="shared" si="1"/>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0"/>
        <v>0</v>
      </c>
      <c r="K26" s="33" t="str">
        <f t="shared" si="1"/>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0"/>
        <v>0</v>
      </c>
      <c r="K27" s="33" t="str">
        <f t="shared" si="1"/>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v>100</v>
      </c>
      <c r="J28" s="32">
        <f t="shared" si="0"/>
        <v>100</v>
      </c>
      <c r="K28" s="33" t="str">
        <f t="shared" si="1"/>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v>80</v>
      </c>
      <c r="J29" s="32">
        <f t="shared" si="0"/>
        <v>80</v>
      </c>
      <c r="K29" s="33" t="str">
        <f t="shared" si="1"/>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v>50</v>
      </c>
      <c r="J30" s="32">
        <f t="shared" si="0"/>
        <v>50</v>
      </c>
      <c r="K30" s="33" t="str">
        <f t="shared" si="1"/>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c r="J31" s="32">
        <f t="shared" si="0"/>
        <v>0</v>
      </c>
      <c r="K31" s="33" t="str">
        <f t="shared" si="1"/>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v>1</v>
      </c>
      <c r="J32" s="32">
        <f t="shared" si="0"/>
        <v>0</v>
      </c>
      <c r="K32" s="33" t="str">
        <f t="shared" si="1"/>
        <v>OK</v>
      </c>
      <c r="L32" s="50">
        <v>0</v>
      </c>
      <c r="M32" s="50">
        <v>0</v>
      </c>
      <c r="N32" s="50">
        <v>0</v>
      </c>
      <c r="O32" s="50">
        <v>1</v>
      </c>
      <c r="P32" s="50">
        <v>0</v>
      </c>
      <c r="Q32" s="50">
        <v>0</v>
      </c>
      <c r="R32" s="50">
        <v>0</v>
      </c>
      <c r="S32" s="50">
        <v>0</v>
      </c>
      <c r="T32" s="50">
        <v>0</v>
      </c>
      <c r="U32" s="50">
        <v>0</v>
      </c>
      <c r="V32" s="50">
        <v>0</v>
      </c>
      <c r="W32" s="50">
        <v>0</v>
      </c>
    </row>
    <row r="33" spans="1:23" ht="90" x14ac:dyDescent="0.25">
      <c r="A33" s="105"/>
      <c r="B33" s="105"/>
      <c r="C33" s="46">
        <v>30</v>
      </c>
      <c r="D33" s="54" t="s">
        <v>82</v>
      </c>
      <c r="E33" s="27" t="s">
        <v>102</v>
      </c>
      <c r="F33" s="27" t="s">
        <v>117</v>
      </c>
      <c r="G33" s="47" t="s">
        <v>121</v>
      </c>
      <c r="H33" s="62">
        <v>1670</v>
      </c>
      <c r="I33" s="52">
        <v>7</v>
      </c>
      <c r="J33" s="32">
        <f t="shared" si="0"/>
        <v>0</v>
      </c>
      <c r="K33" s="33" t="str">
        <f t="shared" si="1"/>
        <v>OK</v>
      </c>
      <c r="L33" s="50">
        <v>7</v>
      </c>
      <c r="M33" s="50">
        <v>0</v>
      </c>
      <c r="N33" s="50">
        <v>0</v>
      </c>
      <c r="O33" s="50">
        <v>0</v>
      </c>
      <c r="P33" s="50">
        <v>0</v>
      </c>
      <c r="Q33" s="50">
        <v>0</v>
      </c>
      <c r="R33" s="50">
        <v>0</v>
      </c>
      <c r="S33" s="50">
        <v>0</v>
      </c>
      <c r="T33" s="50">
        <v>0</v>
      </c>
      <c r="U33" s="50">
        <v>0</v>
      </c>
      <c r="V33" s="50">
        <v>0</v>
      </c>
      <c r="W33" s="50">
        <v>0</v>
      </c>
    </row>
    <row r="34" spans="1:23" ht="90" x14ac:dyDescent="0.25">
      <c r="A34" s="106"/>
      <c r="B34" s="106"/>
      <c r="C34" s="46">
        <v>31</v>
      </c>
      <c r="D34" s="54" t="s">
        <v>83</v>
      </c>
      <c r="E34" s="27" t="s">
        <v>102</v>
      </c>
      <c r="F34" s="27" t="s">
        <v>117</v>
      </c>
      <c r="G34" s="47" t="s">
        <v>121</v>
      </c>
      <c r="H34" s="62">
        <v>1178</v>
      </c>
      <c r="I34" s="52">
        <v>5</v>
      </c>
      <c r="J34" s="32">
        <f t="shared" si="0"/>
        <v>5</v>
      </c>
      <c r="K34" s="33" t="str">
        <f t="shared" si="1"/>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v>6</v>
      </c>
      <c r="J35" s="32">
        <f t="shared" si="0"/>
        <v>6</v>
      </c>
      <c r="K35" s="33" t="str">
        <f t="shared" si="1"/>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v>11</v>
      </c>
      <c r="J36" s="32">
        <f t="shared" si="0"/>
        <v>0</v>
      </c>
      <c r="K36" s="33" t="str">
        <f t="shared" si="1"/>
        <v>OK</v>
      </c>
      <c r="L36" s="50">
        <v>0</v>
      </c>
      <c r="M36" s="50">
        <v>11</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v>3</v>
      </c>
      <c r="J37" s="32">
        <f t="shared" si="0"/>
        <v>3</v>
      </c>
      <c r="K37" s="33" t="str">
        <f t="shared" si="1"/>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v>30</v>
      </c>
      <c r="J38" s="32">
        <f t="shared" si="0"/>
        <v>5</v>
      </c>
      <c r="K38" s="33" t="str">
        <f t="shared" si="1"/>
        <v>OK</v>
      </c>
      <c r="L38" s="50">
        <v>0</v>
      </c>
      <c r="M38" s="50">
        <v>13</v>
      </c>
      <c r="N38" s="50">
        <v>0</v>
      </c>
      <c r="O38" s="50">
        <v>0</v>
      </c>
      <c r="P38" s="50">
        <v>0</v>
      </c>
      <c r="Q38" s="50">
        <v>4</v>
      </c>
      <c r="R38" s="50">
        <v>0</v>
      </c>
      <c r="S38" s="50">
        <v>8</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v>2</v>
      </c>
      <c r="J39" s="32">
        <f t="shared" si="0"/>
        <v>0</v>
      </c>
      <c r="K39" s="33" t="str">
        <f t="shared" si="1"/>
        <v>OK</v>
      </c>
      <c r="L39" s="50">
        <v>0</v>
      </c>
      <c r="M39" s="50">
        <v>0</v>
      </c>
      <c r="N39" s="50">
        <v>0</v>
      </c>
      <c r="O39" s="50">
        <v>0</v>
      </c>
      <c r="P39" s="50">
        <v>0</v>
      </c>
      <c r="Q39" s="50">
        <v>0</v>
      </c>
      <c r="R39" s="50">
        <v>2</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v>2</v>
      </c>
      <c r="J40" s="32">
        <f t="shared" si="0"/>
        <v>0</v>
      </c>
      <c r="K40" s="33" t="str">
        <f t="shared" si="1"/>
        <v>OK</v>
      </c>
      <c r="L40" s="50">
        <v>0</v>
      </c>
      <c r="M40" s="50">
        <v>0</v>
      </c>
      <c r="N40" s="50">
        <v>0</v>
      </c>
      <c r="O40" s="50">
        <v>0</v>
      </c>
      <c r="P40" s="50">
        <v>0</v>
      </c>
      <c r="Q40" s="50">
        <v>0</v>
      </c>
      <c r="R40" s="50">
        <v>2</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0"/>
        <v>0</v>
      </c>
      <c r="K41" s="33" t="str">
        <f t="shared" si="1"/>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0"/>
        <v>0</v>
      </c>
      <c r="K42" s="33" t="str">
        <f t="shared" si="1"/>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0"/>
        <v>0</v>
      </c>
      <c r="K43" s="33" t="str">
        <f t="shared" si="1"/>
        <v>OK</v>
      </c>
      <c r="L43" s="50">
        <v>0</v>
      </c>
      <c r="M43" s="50">
        <v>0</v>
      </c>
      <c r="N43" s="50">
        <v>0</v>
      </c>
      <c r="O43" s="50">
        <v>0</v>
      </c>
      <c r="P43" s="50">
        <v>0</v>
      </c>
      <c r="Q43" s="50">
        <v>0</v>
      </c>
      <c r="R43" s="50">
        <v>0</v>
      </c>
      <c r="S43" s="50">
        <v>0</v>
      </c>
      <c r="T43" s="50">
        <v>0</v>
      </c>
      <c r="U43" s="50">
        <v>0</v>
      </c>
      <c r="V43" s="50">
        <v>0</v>
      </c>
      <c r="W43" s="50">
        <v>0</v>
      </c>
    </row>
    <row r="44" spans="1:23" ht="345" x14ac:dyDescent="0.25">
      <c r="A44" s="65" t="s">
        <v>128</v>
      </c>
      <c r="B44" s="53">
        <v>10</v>
      </c>
      <c r="C44" s="46">
        <v>41</v>
      </c>
      <c r="D44" s="54" t="s">
        <v>93</v>
      </c>
      <c r="E44" s="27" t="s">
        <v>102</v>
      </c>
      <c r="F44" s="27" t="s">
        <v>119</v>
      </c>
      <c r="G44" s="47" t="s">
        <v>121</v>
      </c>
      <c r="H44" s="62">
        <v>1290</v>
      </c>
      <c r="I44" s="52"/>
      <c r="J44" s="32">
        <f t="shared" si="0"/>
        <v>0</v>
      </c>
      <c r="K44" s="33" t="str">
        <f t="shared" si="1"/>
        <v>OK</v>
      </c>
      <c r="L44" s="50">
        <v>0</v>
      </c>
      <c r="M44" s="50">
        <v>0</v>
      </c>
      <c r="N44" s="50">
        <v>0</v>
      </c>
      <c r="O44" s="50">
        <v>0</v>
      </c>
      <c r="P44" s="50">
        <v>0</v>
      </c>
      <c r="Q44" s="50">
        <v>0</v>
      </c>
      <c r="R44" s="50">
        <v>0</v>
      </c>
      <c r="S44" s="50">
        <v>0</v>
      </c>
      <c r="T44" s="50">
        <v>0</v>
      </c>
      <c r="U44" s="50">
        <v>0</v>
      </c>
      <c r="V44" s="50">
        <v>0</v>
      </c>
      <c r="W44" s="50">
        <v>0</v>
      </c>
    </row>
    <row r="45" spans="1:23" ht="315" x14ac:dyDescent="0.25">
      <c r="A45" s="65" t="s">
        <v>124</v>
      </c>
      <c r="B45" s="53">
        <v>11</v>
      </c>
      <c r="C45" s="46">
        <v>42</v>
      </c>
      <c r="D45" s="54" t="s">
        <v>94</v>
      </c>
      <c r="E45" s="27" t="s">
        <v>102</v>
      </c>
      <c r="F45" s="27" t="s">
        <v>117</v>
      </c>
      <c r="G45" s="47" t="s">
        <v>121</v>
      </c>
      <c r="H45" s="62">
        <v>925</v>
      </c>
      <c r="I45" s="52"/>
      <c r="J45" s="32">
        <f t="shared" si="0"/>
        <v>0</v>
      </c>
      <c r="K45" s="33" t="str">
        <f t="shared" si="1"/>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0"/>
        <v>0</v>
      </c>
      <c r="K46" s="76" t="str">
        <f t="shared" si="1"/>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0"/>
        <v>0</v>
      </c>
      <c r="K47" s="33" t="str">
        <f t="shared" si="1"/>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0"/>
        <v>0</v>
      </c>
      <c r="K48" s="33" t="str">
        <f t="shared" si="1"/>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0"/>
        <v>0</v>
      </c>
      <c r="K49" s="33" t="str">
        <f t="shared" si="1"/>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0"/>
        <v>0</v>
      </c>
      <c r="K50" s="33" t="str">
        <f t="shared" si="1"/>
        <v>OK</v>
      </c>
      <c r="L50" s="50">
        <v>0</v>
      </c>
      <c r="M50" s="50">
        <v>0</v>
      </c>
      <c r="N50" s="50">
        <v>0</v>
      </c>
      <c r="O50" s="50">
        <v>0</v>
      </c>
      <c r="P50" s="50">
        <v>0</v>
      </c>
      <c r="Q50" s="50">
        <v>0</v>
      </c>
      <c r="R50" s="50">
        <v>0</v>
      </c>
      <c r="S50" s="50">
        <v>0</v>
      </c>
      <c r="T50" s="50">
        <v>0</v>
      </c>
      <c r="U50" s="50">
        <v>0</v>
      </c>
      <c r="V50" s="50">
        <v>0</v>
      </c>
      <c r="W50" s="50">
        <v>0</v>
      </c>
    </row>
    <row r="52" spans="1:23" x14ac:dyDescent="0.25">
      <c r="D52" s="2" t="s">
        <v>130</v>
      </c>
    </row>
  </sheetData>
  <mergeCells count="32">
    <mergeCell ref="A4:A5"/>
    <mergeCell ref="B4:B5"/>
    <mergeCell ref="A6:A19"/>
    <mergeCell ref="B6:B19"/>
    <mergeCell ref="V1:V2"/>
    <mergeCell ref="D1:H1"/>
    <mergeCell ref="I1:K1"/>
    <mergeCell ref="W1:W2"/>
    <mergeCell ref="A2:K2"/>
    <mergeCell ref="S1:S2"/>
    <mergeCell ref="L1:L2"/>
    <mergeCell ref="T1:T2"/>
    <mergeCell ref="U1:U2"/>
    <mergeCell ref="M1:M2"/>
    <mergeCell ref="N1:N2"/>
    <mergeCell ref="O1:O2"/>
    <mergeCell ref="P1:P2"/>
    <mergeCell ref="Q1:Q2"/>
    <mergeCell ref="R1:R2"/>
    <mergeCell ref="A1:C1"/>
    <mergeCell ref="A21:A27"/>
    <mergeCell ref="B21:B27"/>
    <mergeCell ref="A28:A30"/>
    <mergeCell ref="B28:B30"/>
    <mergeCell ref="A32:A34"/>
    <mergeCell ref="B32:B34"/>
    <mergeCell ref="A35:A38"/>
    <mergeCell ref="B35:B38"/>
    <mergeCell ref="A39:A43"/>
    <mergeCell ref="B39:B43"/>
    <mergeCell ref="A48:A49"/>
    <mergeCell ref="B48:B49"/>
  </mergeCells>
  <conditionalFormatting sqref="U4:W4">
    <cfRule type="cellIs" dxfId="83" priority="28" stopIfTrue="1" operator="greaterThan">
      <formula>0</formula>
    </cfRule>
    <cfRule type="cellIs" dxfId="82" priority="29" stopIfTrue="1" operator="greaterThan">
      <formula>0</formula>
    </cfRule>
    <cfRule type="cellIs" dxfId="81" priority="30" stopIfTrue="1" operator="greaterThan">
      <formula>0</formula>
    </cfRule>
  </conditionalFormatting>
  <conditionalFormatting sqref="U5:W45 U47:W50">
    <cfRule type="cellIs" dxfId="80" priority="25" stopIfTrue="1" operator="greaterThan">
      <formula>0</formula>
    </cfRule>
    <cfRule type="cellIs" dxfId="79" priority="26" stopIfTrue="1" operator="greaterThan">
      <formula>0</formula>
    </cfRule>
    <cfRule type="cellIs" dxfId="78" priority="27" stopIfTrue="1" operator="greaterThan">
      <formula>0</formula>
    </cfRule>
  </conditionalFormatting>
  <conditionalFormatting sqref="U46:W46">
    <cfRule type="cellIs" dxfId="77" priority="19" stopIfTrue="1" operator="greaterThan">
      <formula>0</formula>
    </cfRule>
    <cfRule type="cellIs" dxfId="76" priority="20" stopIfTrue="1" operator="greaterThan">
      <formula>0</formula>
    </cfRule>
    <cfRule type="cellIs" dxfId="75" priority="21" stopIfTrue="1" operator="greaterThan">
      <formula>0</formula>
    </cfRule>
  </conditionalFormatting>
  <conditionalFormatting sqref="L4">
    <cfRule type="cellIs" dxfId="74" priority="16" stopIfTrue="1" operator="greaterThan">
      <formula>0</formula>
    </cfRule>
    <cfRule type="cellIs" dxfId="73" priority="17" stopIfTrue="1" operator="greaterThan">
      <formula>0</formula>
    </cfRule>
    <cfRule type="cellIs" dxfId="72" priority="18" stopIfTrue="1" operator="greaterThan">
      <formula>0</formula>
    </cfRule>
  </conditionalFormatting>
  <conditionalFormatting sqref="L5:L45 L47:L50">
    <cfRule type="cellIs" dxfId="71" priority="13" stopIfTrue="1" operator="greaterThan">
      <formula>0</formula>
    </cfRule>
    <cfRule type="cellIs" dxfId="70" priority="14" stopIfTrue="1" operator="greaterThan">
      <formula>0</formula>
    </cfRule>
    <cfRule type="cellIs" dxfId="69" priority="15" stopIfTrue="1" operator="greaterThan">
      <formula>0</formula>
    </cfRule>
  </conditionalFormatting>
  <conditionalFormatting sqref="M4:T4">
    <cfRule type="cellIs" dxfId="68" priority="10" stopIfTrue="1" operator="greaterThan">
      <formula>0</formula>
    </cfRule>
    <cfRule type="cellIs" dxfId="67" priority="11" stopIfTrue="1" operator="greaterThan">
      <formula>0</formula>
    </cfRule>
    <cfRule type="cellIs" dxfId="66" priority="12" stopIfTrue="1" operator="greaterThan">
      <formula>0</formula>
    </cfRule>
  </conditionalFormatting>
  <conditionalFormatting sqref="M5:T45 M47:T50">
    <cfRule type="cellIs" dxfId="65" priority="7" stopIfTrue="1" operator="greaterThan">
      <formula>0</formula>
    </cfRule>
    <cfRule type="cellIs" dxfId="64" priority="8" stopIfTrue="1" operator="greaterThan">
      <formula>0</formula>
    </cfRule>
    <cfRule type="cellIs" dxfId="63" priority="9" stopIfTrue="1" operator="greaterThan">
      <formula>0</formula>
    </cfRule>
  </conditionalFormatting>
  <conditionalFormatting sqref="L46">
    <cfRule type="cellIs" dxfId="62" priority="4" stopIfTrue="1" operator="greaterThan">
      <formula>0</formula>
    </cfRule>
    <cfRule type="cellIs" dxfId="61" priority="5" stopIfTrue="1" operator="greaterThan">
      <formula>0</formula>
    </cfRule>
    <cfRule type="cellIs" dxfId="60" priority="6" stopIfTrue="1" operator="greaterThan">
      <formula>0</formula>
    </cfRule>
  </conditionalFormatting>
  <conditionalFormatting sqref="M46:T46">
    <cfRule type="cellIs" dxfId="59" priority="1" stopIfTrue="1" operator="greaterThan">
      <formula>0</formula>
    </cfRule>
    <cfRule type="cellIs" dxfId="58" priority="2" stopIfTrue="1" operator="greaterThan">
      <formula>0</formula>
    </cfRule>
    <cfRule type="cellIs" dxfId="57" priority="3" stopIfTrue="1" operator="greaterThan">
      <formula>0</formula>
    </cfRule>
  </conditionalFormatting>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zoomScale="80" zoomScaleNormal="80" workbookViewId="0">
      <selection activeCell="I1" sqref="I1:K1"/>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42</v>
      </c>
      <c r="M1" s="109" t="s">
        <v>42</v>
      </c>
      <c r="N1" s="109" t="s">
        <v>42</v>
      </c>
      <c r="O1" s="109" t="s">
        <v>42</v>
      </c>
      <c r="P1" s="109" t="s">
        <v>42</v>
      </c>
      <c r="Q1" s="109" t="s">
        <v>42</v>
      </c>
      <c r="R1" s="109" t="s">
        <v>42</v>
      </c>
      <c r="S1" s="109" t="s">
        <v>42</v>
      </c>
      <c r="T1" s="109" t="s">
        <v>42</v>
      </c>
      <c r="U1" s="109" t="s">
        <v>42</v>
      </c>
      <c r="V1" s="109" t="s">
        <v>42</v>
      </c>
      <c r="W1" s="109" t="s">
        <v>42</v>
      </c>
    </row>
    <row r="2" spans="1:23" ht="24" customHeight="1" x14ac:dyDescent="0.25">
      <c r="A2" s="110" t="s">
        <v>33</v>
      </c>
      <c r="B2" s="110"/>
      <c r="C2" s="110"/>
      <c r="D2" s="110"/>
      <c r="E2" s="110"/>
      <c r="F2" s="110"/>
      <c r="G2" s="110"/>
      <c r="H2" s="110"/>
      <c r="I2" s="110"/>
      <c r="J2" s="110"/>
      <c r="K2" s="110"/>
      <c r="L2" s="109"/>
      <c r="M2" s="109"/>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v>20</v>
      </c>
      <c r="J4" s="32">
        <f>I4-(SUM(L4:W4))</f>
        <v>20</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c r="J5" s="32">
        <f t="shared" ref="J5:J50" si="0">I5-(SUM(L5:W5))</f>
        <v>0</v>
      </c>
      <c r="K5" s="33" t="str">
        <f t="shared" ref="K5:K50"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v>400</v>
      </c>
      <c r="J6" s="32">
        <f t="shared" si="0"/>
        <v>400</v>
      </c>
      <c r="K6" s="33" t="str">
        <f t="shared" si="1"/>
        <v>OK</v>
      </c>
      <c r="L6" s="50">
        <v>0</v>
      </c>
      <c r="M6" s="50">
        <v>0</v>
      </c>
      <c r="N6" s="50">
        <v>0</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v>1000</v>
      </c>
      <c r="J7" s="32">
        <f t="shared" si="0"/>
        <v>1000</v>
      </c>
      <c r="K7" s="33" t="str">
        <f t="shared" si="1"/>
        <v>OK</v>
      </c>
      <c r="L7" s="50">
        <v>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v>70</v>
      </c>
      <c r="J8" s="32">
        <f t="shared" si="0"/>
        <v>70</v>
      </c>
      <c r="K8" s="33" t="str">
        <f t="shared" si="1"/>
        <v>OK</v>
      </c>
      <c r="L8" s="50">
        <v>0</v>
      </c>
      <c r="M8" s="50">
        <v>0</v>
      </c>
      <c r="N8" s="50">
        <v>0</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40</v>
      </c>
      <c r="J9" s="32">
        <f t="shared" si="0"/>
        <v>40</v>
      </c>
      <c r="K9" s="33" t="str">
        <f t="shared" si="1"/>
        <v>OK</v>
      </c>
      <c r="L9" s="50">
        <v>0</v>
      </c>
      <c r="M9" s="50">
        <v>0</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v>40</v>
      </c>
      <c r="J10" s="32">
        <f t="shared" si="0"/>
        <v>40</v>
      </c>
      <c r="K10" s="33" t="str">
        <f t="shared" si="1"/>
        <v>OK</v>
      </c>
      <c r="L10" s="50">
        <v>0</v>
      </c>
      <c r="M10" s="50">
        <v>0</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v>50</v>
      </c>
      <c r="J11" s="32">
        <f t="shared" si="0"/>
        <v>50</v>
      </c>
      <c r="K11" s="33" t="str">
        <f t="shared" si="1"/>
        <v>OK</v>
      </c>
      <c r="L11" s="50">
        <v>0</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v>5</v>
      </c>
      <c r="J12" s="32">
        <f t="shared" si="0"/>
        <v>5</v>
      </c>
      <c r="K12" s="33" t="str">
        <f t="shared" si="1"/>
        <v>OK</v>
      </c>
      <c r="L12" s="50">
        <v>0</v>
      </c>
      <c r="M12" s="50">
        <v>0</v>
      </c>
      <c r="N12" s="50">
        <v>0</v>
      </c>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v>100</v>
      </c>
      <c r="J13" s="32">
        <f t="shared" si="0"/>
        <v>100</v>
      </c>
      <c r="K13" s="33" t="str">
        <f t="shared" si="1"/>
        <v>OK</v>
      </c>
      <c r="L13" s="50">
        <v>0</v>
      </c>
      <c r="M13" s="50">
        <v>0</v>
      </c>
      <c r="N13" s="50">
        <v>0</v>
      </c>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v>0</v>
      </c>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v>0</v>
      </c>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v>0</v>
      </c>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c r="J18" s="32">
        <f t="shared" si="0"/>
        <v>0</v>
      </c>
      <c r="K18" s="33" t="str">
        <f t="shared" si="1"/>
        <v>OK</v>
      </c>
      <c r="L18" s="50">
        <v>0</v>
      </c>
      <c r="M18" s="50">
        <v>0</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c r="J19" s="32">
        <f t="shared" si="0"/>
        <v>0</v>
      </c>
      <c r="K19" s="33" t="str">
        <f t="shared" si="1"/>
        <v>OK</v>
      </c>
      <c r="L19" s="50">
        <v>0</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v>100</v>
      </c>
      <c r="J20" s="32">
        <f t="shared" si="0"/>
        <v>100</v>
      </c>
      <c r="K20" s="33" t="str">
        <f t="shared" si="1"/>
        <v>OK</v>
      </c>
      <c r="L20" s="50">
        <v>0</v>
      </c>
      <c r="M20" s="50">
        <v>0</v>
      </c>
      <c r="N20" s="50">
        <v>0</v>
      </c>
      <c r="O20" s="50">
        <v>0</v>
      </c>
      <c r="P20" s="50">
        <v>0</v>
      </c>
      <c r="Q20" s="50">
        <v>0</v>
      </c>
      <c r="R20" s="50">
        <v>0</v>
      </c>
      <c r="S20" s="50">
        <v>0</v>
      </c>
      <c r="T20" s="50">
        <v>0</v>
      </c>
      <c r="U20" s="50">
        <v>0</v>
      </c>
      <c r="V20" s="50">
        <v>0</v>
      </c>
      <c r="W20" s="50">
        <v>0</v>
      </c>
    </row>
    <row r="21" spans="1:23" ht="75" x14ac:dyDescent="0.25">
      <c r="A21" s="107" t="s">
        <v>127</v>
      </c>
      <c r="B21" s="104">
        <v>4</v>
      </c>
      <c r="C21" s="46">
        <v>18</v>
      </c>
      <c r="D21" s="54" t="s">
        <v>70</v>
      </c>
      <c r="E21" s="27" t="s">
        <v>100</v>
      </c>
      <c r="F21" s="27" t="s">
        <v>112</v>
      </c>
      <c r="G21" s="47" t="s">
        <v>121</v>
      </c>
      <c r="H21" s="62">
        <v>66</v>
      </c>
      <c r="I21" s="52"/>
      <c r="J21" s="32">
        <f t="shared" si="0"/>
        <v>0</v>
      </c>
      <c r="K21" s="33" t="str">
        <f t="shared" si="1"/>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c r="J22" s="32">
        <f t="shared" si="0"/>
        <v>0</v>
      </c>
      <c r="K22" s="33" t="str">
        <f t="shared" si="1"/>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c r="J23" s="32">
        <f t="shared" si="0"/>
        <v>0</v>
      </c>
      <c r="K23" s="33" t="str">
        <f t="shared" si="1"/>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0"/>
        <v>0</v>
      </c>
      <c r="K24" s="33" t="str">
        <f t="shared" si="1"/>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0"/>
        <v>0</v>
      </c>
      <c r="K25" s="33" t="str">
        <f t="shared" si="1"/>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0"/>
        <v>0</v>
      </c>
      <c r="K26" s="33" t="str">
        <f t="shared" si="1"/>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0"/>
        <v>0</v>
      </c>
      <c r="K27" s="33" t="str">
        <f t="shared" si="1"/>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c r="J28" s="32">
        <f t="shared" si="0"/>
        <v>0</v>
      </c>
      <c r="K28" s="33" t="str">
        <f t="shared" si="1"/>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c r="J29" s="32">
        <f t="shared" si="0"/>
        <v>0</v>
      </c>
      <c r="K29" s="33" t="str">
        <f t="shared" si="1"/>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c r="J30" s="32">
        <f t="shared" si="0"/>
        <v>0</v>
      </c>
      <c r="K30" s="33" t="str">
        <f t="shared" si="1"/>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c r="J31" s="32">
        <f t="shared" si="0"/>
        <v>0</v>
      </c>
      <c r="K31" s="33" t="str">
        <f t="shared" si="1"/>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0"/>
        <v>0</v>
      </c>
      <c r="K32" s="33" t="str">
        <f t="shared" si="1"/>
        <v>OK</v>
      </c>
      <c r="L32" s="50">
        <v>0</v>
      </c>
      <c r="M32" s="50">
        <v>0</v>
      </c>
      <c r="N32" s="50">
        <v>0</v>
      </c>
      <c r="O32" s="50">
        <v>0</v>
      </c>
      <c r="P32" s="50">
        <v>0</v>
      </c>
      <c r="Q32" s="50">
        <v>0</v>
      </c>
      <c r="R32" s="50">
        <v>0</v>
      </c>
      <c r="S32" s="50">
        <v>0</v>
      </c>
      <c r="T32" s="50">
        <v>0</v>
      </c>
      <c r="U32" s="50">
        <v>0</v>
      </c>
      <c r="V32" s="50">
        <v>0</v>
      </c>
      <c r="W32" s="50">
        <v>0</v>
      </c>
    </row>
    <row r="33" spans="1:23" ht="90" x14ac:dyDescent="0.25">
      <c r="A33" s="105"/>
      <c r="B33" s="105"/>
      <c r="C33" s="46">
        <v>30</v>
      </c>
      <c r="D33" s="54" t="s">
        <v>82</v>
      </c>
      <c r="E33" s="27" t="s">
        <v>102</v>
      </c>
      <c r="F33" s="27" t="s">
        <v>117</v>
      </c>
      <c r="G33" s="47" t="s">
        <v>121</v>
      </c>
      <c r="H33" s="62">
        <v>1670</v>
      </c>
      <c r="I33" s="52"/>
      <c r="J33" s="32">
        <f t="shared" si="0"/>
        <v>0</v>
      </c>
      <c r="K33" s="33" t="str">
        <f t="shared" si="1"/>
        <v>OK</v>
      </c>
      <c r="L33" s="50">
        <v>0</v>
      </c>
      <c r="M33" s="50">
        <v>0</v>
      </c>
      <c r="N33" s="50">
        <v>0</v>
      </c>
      <c r="O33" s="50">
        <v>0</v>
      </c>
      <c r="P33" s="50">
        <v>0</v>
      </c>
      <c r="Q33" s="50">
        <v>0</v>
      </c>
      <c r="R33" s="50">
        <v>0</v>
      </c>
      <c r="S33" s="50">
        <v>0</v>
      </c>
      <c r="T33" s="50">
        <v>0</v>
      </c>
      <c r="U33" s="50">
        <v>0</v>
      </c>
      <c r="V33" s="50">
        <v>0</v>
      </c>
      <c r="W33" s="50">
        <v>0</v>
      </c>
    </row>
    <row r="34" spans="1:23" ht="90" x14ac:dyDescent="0.25">
      <c r="A34" s="106"/>
      <c r="B34" s="106"/>
      <c r="C34" s="46">
        <v>31</v>
      </c>
      <c r="D34" s="54" t="s">
        <v>83</v>
      </c>
      <c r="E34" s="27" t="s">
        <v>102</v>
      </c>
      <c r="F34" s="27" t="s">
        <v>117</v>
      </c>
      <c r="G34" s="47" t="s">
        <v>121</v>
      </c>
      <c r="H34" s="62">
        <v>1178</v>
      </c>
      <c r="I34" s="52"/>
      <c r="J34" s="32">
        <f t="shared" si="0"/>
        <v>0</v>
      </c>
      <c r="K34" s="33" t="str">
        <f t="shared" si="1"/>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0"/>
        <v>0</v>
      </c>
      <c r="K35" s="33" t="str">
        <f t="shared" si="1"/>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0"/>
        <v>0</v>
      </c>
      <c r="K36" s="33" t="str">
        <f t="shared" si="1"/>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0"/>
        <v>0</v>
      </c>
      <c r="K37" s="33" t="str">
        <f t="shared" si="1"/>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0"/>
        <v>0</v>
      </c>
      <c r="K38" s="33" t="str">
        <f t="shared" si="1"/>
        <v>OK</v>
      </c>
      <c r="L38" s="50">
        <v>0</v>
      </c>
      <c r="M38" s="50">
        <v>0</v>
      </c>
      <c r="N38" s="50">
        <v>0</v>
      </c>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0"/>
        <v>0</v>
      </c>
      <c r="K39" s="33" t="str">
        <f t="shared" si="1"/>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0"/>
        <v>0</v>
      </c>
      <c r="K40" s="33" t="str">
        <f t="shared" si="1"/>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0"/>
        <v>0</v>
      </c>
      <c r="K41" s="33" t="str">
        <f t="shared" si="1"/>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0"/>
        <v>0</v>
      </c>
      <c r="K42" s="33" t="str">
        <f t="shared" si="1"/>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0"/>
        <v>0</v>
      </c>
      <c r="K43" s="33" t="str">
        <f t="shared" si="1"/>
        <v>OK</v>
      </c>
      <c r="L43" s="50">
        <v>0</v>
      </c>
      <c r="M43" s="50">
        <v>0</v>
      </c>
      <c r="N43" s="50">
        <v>0</v>
      </c>
      <c r="O43" s="50">
        <v>0</v>
      </c>
      <c r="P43" s="50">
        <v>0</v>
      </c>
      <c r="Q43" s="50">
        <v>0</v>
      </c>
      <c r="R43" s="50">
        <v>0</v>
      </c>
      <c r="S43" s="50">
        <v>0</v>
      </c>
      <c r="T43" s="50">
        <v>0</v>
      </c>
      <c r="U43" s="50">
        <v>0</v>
      </c>
      <c r="V43" s="50">
        <v>0</v>
      </c>
      <c r="W43" s="50">
        <v>0</v>
      </c>
    </row>
    <row r="44" spans="1:23" ht="345" x14ac:dyDescent="0.25">
      <c r="A44" s="65" t="s">
        <v>128</v>
      </c>
      <c r="B44" s="53">
        <v>10</v>
      </c>
      <c r="C44" s="46">
        <v>41</v>
      </c>
      <c r="D44" s="54" t="s">
        <v>93</v>
      </c>
      <c r="E44" s="27" t="s">
        <v>102</v>
      </c>
      <c r="F44" s="27" t="s">
        <v>119</v>
      </c>
      <c r="G44" s="47" t="s">
        <v>121</v>
      </c>
      <c r="H44" s="62">
        <v>1290</v>
      </c>
      <c r="I44" s="52"/>
      <c r="J44" s="32">
        <f t="shared" si="0"/>
        <v>0</v>
      </c>
      <c r="K44" s="33" t="str">
        <f t="shared" si="1"/>
        <v>OK</v>
      </c>
      <c r="L44" s="50">
        <v>0</v>
      </c>
      <c r="M44" s="50">
        <v>0</v>
      </c>
      <c r="N44" s="50">
        <v>0</v>
      </c>
      <c r="O44" s="50">
        <v>0</v>
      </c>
      <c r="P44" s="50">
        <v>0</v>
      </c>
      <c r="Q44" s="50">
        <v>0</v>
      </c>
      <c r="R44" s="50">
        <v>0</v>
      </c>
      <c r="S44" s="50">
        <v>0</v>
      </c>
      <c r="T44" s="50">
        <v>0</v>
      </c>
      <c r="U44" s="50">
        <v>0</v>
      </c>
      <c r="V44" s="50">
        <v>0</v>
      </c>
      <c r="W44" s="50">
        <v>0</v>
      </c>
    </row>
    <row r="45" spans="1:23" ht="315" x14ac:dyDescent="0.25">
      <c r="A45" s="65" t="s">
        <v>124</v>
      </c>
      <c r="B45" s="53">
        <v>11</v>
      </c>
      <c r="C45" s="46">
        <v>42</v>
      </c>
      <c r="D45" s="54" t="s">
        <v>94</v>
      </c>
      <c r="E45" s="27" t="s">
        <v>102</v>
      </c>
      <c r="F45" s="27" t="s">
        <v>117</v>
      </c>
      <c r="G45" s="47" t="s">
        <v>121</v>
      </c>
      <c r="H45" s="62">
        <v>925</v>
      </c>
      <c r="I45" s="52"/>
      <c r="J45" s="32">
        <f t="shared" si="0"/>
        <v>0</v>
      </c>
      <c r="K45" s="33" t="str">
        <f t="shared" si="1"/>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0"/>
        <v>0</v>
      </c>
      <c r="K46" s="76" t="str">
        <f t="shared" si="1"/>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0"/>
        <v>0</v>
      </c>
      <c r="K47" s="33" t="str">
        <f t="shared" si="1"/>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0"/>
        <v>0</v>
      </c>
      <c r="K48" s="33" t="str">
        <f t="shared" si="1"/>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0"/>
        <v>0</v>
      </c>
      <c r="K49" s="33" t="str">
        <f t="shared" si="1"/>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0"/>
        <v>0</v>
      </c>
      <c r="K50" s="33" t="str">
        <f t="shared" si="1"/>
        <v>OK</v>
      </c>
      <c r="L50" s="50">
        <v>0</v>
      </c>
      <c r="M50" s="50">
        <v>0</v>
      </c>
      <c r="N50" s="50">
        <v>0</v>
      </c>
      <c r="O50" s="50">
        <v>0</v>
      </c>
      <c r="P50" s="50">
        <v>0</v>
      </c>
      <c r="Q50" s="50">
        <v>0</v>
      </c>
      <c r="R50" s="50">
        <v>0</v>
      </c>
      <c r="S50" s="50">
        <v>0</v>
      </c>
      <c r="T50" s="50">
        <v>0</v>
      </c>
      <c r="U50" s="50">
        <v>0</v>
      </c>
      <c r="V50" s="50">
        <v>0</v>
      </c>
      <c r="W50" s="50">
        <v>0</v>
      </c>
    </row>
    <row r="52" spans="1:23" x14ac:dyDescent="0.25">
      <c r="D52" s="2" t="s">
        <v>130</v>
      </c>
    </row>
  </sheetData>
  <mergeCells count="32">
    <mergeCell ref="A6:A19"/>
    <mergeCell ref="B6:B19"/>
    <mergeCell ref="A1:C1"/>
    <mergeCell ref="L1:L2"/>
    <mergeCell ref="M1:M2"/>
    <mergeCell ref="D1:H1"/>
    <mergeCell ref="I1:K1"/>
    <mergeCell ref="W1:W2"/>
    <mergeCell ref="A2:K2"/>
    <mergeCell ref="A4:A5"/>
    <mergeCell ref="B4:B5"/>
    <mergeCell ref="N1:N2"/>
    <mergeCell ref="U1:U2"/>
    <mergeCell ref="V1:V2"/>
    <mergeCell ref="Q1:Q2"/>
    <mergeCell ref="R1:R2"/>
    <mergeCell ref="S1:S2"/>
    <mergeCell ref="T1:T2"/>
    <mergeCell ref="O1:O2"/>
    <mergeCell ref="P1:P2"/>
    <mergeCell ref="A21:A27"/>
    <mergeCell ref="B21:B27"/>
    <mergeCell ref="A28:A30"/>
    <mergeCell ref="B28:B30"/>
    <mergeCell ref="A32:A34"/>
    <mergeCell ref="B32:B34"/>
    <mergeCell ref="A35:A38"/>
    <mergeCell ref="B35:B38"/>
    <mergeCell ref="A39:A43"/>
    <mergeCell ref="B39:B43"/>
    <mergeCell ref="A48:A49"/>
    <mergeCell ref="B48:B49"/>
  </mergeCells>
  <conditionalFormatting sqref="L4">
    <cfRule type="cellIs" dxfId="56" priority="16" stopIfTrue="1" operator="greaterThan">
      <formula>0</formula>
    </cfRule>
    <cfRule type="cellIs" dxfId="55" priority="17" stopIfTrue="1" operator="greaterThan">
      <formula>0</formula>
    </cfRule>
    <cfRule type="cellIs" dxfId="54" priority="18" stopIfTrue="1" operator="greaterThan">
      <formula>0</formula>
    </cfRule>
  </conditionalFormatting>
  <conditionalFormatting sqref="L5:L45 L47:L50">
    <cfRule type="cellIs" dxfId="53" priority="13" stopIfTrue="1" operator="greaterThan">
      <formula>0</formula>
    </cfRule>
    <cfRule type="cellIs" dxfId="52" priority="14" stopIfTrue="1" operator="greaterThan">
      <formula>0</formula>
    </cfRule>
    <cfRule type="cellIs" dxfId="51" priority="15" stopIfTrue="1" operator="greaterThan">
      <formula>0</formula>
    </cfRule>
  </conditionalFormatting>
  <conditionalFormatting sqref="M4:W4">
    <cfRule type="cellIs" dxfId="50" priority="10" stopIfTrue="1" operator="greaterThan">
      <formula>0</formula>
    </cfRule>
    <cfRule type="cellIs" dxfId="49" priority="11" stopIfTrue="1" operator="greaterThan">
      <formula>0</formula>
    </cfRule>
    <cfRule type="cellIs" dxfId="48" priority="12" stopIfTrue="1" operator="greaterThan">
      <formula>0</formula>
    </cfRule>
  </conditionalFormatting>
  <conditionalFormatting sqref="M5:W45 M47:W50">
    <cfRule type="cellIs" dxfId="47" priority="7" stopIfTrue="1" operator="greaterThan">
      <formula>0</formula>
    </cfRule>
    <cfRule type="cellIs" dxfId="46" priority="8" stopIfTrue="1" operator="greaterThan">
      <formula>0</formula>
    </cfRule>
    <cfRule type="cellIs" dxfId="45" priority="9" stopIfTrue="1" operator="greaterThan">
      <formula>0</formula>
    </cfRule>
  </conditionalFormatting>
  <conditionalFormatting sqref="L46">
    <cfRule type="cellIs" dxfId="44" priority="4" stopIfTrue="1" operator="greaterThan">
      <formula>0</formula>
    </cfRule>
    <cfRule type="cellIs" dxfId="43" priority="5" stopIfTrue="1" operator="greaterThan">
      <formula>0</formula>
    </cfRule>
    <cfRule type="cellIs" dxfId="42" priority="6" stopIfTrue="1" operator="greaterThan">
      <formula>0</formula>
    </cfRule>
  </conditionalFormatting>
  <conditionalFormatting sqref="M46:W46">
    <cfRule type="cellIs" dxfId="41" priority="1" stopIfTrue="1" operator="greaterThan">
      <formula>0</formula>
    </cfRule>
    <cfRule type="cellIs" dxfId="40" priority="2" stopIfTrue="1" operator="greaterThan">
      <formula>0</formula>
    </cfRule>
    <cfRule type="cellIs" dxfId="39" priority="3" stopIfTrue="1" operator="greaterThan">
      <formula>0</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topLeftCell="E1" zoomScale="80" zoomScaleNormal="80" workbookViewId="0">
      <selection activeCell="O9" sqref="O9"/>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12" t="s">
        <v>154</v>
      </c>
      <c r="M1" s="112" t="s">
        <v>155</v>
      </c>
      <c r="N1" s="112" t="s">
        <v>42</v>
      </c>
      <c r="O1" s="112" t="s">
        <v>42</v>
      </c>
      <c r="P1" s="112" t="s">
        <v>42</v>
      </c>
      <c r="Q1" s="112" t="s">
        <v>42</v>
      </c>
      <c r="R1" s="112" t="s">
        <v>42</v>
      </c>
      <c r="S1" s="112" t="s">
        <v>42</v>
      </c>
      <c r="T1" s="112" t="s">
        <v>42</v>
      </c>
      <c r="U1" s="109" t="s">
        <v>42</v>
      </c>
      <c r="V1" s="109" t="s">
        <v>42</v>
      </c>
      <c r="W1" s="109" t="s">
        <v>42</v>
      </c>
    </row>
    <row r="2" spans="1:23" ht="24" customHeight="1" x14ac:dyDescent="0.25">
      <c r="A2" s="110" t="s">
        <v>133</v>
      </c>
      <c r="B2" s="110"/>
      <c r="C2" s="110"/>
      <c r="D2" s="110"/>
      <c r="E2" s="110"/>
      <c r="F2" s="110"/>
      <c r="G2" s="110"/>
      <c r="H2" s="110"/>
      <c r="I2" s="110"/>
      <c r="J2" s="110"/>
      <c r="K2" s="110"/>
      <c r="L2" s="113"/>
      <c r="M2" s="113"/>
      <c r="N2" s="113"/>
      <c r="O2" s="113"/>
      <c r="P2" s="113"/>
      <c r="Q2" s="113"/>
      <c r="R2" s="113"/>
      <c r="S2" s="113"/>
      <c r="T2" s="113"/>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93">
        <v>42244</v>
      </c>
      <c r="M3" s="19" t="s">
        <v>2</v>
      </c>
      <c r="N3" s="19" t="s">
        <v>2</v>
      </c>
      <c r="O3" s="19" t="s">
        <v>2</v>
      </c>
      <c r="P3" s="19" t="s">
        <v>2</v>
      </c>
      <c r="Q3" s="19" t="s">
        <v>2</v>
      </c>
      <c r="R3" s="19" t="s">
        <v>2</v>
      </c>
      <c r="S3" s="19" t="s">
        <v>2</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v>20</v>
      </c>
      <c r="J4" s="32">
        <f>I4-(SUM(L4:W4))</f>
        <v>20</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c r="J5" s="32">
        <f t="shared" ref="J5:J50" si="0">I5-(SUM(L5:W5))</f>
        <v>0</v>
      </c>
      <c r="K5" s="33" t="str">
        <f t="shared" ref="K5:K50"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v>400</v>
      </c>
      <c r="J6" s="32">
        <f t="shared" si="0"/>
        <v>400</v>
      </c>
      <c r="K6" s="33" t="str">
        <f t="shared" si="1"/>
        <v>OK</v>
      </c>
      <c r="L6" s="50">
        <v>0</v>
      </c>
      <c r="M6" s="50">
        <v>0</v>
      </c>
      <c r="N6" s="50">
        <v>0</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v>100</v>
      </c>
      <c r="J7" s="32">
        <f t="shared" si="0"/>
        <v>100</v>
      </c>
      <c r="K7" s="33" t="str">
        <f t="shared" si="1"/>
        <v>OK</v>
      </c>
      <c r="L7" s="50">
        <v>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c r="J8" s="32">
        <f t="shared" si="0"/>
        <v>0</v>
      </c>
      <c r="K8" s="33" t="str">
        <f t="shared" si="1"/>
        <v>OK</v>
      </c>
      <c r="L8" s="50">
        <v>0</v>
      </c>
      <c r="M8" s="50">
        <v>0</v>
      </c>
      <c r="N8" s="50">
        <v>0</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30</v>
      </c>
      <c r="J9" s="32">
        <f t="shared" si="0"/>
        <v>30</v>
      </c>
      <c r="K9" s="33" t="str">
        <f t="shared" si="1"/>
        <v>OK</v>
      </c>
      <c r="L9" s="50">
        <v>0</v>
      </c>
      <c r="M9" s="50">
        <v>0</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c r="J10" s="32">
        <f t="shared" si="0"/>
        <v>0</v>
      </c>
      <c r="K10" s="33" t="str">
        <f t="shared" si="1"/>
        <v>OK</v>
      </c>
      <c r="L10" s="50">
        <v>0</v>
      </c>
      <c r="M10" s="50">
        <v>0</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v>20</v>
      </c>
      <c r="J11" s="32">
        <f t="shared" si="0"/>
        <v>20</v>
      </c>
      <c r="K11" s="33" t="str">
        <f t="shared" si="1"/>
        <v>OK</v>
      </c>
      <c r="L11" s="50">
        <v>0</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v>5</v>
      </c>
      <c r="J12" s="32">
        <f t="shared" si="0"/>
        <v>5</v>
      </c>
      <c r="K12" s="33" t="str">
        <f t="shared" si="1"/>
        <v>OK</v>
      </c>
      <c r="L12" s="50">
        <v>0</v>
      </c>
      <c r="M12" s="50">
        <v>0</v>
      </c>
      <c r="N12" s="50">
        <v>0</v>
      </c>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c r="J13" s="32">
        <f t="shared" si="0"/>
        <v>0</v>
      </c>
      <c r="K13" s="33" t="str">
        <f t="shared" si="1"/>
        <v>OK</v>
      </c>
      <c r="L13" s="50">
        <v>0</v>
      </c>
      <c r="M13" s="50">
        <v>0</v>
      </c>
      <c r="N13" s="50">
        <v>0</v>
      </c>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v>0</v>
      </c>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v>0</v>
      </c>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v>0</v>
      </c>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c r="J18" s="32">
        <f t="shared" si="0"/>
        <v>0</v>
      </c>
      <c r="K18" s="33" t="str">
        <f t="shared" si="1"/>
        <v>OK</v>
      </c>
      <c r="L18" s="50">
        <v>0</v>
      </c>
      <c r="M18" s="50">
        <v>0</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c r="J19" s="32">
        <f t="shared" si="0"/>
        <v>0</v>
      </c>
      <c r="K19" s="33" t="str">
        <f t="shared" si="1"/>
        <v>OK</v>
      </c>
      <c r="L19" s="50">
        <v>0</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c r="J20" s="32">
        <f t="shared" si="0"/>
        <v>0</v>
      </c>
      <c r="K20" s="33" t="str">
        <f t="shared" si="1"/>
        <v>OK</v>
      </c>
      <c r="L20" s="50">
        <v>0</v>
      </c>
      <c r="M20" s="50">
        <v>0</v>
      </c>
      <c r="N20" s="50">
        <v>0</v>
      </c>
      <c r="O20" s="50">
        <v>0</v>
      </c>
      <c r="P20" s="50">
        <v>0</v>
      </c>
      <c r="Q20" s="50">
        <v>0</v>
      </c>
      <c r="R20" s="50">
        <v>0</v>
      </c>
      <c r="S20" s="50">
        <v>0</v>
      </c>
      <c r="T20" s="50">
        <v>0</v>
      </c>
      <c r="U20" s="50">
        <v>0</v>
      </c>
      <c r="V20" s="50">
        <v>0</v>
      </c>
      <c r="W20" s="50">
        <v>0</v>
      </c>
    </row>
    <row r="21" spans="1:23" ht="75" x14ac:dyDescent="0.25">
      <c r="A21" s="107" t="s">
        <v>127</v>
      </c>
      <c r="B21" s="104">
        <v>4</v>
      </c>
      <c r="C21" s="46">
        <v>18</v>
      </c>
      <c r="D21" s="54" t="s">
        <v>70</v>
      </c>
      <c r="E21" s="27" t="s">
        <v>100</v>
      </c>
      <c r="F21" s="27" t="s">
        <v>112</v>
      </c>
      <c r="G21" s="47" t="s">
        <v>121</v>
      </c>
      <c r="H21" s="62">
        <v>66</v>
      </c>
      <c r="I21" s="52">
        <v>250</v>
      </c>
      <c r="J21" s="32">
        <f t="shared" si="0"/>
        <v>192.57</v>
      </c>
      <c r="K21" s="33" t="str">
        <f t="shared" si="1"/>
        <v>OK</v>
      </c>
      <c r="L21" s="95">
        <v>19.88</v>
      </c>
      <c r="M21" s="99">
        <v>37.549999999999997</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c r="J22" s="32">
        <f t="shared" si="0"/>
        <v>0</v>
      </c>
      <c r="K22" s="33" t="str">
        <f t="shared" si="1"/>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c r="J23" s="32">
        <f t="shared" si="0"/>
        <v>0</v>
      </c>
      <c r="K23" s="33" t="str">
        <f t="shared" si="1"/>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0"/>
        <v>0</v>
      </c>
      <c r="K24" s="33" t="str">
        <f t="shared" si="1"/>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0"/>
        <v>0</v>
      </c>
      <c r="K25" s="33" t="str">
        <f t="shared" si="1"/>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0"/>
        <v>0</v>
      </c>
      <c r="K26" s="33" t="str">
        <f t="shared" si="1"/>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0"/>
        <v>0</v>
      </c>
      <c r="K27" s="33" t="str">
        <f t="shared" si="1"/>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c r="J28" s="32">
        <f t="shared" si="0"/>
        <v>0</v>
      </c>
      <c r="K28" s="33" t="str">
        <f t="shared" si="1"/>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c r="J29" s="32">
        <f t="shared" si="0"/>
        <v>0</v>
      </c>
      <c r="K29" s="33" t="str">
        <f t="shared" si="1"/>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v>100</v>
      </c>
      <c r="J30" s="32">
        <f t="shared" si="0"/>
        <v>100</v>
      </c>
      <c r="K30" s="33" t="str">
        <f t="shared" si="1"/>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c r="J31" s="32">
        <f t="shared" si="0"/>
        <v>0</v>
      </c>
      <c r="K31" s="33" t="str">
        <f t="shared" si="1"/>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0"/>
        <v>0</v>
      </c>
      <c r="K32" s="33" t="str">
        <f t="shared" si="1"/>
        <v>OK</v>
      </c>
      <c r="L32" s="50">
        <v>0</v>
      </c>
      <c r="M32" s="50">
        <v>0</v>
      </c>
      <c r="N32" s="50">
        <v>0</v>
      </c>
      <c r="O32" s="50">
        <v>0</v>
      </c>
      <c r="P32" s="50">
        <v>0</v>
      </c>
      <c r="Q32" s="50">
        <v>0</v>
      </c>
      <c r="R32" s="50">
        <v>0</v>
      </c>
      <c r="S32" s="50">
        <v>0</v>
      </c>
      <c r="T32" s="50">
        <v>0</v>
      </c>
      <c r="U32" s="50">
        <v>0</v>
      </c>
      <c r="V32" s="50">
        <v>0</v>
      </c>
      <c r="W32" s="50">
        <v>0</v>
      </c>
    </row>
    <row r="33" spans="1:23" ht="90" x14ac:dyDescent="0.25">
      <c r="A33" s="105"/>
      <c r="B33" s="105"/>
      <c r="C33" s="46">
        <v>30</v>
      </c>
      <c r="D33" s="54" t="s">
        <v>82</v>
      </c>
      <c r="E33" s="27" t="s">
        <v>102</v>
      </c>
      <c r="F33" s="27" t="s">
        <v>117</v>
      </c>
      <c r="G33" s="47" t="s">
        <v>121</v>
      </c>
      <c r="H33" s="62">
        <v>1670</v>
      </c>
      <c r="I33" s="52"/>
      <c r="J33" s="32">
        <f t="shared" si="0"/>
        <v>0</v>
      </c>
      <c r="K33" s="33" t="str">
        <f t="shared" si="1"/>
        <v>OK</v>
      </c>
      <c r="L33" s="50">
        <v>0</v>
      </c>
      <c r="M33" s="50">
        <v>0</v>
      </c>
      <c r="N33" s="50">
        <v>0</v>
      </c>
      <c r="O33" s="50">
        <v>0</v>
      </c>
      <c r="P33" s="50">
        <v>0</v>
      </c>
      <c r="Q33" s="50">
        <v>0</v>
      </c>
      <c r="R33" s="50">
        <v>0</v>
      </c>
      <c r="S33" s="50">
        <v>0</v>
      </c>
      <c r="T33" s="50">
        <v>0</v>
      </c>
      <c r="U33" s="50">
        <v>0</v>
      </c>
      <c r="V33" s="50">
        <v>0</v>
      </c>
      <c r="W33" s="50">
        <v>0</v>
      </c>
    </row>
    <row r="34" spans="1:23" ht="90" x14ac:dyDescent="0.25">
      <c r="A34" s="106"/>
      <c r="B34" s="106"/>
      <c r="C34" s="46">
        <v>31</v>
      </c>
      <c r="D34" s="54" t="s">
        <v>83</v>
      </c>
      <c r="E34" s="27" t="s">
        <v>102</v>
      </c>
      <c r="F34" s="27" t="s">
        <v>117</v>
      </c>
      <c r="G34" s="47" t="s">
        <v>121</v>
      </c>
      <c r="H34" s="62">
        <v>1178</v>
      </c>
      <c r="I34" s="52"/>
      <c r="J34" s="32">
        <f t="shared" si="0"/>
        <v>0</v>
      </c>
      <c r="K34" s="33" t="str">
        <f t="shared" si="1"/>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0"/>
        <v>0</v>
      </c>
      <c r="K35" s="33" t="str">
        <f t="shared" si="1"/>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0"/>
        <v>0</v>
      </c>
      <c r="K36" s="33" t="str">
        <f t="shared" si="1"/>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0"/>
        <v>0</v>
      </c>
      <c r="K37" s="33" t="str">
        <f t="shared" si="1"/>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0"/>
        <v>0</v>
      </c>
      <c r="K38" s="33" t="str">
        <f t="shared" si="1"/>
        <v>OK</v>
      </c>
      <c r="L38" s="50">
        <v>0</v>
      </c>
      <c r="M38" s="50">
        <v>0</v>
      </c>
      <c r="N38" s="50">
        <v>0</v>
      </c>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0"/>
        <v>0</v>
      </c>
      <c r="K39" s="33" t="str">
        <f t="shared" si="1"/>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0"/>
        <v>0</v>
      </c>
      <c r="K40" s="33" t="str">
        <f t="shared" si="1"/>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0"/>
        <v>0</v>
      </c>
      <c r="K41" s="33" t="str">
        <f t="shared" si="1"/>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0"/>
        <v>0</v>
      </c>
      <c r="K42" s="33" t="str">
        <f t="shared" si="1"/>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0"/>
        <v>0</v>
      </c>
      <c r="K43" s="33" t="str">
        <f t="shared" si="1"/>
        <v>OK</v>
      </c>
      <c r="L43" s="50">
        <v>0</v>
      </c>
      <c r="M43" s="50">
        <v>0</v>
      </c>
      <c r="N43" s="50">
        <v>0</v>
      </c>
      <c r="O43" s="50">
        <v>0</v>
      </c>
      <c r="P43" s="50">
        <v>0</v>
      </c>
      <c r="Q43" s="50">
        <v>0</v>
      </c>
      <c r="R43" s="50">
        <v>0</v>
      </c>
      <c r="S43" s="50">
        <v>0</v>
      </c>
      <c r="T43" s="50">
        <v>0</v>
      </c>
      <c r="U43" s="50">
        <v>0</v>
      </c>
      <c r="V43" s="50">
        <v>0</v>
      </c>
      <c r="W43" s="50">
        <v>0</v>
      </c>
    </row>
    <row r="44" spans="1:23" ht="345" x14ac:dyDescent="0.25">
      <c r="A44" s="65" t="s">
        <v>128</v>
      </c>
      <c r="B44" s="53">
        <v>10</v>
      </c>
      <c r="C44" s="46">
        <v>41</v>
      </c>
      <c r="D44" s="54" t="s">
        <v>93</v>
      </c>
      <c r="E44" s="27" t="s">
        <v>102</v>
      </c>
      <c r="F44" s="27" t="s">
        <v>119</v>
      </c>
      <c r="G44" s="47" t="s">
        <v>121</v>
      </c>
      <c r="H44" s="62">
        <v>1290</v>
      </c>
      <c r="I44" s="52"/>
      <c r="J44" s="32">
        <f t="shared" si="0"/>
        <v>0</v>
      </c>
      <c r="K44" s="33" t="str">
        <f t="shared" si="1"/>
        <v>OK</v>
      </c>
      <c r="L44" s="50">
        <v>0</v>
      </c>
      <c r="M44" s="50">
        <v>0</v>
      </c>
      <c r="N44" s="50">
        <v>0</v>
      </c>
      <c r="O44" s="50">
        <v>0</v>
      </c>
      <c r="P44" s="50">
        <v>0</v>
      </c>
      <c r="Q44" s="50">
        <v>0</v>
      </c>
      <c r="R44" s="50">
        <v>0</v>
      </c>
      <c r="S44" s="50">
        <v>0</v>
      </c>
      <c r="T44" s="50">
        <v>0</v>
      </c>
      <c r="U44" s="50">
        <v>0</v>
      </c>
      <c r="V44" s="50">
        <v>0</v>
      </c>
      <c r="W44" s="50">
        <v>0</v>
      </c>
    </row>
    <row r="45" spans="1:23" ht="315" x14ac:dyDescent="0.25">
      <c r="A45" s="65" t="s">
        <v>124</v>
      </c>
      <c r="B45" s="53">
        <v>11</v>
      </c>
      <c r="C45" s="46">
        <v>42</v>
      </c>
      <c r="D45" s="54" t="s">
        <v>94</v>
      </c>
      <c r="E45" s="27" t="s">
        <v>102</v>
      </c>
      <c r="F45" s="27" t="s">
        <v>117</v>
      </c>
      <c r="G45" s="47" t="s">
        <v>121</v>
      </c>
      <c r="H45" s="62">
        <v>925</v>
      </c>
      <c r="I45" s="52"/>
      <c r="J45" s="32">
        <f t="shared" si="0"/>
        <v>0</v>
      </c>
      <c r="K45" s="33" t="str">
        <f t="shared" si="1"/>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0"/>
        <v>0</v>
      </c>
      <c r="K46" s="76" t="str">
        <f t="shared" si="1"/>
        <v>OK</v>
      </c>
      <c r="L46" s="50">
        <v>0</v>
      </c>
      <c r="M46" s="50">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0"/>
        <v>0</v>
      </c>
      <c r="K47" s="33" t="str">
        <f t="shared" si="1"/>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0"/>
        <v>0</v>
      </c>
      <c r="K48" s="33" t="str">
        <f t="shared" si="1"/>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0"/>
        <v>0</v>
      </c>
      <c r="K49" s="33" t="str">
        <f t="shared" si="1"/>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0"/>
        <v>0</v>
      </c>
      <c r="K50" s="33" t="str">
        <f t="shared" si="1"/>
        <v>OK</v>
      </c>
      <c r="L50" s="50">
        <v>0</v>
      </c>
      <c r="M50" s="50">
        <v>0</v>
      </c>
      <c r="N50" s="50">
        <v>0</v>
      </c>
      <c r="O50" s="50">
        <v>0</v>
      </c>
      <c r="P50" s="50">
        <v>0</v>
      </c>
      <c r="Q50" s="50">
        <v>0</v>
      </c>
      <c r="R50" s="50">
        <v>0</v>
      </c>
      <c r="S50" s="50">
        <v>0</v>
      </c>
      <c r="T50" s="50">
        <v>0</v>
      </c>
      <c r="U50" s="50">
        <v>0</v>
      </c>
      <c r="V50" s="50">
        <v>0</v>
      </c>
      <c r="W50" s="50">
        <v>0</v>
      </c>
    </row>
    <row r="52" spans="1:23" x14ac:dyDescent="0.25">
      <c r="D52" s="2" t="s">
        <v>130</v>
      </c>
    </row>
  </sheetData>
  <mergeCells count="32">
    <mergeCell ref="U1:U2"/>
    <mergeCell ref="V1:V2"/>
    <mergeCell ref="W1:W2"/>
    <mergeCell ref="Q1:Q2"/>
    <mergeCell ref="R1:R2"/>
    <mergeCell ref="S1:S2"/>
    <mergeCell ref="T1:T2"/>
    <mergeCell ref="A2:K2"/>
    <mergeCell ref="A4:A5"/>
    <mergeCell ref="B4:B5"/>
    <mergeCell ref="O1:O2"/>
    <mergeCell ref="P1:P2"/>
    <mergeCell ref="A1:C1"/>
    <mergeCell ref="D1:H1"/>
    <mergeCell ref="I1:K1"/>
    <mergeCell ref="L1:L2"/>
    <mergeCell ref="M1:M2"/>
    <mergeCell ref="N1:N2"/>
    <mergeCell ref="A6:A19"/>
    <mergeCell ref="B6:B19"/>
    <mergeCell ref="A21:A27"/>
    <mergeCell ref="B21:B27"/>
    <mergeCell ref="A28:A30"/>
    <mergeCell ref="B28:B30"/>
    <mergeCell ref="A48:A49"/>
    <mergeCell ref="B48:B49"/>
    <mergeCell ref="A32:A34"/>
    <mergeCell ref="B32:B34"/>
    <mergeCell ref="A35:A38"/>
    <mergeCell ref="B35:B38"/>
    <mergeCell ref="A39:A43"/>
    <mergeCell ref="B39:B43"/>
  </mergeCells>
  <conditionalFormatting sqref="N4:W4">
    <cfRule type="cellIs" dxfId="38" priority="22" stopIfTrue="1" operator="greaterThan">
      <formula>0</formula>
    </cfRule>
    <cfRule type="cellIs" dxfId="37" priority="23" stopIfTrue="1" operator="greaterThan">
      <formula>0</formula>
    </cfRule>
    <cfRule type="cellIs" dxfId="36" priority="24" stopIfTrue="1" operator="greaterThan">
      <formula>0</formula>
    </cfRule>
  </conditionalFormatting>
  <conditionalFormatting sqref="N5:W45 N47:W50">
    <cfRule type="cellIs" dxfId="35" priority="19" stopIfTrue="1" operator="greaterThan">
      <formula>0</formula>
    </cfRule>
    <cfRule type="cellIs" dxfId="34" priority="20" stopIfTrue="1" operator="greaterThan">
      <formula>0</formula>
    </cfRule>
    <cfRule type="cellIs" dxfId="33" priority="21" stopIfTrue="1" operator="greaterThan">
      <formula>0</formula>
    </cfRule>
  </conditionalFormatting>
  <conditionalFormatting sqref="N46:W46">
    <cfRule type="cellIs" dxfId="32" priority="13" stopIfTrue="1" operator="greaterThan">
      <formula>0</formula>
    </cfRule>
    <cfRule type="cellIs" dxfId="31" priority="14" stopIfTrue="1" operator="greaterThan">
      <formula>0</formula>
    </cfRule>
    <cfRule type="cellIs" dxfId="30" priority="15" stopIfTrue="1" operator="greaterThan">
      <formula>0</formula>
    </cfRule>
  </conditionalFormatting>
  <conditionalFormatting sqref="L4">
    <cfRule type="cellIs" dxfId="29" priority="10" stopIfTrue="1" operator="greaterThan">
      <formula>0</formula>
    </cfRule>
    <cfRule type="cellIs" dxfId="28" priority="11" stopIfTrue="1" operator="greaterThan">
      <formula>0</formula>
    </cfRule>
    <cfRule type="cellIs" dxfId="27" priority="12" stopIfTrue="1" operator="greaterThan">
      <formula>0</formula>
    </cfRule>
  </conditionalFormatting>
  <conditionalFormatting sqref="L5:L50">
    <cfRule type="cellIs" dxfId="26" priority="7" stopIfTrue="1" operator="greaterThan">
      <formula>0</formula>
    </cfRule>
    <cfRule type="cellIs" dxfId="25" priority="8" stopIfTrue="1" operator="greaterThan">
      <formula>0</formula>
    </cfRule>
    <cfRule type="cellIs" dxfId="24" priority="9" stopIfTrue="1" operator="greaterThan">
      <formula>0</formula>
    </cfRule>
  </conditionalFormatting>
  <conditionalFormatting sqref="M4">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M5:M50">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topLeftCell="A48" zoomScale="80" zoomScaleNormal="80" workbookViewId="0">
      <selection activeCell="K52" sqref="K52"/>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1.5" customHeight="1" x14ac:dyDescent="0.25">
      <c r="A1" s="110" t="s">
        <v>51</v>
      </c>
      <c r="B1" s="110"/>
      <c r="C1" s="110"/>
      <c r="D1" s="110" t="s">
        <v>50</v>
      </c>
      <c r="E1" s="110"/>
      <c r="F1" s="110"/>
      <c r="G1" s="110"/>
      <c r="H1" s="110"/>
      <c r="I1" s="110" t="s">
        <v>49</v>
      </c>
      <c r="J1" s="110"/>
      <c r="K1" s="110"/>
      <c r="L1" s="109" t="s">
        <v>175</v>
      </c>
      <c r="M1" s="109" t="s">
        <v>42</v>
      </c>
      <c r="N1" s="109" t="s">
        <v>42</v>
      </c>
      <c r="O1" s="109" t="s">
        <v>42</v>
      </c>
      <c r="P1" s="109" t="s">
        <v>42</v>
      </c>
      <c r="Q1" s="109" t="s">
        <v>42</v>
      </c>
      <c r="R1" s="109" t="s">
        <v>42</v>
      </c>
      <c r="S1" s="109" t="s">
        <v>42</v>
      </c>
      <c r="T1" s="109" t="s">
        <v>42</v>
      </c>
      <c r="U1" s="109" t="s">
        <v>42</v>
      </c>
      <c r="V1" s="109" t="s">
        <v>42</v>
      </c>
      <c r="W1" s="109" t="s">
        <v>42</v>
      </c>
    </row>
    <row r="2" spans="1:23" ht="24" customHeight="1" x14ac:dyDescent="0.25">
      <c r="A2" s="110" t="s">
        <v>34</v>
      </c>
      <c r="B2" s="110"/>
      <c r="C2" s="110"/>
      <c r="D2" s="110"/>
      <c r="E2" s="110"/>
      <c r="F2" s="110"/>
      <c r="G2" s="110"/>
      <c r="H2" s="110"/>
      <c r="I2" s="110"/>
      <c r="J2" s="110"/>
      <c r="K2" s="110"/>
      <c r="L2" s="109"/>
      <c r="M2" s="109"/>
      <c r="N2" s="109"/>
      <c r="O2" s="109"/>
      <c r="P2" s="109"/>
      <c r="Q2" s="109"/>
      <c r="R2" s="109"/>
      <c r="S2" s="109"/>
      <c r="T2" s="109"/>
      <c r="U2" s="109"/>
      <c r="V2" s="109"/>
      <c r="W2" s="109"/>
    </row>
    <row r="3" spans="1:23" s="21" customFormat="1" ht="45" x14ac:dyDescent="0.2">
      <c r="A3" s="28" t="s">
        <v>3</v>
      </c>
      <c r="B3" s="28" t="s">
        <v>1</v>
      </c>
      <c r="C3" s="17" t="s">
        <v>4</v>
      </c>
      <c r="D3" s="17" t="s">
        <v>6</v>
      </c>
      <c r="E3" s="17" t="s">
        <v>41</v>
      </c>
      <c r="F3" s="17" t="s">
        <v>52</v>
      </c>
      <c r="G3" s="17" t="s">
        <v>46</v>
      </c>
      <c r="H3" s="18" t="s">
        <v>5</v>
      </c>
      <c r="I3" s="29" t="s">
        <v>30</v>
      </c>
      <c r="J3" s="30" t="s">
        <v>0</v>
      </c>
      <c r="K3" s="28" t="s">
        <v>7</v>
      </c>
      <c r="L3" s="93">
        <v>42228</v>
      </c>
      <c r="M3" s="19" t="s">
        <v>2</v>
      </c>
      <c r="N3" s="19" t="s">
        <v>2</v>
      </c>
      <c r="O3" s="19" t="s">
        <v>2</v>
      </c>
      <c r="P3" s="19" t="s">
        <v>2</v>
      </c>
      <c r="Q3" s="19" t="s">
        <v>2</v>
      </c>
      <c r="R3" s="19" t="s">
        <v>2</v>
      </c>
      <c r="S3" s="19" t="s">
        <v>2</v>
      </c>
      <c r="T3" s="19" t="s">
        <v>2</v>
      </c>
      <c r="U3" s="19" t="s">
        <v>2</v>
      </c>
      <c r="V3" s="19" t="s">
        <v>2</v>
      </c>
      <c r="W3" s="19" t="s">
        <v>2</v>
      </c>
    </row>
    <row r="4" spans="1:23" ht="15" customHeight="1" x14ac:dyDescent="0.25">
      <c r="A4" s="107" t="s">
        <v>124</v>
      </c>
      <c r="B4" s="104">
        <v>1</v>
      </c>
      <c r="C4" s="53">
        <v>1</v>
      </c>
      <c r="D4" s="63" t="s">
        <v>53</v>
      </c>
      <c r="E4" s="47" t="s">
        <v>100</v>
      </c>
      <c r="F4" s="47" t="s">
        <v>104</v>
      </c>
      <c r="G4" s="47" t="s">
        <v>121</v>
      </c>
      <c r="H4" s="62">
        <v>199.3</v>
      </c>
      <c r="I4" s="51">
        <v>20</v>
      </c>
      <c r="J4" s="32">
        <f>I4-(SUM(L4:W4))</f>
        <v>20</v>
      </c>
      <c r="K4" s="33" t="str">
        <f>IF(J4&lt;0,"ATENÇÃO","OK")</f>
        <v>OK</v>
      </c>
      <c r="L4" s="50">
        <v>0</v>
      </c>
      <c r="M4" s="50">
        <v>0</v>
      </c>
      <c r="N4" s="50">
        <v>0</v>
      </c>
      <c r="O4" s="50">
        <v>0</v>
      </c>
      <c r="P4" s="50">
        <v>0</v>
      </c>
      <c r="Q4" s="50">
        <v>0</v>
      </c>
      <c r="R4" s="50">
        <v>0</v>
      </c>
      <c r="S4" s="50">
        <v>0</v>
      </c>
      <c r="T4" s="50">
        <v>0</v>
      </c>
      <c r="U4" s="50">
        <v>0</v>
      </c>
      <c r="V4" s="50">
        <v>0</v>
      </c>
      <c r="W4" s="50">
        <v>0</v>
      </c>
    </row>
    <row r="5" spans="1:23" x14ac:dyDescent="0.25">
      <c r="A5" s="106"/>
      <c r="B5" s="106"/>
      <c r="C5" s="53">
        <v>2</v>
      </c>
      <c r="D5" s="63" t="s">
        <v>54</v>
      </c>
      <c r="E5" s="47" t="s">
        <v>100</v>
      </c>
      <c r="F5" s="47" t="s">
        <v>104</v>
      </c>
      <c r="G5" s="47" t="s">
        <v>121</v>
      </c>
      <c r="H5" s="62">
        <v>30</v>
      </c>
      <c r="I5" s="51">
        <v>10</v>
      </c>
      <c r="J5" s="32">
        <f t="shared" ref="J5:J50" si="0">I5-(SUM(L5:W5))</f>
        <v>10</v>
      </c>
      <c r="K5" s="33" t="str">
        <f t="shared" ref="K5:K50" si="1">IF(J5&lt;0,"ATENÇÃO","OK")</f>
        <v>OK</v>
      </c>
      <c r="L5" s="50">
        <v>0</v>
      </c>
      <c r="M5" s="50">
        <v>0</v>
      </c>
      <c r="N5" s="50">
        <v>0</v>
      </c>
      <c r="O5" s="50">
        <v>0</v>
      </c>
      <c r="P5" s="50">
        <v>0</v>
      </c>
      <c r="Q5" s="50">
        <v>0</v>
      </c>
      <c r="R5" s="50">
        <v>0</v>
      </c>
      <c r="S5" s="50">
        <v>0</v>
      </c>
      <c r="T5" s="50">
        <v>0</v>
      </c>
      <c r="U5" s="50">
        <v>0</v>
      </c>
      <c r="V5" s="50">
        <v>0</v>
      </c>
      <c r="W5" s="50">
        <v>0</v>
      </c>
    </row>
    <row r="6" spans="1:23" ht="75" x14ac:dyDescent="0.25">
      <c r="A6" s="107" t="s">
        <v>125</v>
      </c>
      <c r="B6" s="104">
        <v>2</v>
      </c>
      <c r="C6" s="46">
        <v>3</v>
      </c>
      <c r="D6" s="63" t="s">
        <v>55</v>
      </c>
      <c r="E6" s="27" t="s">
        <v>100</v>
      </c>
      <c r="F6" s="27" t="s">
        <v>105</v>
      </c>
      <c r="G6" s="47" t="s">
        <v>121</v>
      </c>
      <c r="H6" s="62">
        <v>67</v>
      </c>
      <c r="I6" s="52">
        <v>200</v>
      </c>
      <c r="J6" s="32">
        <f t="shared" si="0"/>
        <v>101.9</v>
      </c>
      <c r="K6" s="33" t="str">
        <f t="shared" si="1"/>
        <v>OK</v>
      </c>
      <c r="L6" s="50">
        <v>98.1</v>
      </c>
      <c r="M6" s="50">
        <v>0</v>
      </c>
      <c r="N6" s="50">
        <v>0</v>
      </c>
      <c r="O6" s="50">
        <v>0</v>
      </c>
      <c r="P6" s="50">
        <v>0</v>
      </c>
      <c r="Q6" s="50">
        <v>0</v>
      </c>
      <c r="R6" s="50">
        <v>0</v>
      </c>
      <c r="S6" s="50">
        <v>0</v>
      </c>
      <c r="T6" s="50">
        <v>0</v>
      </c>
      <c r="U6" s="50">
        <v>0</v>
      </c>
      <c r="V6" s="50">
        <v>0</v>
      </c>
      <c r="W6" s="50">
        <v>0</v>
      </c>
    </row>
    <row r="7" spans="1:23" ht="30" x14ac:dyDescent="0.25">
      <c r="A7" s="105"/>
      <c r="B7" s="105"/>
      <c r="C7" s="46">
        <v>4</v>
      </c>
      <c r="D7" s="64" t="s">
        <v>56</v>
      </c>
      <c r="E7" s="27" t="s">
        <v>100</v>
      </c>
      <c r="F7" s="27" t="s">
        <v>106</v>
      </c>
      <c r="G7" s="47" t="s">
        <v>121</v>
      </c>
      <c r="H7" s="62">
        <v>35</v>
      </c>
      <c r="I7" s="52">
        <v>50</v>
      </c>
      <c r="J7" s="32">
        <f t="shared" si="0"/>
        <v>50</v>
      </c>
      <c r="K7" s="33" t="str">
        <f t="shared" si="1"/>
        <v>OK</v>
      </c>
      <c r="L7" s="50">
        <v>0</v>
      </c>
      <c r="M7" s="50">
        <v>0</v>
      </c>
      <c r="N7" s="50">
        <v>0</v>
      </c>
      <c r="O7" s="50">
        <v>0</v>
      </c>
      <c r="P7" s="50">
        <v>0</v>
      </c>
      <c r="Q7" s="50">
        <v>0</v>
      </c>
      <c r="R7" s="50">
        <v>0</v>
      </c>
      <c r="S7" s="50">
        <v>0</v>
      </c>
      <c r="T7" s="50">
        <v>0</v>
      </c>
      <c r="U7" s="50">
        <v>0</v>
      </c>
      <c r="V7" s="50">
        <v>0</v>
      </c>
      <c r="W7" s="50">
        <v>0</v>
      </c>
    </row>
    <row r="8" spans="1:23" x14ac:dyDescent="0.25">
      <c r="A8" s="105"/>
      <c r="B8" s="105"/>
      <c r="C8" s="46">
        <v>5</v>
      </c>
      <c r="D8" s="64" t="s">
        <v>57</v>
      </c>
      <c r="E8" s="27" t="s">
        <v>100</v>
      </c>
      <c r="F8" s="27" t="s">
        <v>107</v>
      </c>
      <c r="G8" s="47" t="s">
        <v>121</v>
      </c>
      <c r="H8" s="62">
        <v>68</v>
      </c>
      <c r="I8" s="52">
        <v>20</v>
      </c>
      <c r="J8" s="32">
        <f t="shared" si="0"/>
        <v>20</v>
      </c>
      <c r="K8" s="33" t="str">
        <f t="shared" si="1"/>
        <v>OK</v>
      </c>
      <c r="L8" s="50">
        <v>0</v>
      </c>
      <c r="M8" s="50">
        <v>0</v>
      </c>
      <c r="N8" s="50">
        <v>0</v>
      </c>
      <c r="O8" s="50">
        <v>0</v>
      </c>
      <c r="P8" s="50">
        <v>0</v>
      </c>
      <c r="Q8" s="50">
        <v>0</v>
      </c>
      <c r="R8" s="50">
        <v>0</v>
      </c>
      <c r="S8" s="50">
        <v>0</v>
      </c>
      <c r="T8" s="50">
        <v>0</v>
      </c>
      <c r="U8" s="50">
        <v>0</v>
      </c>
      <c r="V8" s="50">
        <v>0</v>
      </c>
      <c r="W8" s="50">
        <v>0</v>
      </c>
    </row>
    <row r="9" spans="1:23" x14ac:dyDescent="0.25">
      <c r="A9" s="105"/>
      <c r="B9" s="105"/>
      <c r="C9" s="46">
        <v>6</v>
      </c>
      <c r="D9" s="64" t="s">
        <v>58</v>
      </c>
      <c r="E9" s="27" t="s">
        <v>100</v>
      </c>
      <c r="F9" s="27" t="s">
        <v>107</v>
      </c>
      <c r="G9" s="47" t="s">
        <v>121</v>
      </c>
      <c r="H9" s="62">
        <v>88</v>
      </c>
      <c r="I9" s="52">
        <v>80</v>
      </c>
      <c r="J9" s="32">
        <f t="shared" si="0"/>
        <v>80</v>
      </c>
      <c r="K9" s="33" t="str">
        <f t="shared" si="1"/>
        <v>OK</v>
      </c>
      <c r="L9" s="50">
        <v>0</v>
      </c>
      <c r="M9" s="50">
        <v>0</v>
      </c>
      <c r="N9" s="50">
        <v>0</v>
      </c>
      <c r="O9" s="50">
        <v>0</v>
      </c>
      <c r="P9" s="50">
        <v>0</v>
      </c>
      <c r="Q9" s="50">
        <v>0</v>
      </c>
      <c r="R9" s="50">
        <v>0</v>
      </c>
      <c r="S9" s="50">
        <v>0</v>
      </c>
      <c r="T9" s="50">
        <v>0</v>
      </c>
      <c r="U9" s="50">
        <v>0</v>
      </c>
      <c r="V9" s="50">
        <v>0</v>
      </c>
      <c r="W9" s="50">
        <v>0</v>
      </c>
    </row>
    <row r="10" spans="1:23" x14ac:dyDescent="0.25">
      <c r="A10" s="105"/>
      <c r="B10" s="105"/>
      <c r="C10" s="46">
        <v>7</v>
      </c>
      <c r="D10" s="64" t="s">
        <v>59</v>
      </c>
      <c r="E10" s="27" t="s">
        <v>100</v>
      </c>
      <c r="F10" s="27" t="s">
        <v>107</v>
      </c>
      <c r="G10" s="47" t="s">
        <v>121</v>
      </c>
      <c r="H10" s="62">
        <v>110</v>
      </c>
      <c r="I10" s="52">
        <v>40</v>
      </c>
      <c r="J10" s="32">
        <f t="shared" si="0"/>
        <v>40</v>
      </c>
      <c r="K10" s="33" t="str">
        <f t="shared" si="1"/>
        <v>OK</v>
      </c>
      <c r="L10" s="50">
        <v>0</v>
      </c>
      <c r="M10" s="50">
        <v>0</v>
      </c>
      <c r="N10" s="50">
        <v>0</v>
      </c>
      <c r="O10" s="50">
        <v>0</v>
      </c>
      <c r="P10" s="50">
        <v>0</v>
      </c>
      <c r="Q10" s="50">
        <v>0</v>
      </c>
      <c r="R10" s="50">
        <v>0</v>
      </c>
      <c r="S10" s="50">
        <v>0</v>
      </c>
      <c r="T10" s="50">
        <v>0</v>
      </c>
      <c r="U10" s="50">
        <v>0</v>
      </c>
      <c r="V10" s="50">
        <v>0</v>
      </c>
      <c r="W10" s="50">
        <v>0</v>
      </c>
    </row>
    <row r="11" spans="1:23" ht="75" x14ac:dyDescent="0.25">
      <c r="A11" s="105"/>
      <c r="B11" s="105"/>
      <c r="C11" s="46">
        <v>8</v>
      </c>
      <c r="D11" s="64" t="s">
        <v>60</v>
      </c>
      <c r="E11" s="27" t="s">
        <v>101</v>
      </c>
      <c r="F11" s="27" t="s">
        <v>105</v>
      </c>
      <c r="G11" s="47" t="s">
        <v>121</v>
      </c>
      <c r="H11" s="62">
        <v>185</v>
      </c>
      <c r="I11" s="52">
        <v>15</v>
      </c>
      <c r="J11" s="32">
        <f t="shared" si="0"/>
        <v>7</v>
      </c>
      <c r="K11" s="33" t="str">
        <f t="shared" si="1"/>
        <v>OK</v>
      </c>
      <c r="L11" s="50">
        <v>8</v>
      </c>
      <c r="M11" s="50">
        <v>0</v>
      </c>
      <c r="N11" s="50">
        <v>0</v>
      </c>
      <c r="O11" s="50">
        <v>0</v>
      </c>
      <c r="P11" s="50">
        <v>0</v>
      </c>
      <c r="Q11" s="50">
        <v>0</v>
      </c>
      <c r="R11" s="50">
        <v>0</v>
      </c>
      <c r="S11" s="50">
        <v>0</v>
      </c>
      <c r="T11" s="50">
        <v>0</v>
      </c>
      <c r="U11" s="50">
        <v>0</v>
      </c>
      <c r="V11" s="50">
        <v>0</v>
      </c>
      <c r="W11" s="50">
        <v>0</v>
      </c>
    </row>
    <row r="12" spans="1:23" ht="105" x14ac:dyDescent="0.25">
      <c r="A12" s="105"/>
      <c r="B12" s="105"/>
      <c r="C12" s="46">
        <v>9</v>
      </c>
      <c r="D12" s="64" t="s">
        <v>61</v>
      </c>
      <c r="E12" s="27" t="s">
        <v>101</v>
      </c>
      <c r="F12" s="27" t="s">
        <v>108</v>
      </c>
      <c r="G12" s="47" t="s">
        <v>121</v>
      </c>
      <c r="H12" s="62">
        <v>860</v>
      </c>
      <c r="I12" s="52">
        <v>1</v>
      </c>
      <c r="J12" s="32">
        <f t="shared" si="0"/>
        <v>1</v>
      </c>
      <c r="K12" s="33" t="str">
        <f t="shared" si="1"/>
        <v>OK</v>
      </c>
      <c r="L12" s="50">
        <v>0</v>
      </c>
      <c r="M12" s="50">
        <v>0</v>
      </c>
      <c r="N12" s="50">
        <v>0</v>
      </c>
      <c r="O12" s="50">
        <v>0</v>
      </c>
      <c r="P12" s="50">
        <v>0</v>
      </c>
      <c r="Q12" s="50">
        <v>0</v>
      </c>
      <c r="R12" s="50">
        <v>0</v>
      </c>
      <c r="S12" s="50">
        <v>0</v>
      </c>
      <c r="T12" s="50">
        <v>0</v>
      </c>
      <c r="U12" s="50">
        <v>0</v>
      </c>
      <c r="V12" s="50">
        <v>0</v>
      </c>
      <c r="W12" s="50">
        <v>0</v>
      </c>
    </row>
    <row r="13" spans="1:23" ht="90" x14ac:dyDescent="0.25">
      <c r="A13" s="105"/>
      <c r="B13" s="105"/>
      <c r="C13" s="46">
        <v>10</v>
      </c>
      <c r="D13" s="54" t="s">
        <v>62</v>
      </c>
      <c r="E13" s="27" t="s">
        <v>100</v>
      </c>
      <c r="F13" s="27" t="s">
        <v>109</v>
      </c>
      <c r="G13" s="47" t="s">
        <v>121</v>
      </c>
      <c r="H13" s="62">
        <v>91.55</v>
      </c>
      <c r="I13" s="52">
        <v>50</v>
      </c>
      <c r="J13" s="32">
        <f t="shared" si="0"/>
        <v>50</v>
      </c>
      <c r="K13" s="33" t="str">
        <f t="shared" si="1"/>
        <v>OK</v>
      </c>
      <c r="L13" s="50">
        <v>0</v>
      </c>
      <c r="M13" s="50">
        <v>0</v>
      </c>
      <c r="N13" s="50">
        <v>0</v>
      </c>
      <c r="O13" s="50">
        <v>0</v>
      </c>
      <c r="P13" s="50">
        <v>0</v>
      </c>
      <c r="Q13" s="50">
        <v>0</v>
      </c>
      <c r="R13" s="50">
        <v>0</v>
      </c>
      <c r="S13" s="50">
        <v>0</v>
      </c>
      <c r="T13" s="50">
        <v>0</v>
      </c>
      <c r="U13" s="50">
        <v>0</v>
      </c>
      <c r="V13" s="50">
        <v>0</v>
      </c>
      <c r="W13" s="50">
        <v>0</v>
      </c>
    </row>
    <row r="14" spans="1:23" ht="105" x14ac:dyDescent="0.25">
      <c r="A14" s="105"/>
      <c r="B14" s="105"/>
      <c r="C14" s="46">
        <v>11</v>
      </c>
      <c r="D14" s="54" t="s">
        <v>63</v>
      </c>
      <c r="E14" s="27" t="s">
        <v>100</v>
      </c>
      <c r="F14" s="27" t="s">
        <v>110</v>
      </c>
      <c r="G14" s="47" t="s">
        <v>121</v>
      </c>
      <c r="H14" s="62">
        <v>64</v>
      </c>
      <c r="I14" s="52"/>
      <c r="J14" s="32">
        <f t="shared" si="0"/>
        <v>0</v>
      </c>
      <c r="K14" s="33" t="str">
        <f t="shared" si="1"/>
        <v>OK</v>
      </c>
      <c r="L14" s="50">
        <v>0</v>
      </c>
      <c r="M14" s="50">
        <v>0</v>
      </c>
      <c r="N14" s="50">
        <v>0</v>
      </c>
      <c r="O14" s="50">
        <v>0</v>
      </c>
      <c r="P14" s="50">
        <v>0</v>
      </c>
      <c r="Q14" s="50">
        <v>0</v>
      </c>
      <c r="R14" s="50">
        <v>0</v>
      </c>
      <c r="S14" s="50">
        <v>0</v>
      </c>
      <c r="T14" s="50">
        <v>0</v>
      </c>
      <c r="U14" s="50">
        <v>0</v>
      </c>
      <c r="V14" s="50">
        <v>0</v>
      </c>
      <c r="W14" s="50">
        <v>0</v>
      </c>
    </row>
    <row r="15" spans="1:23" ht="105" x14ac:dyDescent="0.25">
      <c r="A15" s="105"/>
      <c r="B15" s="105"/>
      <c r="C15" s="46">
        <v>12</v>
      </c>
      <c r="D15" s="54" t="s">
        <v>64</v>
      </c>
      <c r="E15" s="27" t="s">
        <v>100</v>
      </c>
      <c r="F15" s="27" t="s">
        <v>105</v>
      </c>
      <c r="G15" s="47" t="s">
        <v>121</v>
      </c>
      <c r="H15" s="62">
        <v>109</v>
      </c>
      <c r="I15" s="52"/>
      <c r="J15" s="32">
        <f t="shared" si="0"/>
        <v>0</v>
      </c>
      <c r="K15" s="33" t="str">
        <f t="shared" si="1"/>
        <v>OK</v>
      </c>
      <c r="L15" s="50">
        <v>0</v>
      </c>
      <c r="M15" s="50">
        <v>0</v>
      </c>
      <c r="N15" s="50">
        <v>0</v>
      </c>
      <c r="O15" s="50">
        <v>0</v>
      </c>
      <c r="P15" s="50">
        <v>0</v>
      </c>
      <c r="Q15" s="50">
        <v>0</v>
      </c>
      <c r="R15" s="50">
        <v>0</v>
      </c>
      <c r="S15" s="50">
        <v>0</v>
      </c>
      <c r="T15" s="50">
        <v>0</v>
      </c>
      <c r="U15" s="50">
        <v>0</v>
      </c>
      <c r="V15" s="50">
        <v>0</v>
      </c>
      <c r="W15" s="50">
        <v>0</v>
      </c>
    </row>
    <row r="16" spans="1:23" ht="75" x14ac:dyDescent="0.25">
      <c r="A16" s="105"/>
      <c r="B16" s="105"/>
      <c r="C16" s="46">
        <v>13</v>
      </c>
      <c r="D16" s="54" t="s">
        <v>65</v>
      </c>
      <c r="E16" s="27" t="s">
        <v>102</v>
      </c>
      <c r="F16" s="27" t="s">
        <v>105</v>
      </c>
      <c r="G16" s="47" t="s">
        <v>121</v>
      </c>
      <c r="H16" s="62">
        <v>209.9</v>
      </c>
      <c r="I16" s="52"/>
      <c r="J16" s="32">
        <f t="shared" si="0"/>
        <v>0</v>
      </c>
      <c r="K16" s="33" t="str">
        <f t="shared" si="1"/>
        <v>OK</v>
      </c>
      <c r="L16" s="50">
        <v>0</v>
      </c>
      <c r="M16" s="50">
        <v>0</v>
      </c>
      <c r="N16" s="50">
        <v>0</v>
      </c>
      <c r="O16" s="50">
        <v>0</v>
      </c>
      <c r="P16" s="50">
        <v>0</v>
      </c>
      <c r="Q16" s="50">
        <v>0</v>
      </c>
      <c r="R16" s="50">
        <v>0</v>
      </c>
      <c r="S16" s="50">
        <v>0</v>
      </c>
      <c r="T16" s="50">
        <v>0</v>
      </c>
      <c r="U16" s="50">
        <v>0</v>
      </c>
      <c r="V16" s="50">
        <v>0</v>
      </c>
      <c r="W16" s="50">
        <v>0</v>
      </c>
    </row>
    <row r="17" spans="1:23" ht="150" x14ac:dyDescent="0.25">
      <c r="A17" s="105"/>
      <c r="B17" s="105"/>
      <c r="C17" s="46">
        <v>14</v>
      </c>
      <c r="D17" s="54" t="s">
        <v>66</v>
      </c>
      <c r="E17" s="27" t="s">
        <v>100</v>
      </c>
      <c r="F17" s="27" t="s">
        <v>109</v>
      </c>
      <c r="G17" s="47" t="s">
        <v>121</v>
      </c>
      <c r="H17" s="62">
        <v>240</v>
      </c>
      <c r="I17" s="52"/>
      <c r="J17" s="32">
        <f t="shared" si="0"/>
        <v>0</v>
      </c>
      <c r="K17" s="33" t="str">
        <f t="shared" si="1"/>
        <v>OK</v>
      </c>
      <c r="L17" s="50">
        <v>0</v>
      </c>
      <c r="M17" s="50">
        <v>0</v>
      </c>
      <c r="N17" s="50">
        <v>0</v>
      </c>
      <c r="O17" s="50">
        <v>0</v>
      </c>
      <c r="P17" s="50">
        <v>0</v>
      </c>
      <c r="Q17" s="50">
        <v>0</v>
      </c>
      <c r="R17" s="50">
        <v>0</v>
      </c>
      <c r="S17" s="50">
        <v>0</v>
      </c>
      <c r="T17" s="50">
        <v>0</v>
      </c>
      <c r="U17" s="50">
        <v>0</v>
      </c>
      <c r="V17" s="50">
        <v>0</v>
      </c>
      <c r="W17" s="50">
        <v>0</v>
      </c>
    </row>
    <row r="18" spans="1:23" ht="45" x14ac:dyDescent="0.25">
      <c r="A18" s="105"/>
      <c r="B18" s="105"/>
      <c r="C18" s="46">
        <v>15</v>
      </c>
      <c r="D18" s="54" t="s">
        <v>67</v>
      </c>
      <c r="E18" s="27" t="s">
        <v>100</v>
      </c>
      <c r="F18" s="27">
        <v>0</v>
      </c>
      <c r="G18" s="47" t="s">
        <v>122</v>
      </c>
      <c r="H18" s="62">
        <v>6.5</v>
      </c>
      <c r="I18" s="52">
        <v>100</v>
      </c>
      <c r="J18" s="32">
        <f t="shared" si="0"/>
        <v>63.7</v>
      </c>
      <c r="K18" s="33" t="str">
        <f t="shared" si="1"/>
        <v>OK</v>
      </c>
      <c r="L18" s="50">
        <v>36.299999999999997</v>
      </c>
      <c r="M18" s="50">
        <v>0</v>
      </c>
      <c r="N18" s="50">
        <v>0</v>
      </c>
      <c r="O18" s="50">
        <v>0</v>
      </c>
      <c r="P18" s="50">
        <v>0</v>
      </c>
      <c r="Q18" s="50">
        <v>0</v>
      </c>
      <c r="R18" s="50">
        <v>0</v>
      </c>
      <c r="S18" s="50">
        <v>0</v>
      </c>
      <c r="T18" s="50">
        <v>0</v>
      </c>
      <c r="U18" s="50">
        <v>0</v>
      </c>
      <c r="V18" s="50">
        <v>0</v>
      </c>
      <c r="W18" s="50">
        <v>0</v>
      </c>
    </row>
    <row r="19" spans="1:23" ht="30" x14ac:dyDescent="0.25">
      <c r="A19" s="106"/>
      <c r="B19" s="106"/>
      <c r="C19" s="46">
        <v>16</v>
      </c>
      <c r="D19" s="54" t="s">
        <v>68</v>
      </c>
      <c r="E19" s="27" t="s">
        <v>100</v>
      </c>
      <c r="F19" s="27">
        <v>0</v>
      </c>
      <c r="G19" s="47" t="s">
        <v>122</v>
      </c>
      <c r="H19" s="62">
        <v>15</v>
      </c>
      <c r="I19" s="52">
        <v>100</v>
      </c>
      <c r="J19" s="32">
        <f t="shared" si="0"/>
        <v>77.599999999999994</v>
      </c>
      <c r="K19" s="33" t="str">
        <f t="shared" si="1"/>
        <v>OK</v>
      </c>
      <c r="L19" s="50">
        <v>22.4</v>
      </c>
      <c r="M19" s="50">
        <v>0</v>
      </c>
      <c r="N19" s="50">
        <v>0</v>
      </c>
      <c r="O19" s="50">
        <v>0</v>
      </c>
      <c r="P19" s="50">
        <v>0</v>
      </c>
      <c r="Q19" s="50">
        <v>0</v>
      </c>
      <c r="R19" s="50">
        <v>0</v>
      </c>
      <c r="S19" s="50">
        <v>0</v>
      </c>
      <c r="T19" s="50">
        <v>0</v>
      </c>
      <c r="U19" s="50">
        <v>0</v>
      </c>
      <c r="V19" s="50">
        <v>0</v>
      </c>
      <c r="W19" s="50">
        <v>0</v>
      </c>
    </row>
    <row r="20" spans="1:23" ht="60" x14ac:dyDescent="0.25">
      <c r="A20" s="66" t="s">
        <v>126</v>
      </c>
      <c r="B20" s="53">
        <v>3</v>
      </c>
      <c r="C20" s="46">
        <v>17</v>
      </c>
      <c r="D20" s="54" t="s">
        <v>69</v>
      </c>
      <c r="E20" s="27" t="s">
        <v>100</v>
      </c>
      <c r="F20" s="27" t="s">
        <v>111</v>
      </c>
      <c r="G20" s="47" t="s">
        <v>121</v>
      </c>
      <c r="H20" s="62">
        <v>35</v>
      </c>
      <c r="I20" s="52">
        <v>50</v>
      </c>
      <c r="J20" s="32">
        <f t="shared" si="0"/>
        <v>50</v>
      </c>
      <c r="K20" s="33" t="str">
        <f t="shared" si="1"/>
        <v>OK</v>
      </c>
      <c r="L20" s="50">
        <v>0</v>
      </c>
      <c r="M20" s="50">
        <v>0</v>
      </c>
      <c r="N20" s="50">
        <v>0</v>
      </c>
      <c r="O20" s="50">
        <v>0</v>
      </c>
      <c r="P20" s="50">
        <v>0</v>
      </c>
      <c r="Q20" s="50">
        <v>0</v>
      </c>
      <c r="R20" s="50">
        <v>0</v>
      </c>
      <c r="S20" s="50">
        <v>0</v>
      </c>
      <c r="T20" s="50">
        <v>0</v>
      </c>
      <c r="U20" s="50">
        <v>0</v>
      </c>
      <c r="V20" s="50">
        <v>0</v>
      </c>
      <c r="W20" s="50">
        <v>0</v>
      </c>
    </row>
    <row r="21" spans="1:23" ht="60" x14ac:dyDescent="0.25">
      <c r="A21" s="107" t="s">
        <v>127</v>
      </c>
      <c r="B21" s="104">
        <v>4</v>
      </c>
      <c r="C21" s="46">
        <v>18</v>
      </c>
      <c r="D21" s="54" t="s">
        <v>70</v>
      </c>
      <c r="E21" s="27" t="s">
        <v>100</v>
      </c>
      <c r="F21" s="27" t="s">
        <v>112</v>
      </c>
      <c r="G21" s="47" t="s">
        <v>121</v>
      </c>
      <c r="H21" s="62">
        <v>66</v>
      </c>
      <c r="I21" s="52">
        <v>200</v>
      </c>
      <c r="J21" s="32">
        <f t="shared" si="0"/>
        <v>200</v>
      </c>
      <c r="K21" s="33" t="str">
        <f t="shared" si="1"/>
        <v>OK</v>
      </c>
      <c r="L21" s="50">
        <v>0</v>
      </c>
      <c r="M21" s="50">
        <v>0</v>
      </c>
      <c r="N21" s="50">
        <v>0</v>
      </c>
      <c r="O21" s="50">
        <v>0</v>
      </c>
      <c r="P21" s="50">
        <v>0</v>
      </c>
      <c r="Q21" s="50">
        <v>0</v>
      </c>
      <c r="R21" s="50">
        <v>0</v>
      </c>
      <c r="S21" s="50">
        <v>0</v>
      </c>
      <c r="T21" s="50">
        <v>0</v>
      </c>
      <c r="U21" s="50">
        <v>0</v>
      </c>
      <c r="V21" s="50">
        <v>0</v>
      </c>
      <c r="W21" s="50">
        <v>0</v>
      </c>
    </row>
    <row r="22" spans="1:23" ht="60" x14ac:dyDescent="0.25">
      <c r="A22" s="105"/>
      <c r="B22" s="105"/>
      <c r="C22" s="46">
        <v>19</v>
      </c>
      <c r="D22" s="54" t="s">
        <v>71</v>
      </c>
      <c r="E22" s="27" t="s">
        <v>100</v>
      </c>
      <c r="F22" s="27" t="s">
        <v>112</v>
      </c>
      <c r="G22" s="47" t="s">
        <v>121</v>
      </c>
      <c r="H22" s="62">
        <v>49.3</v>
      </c>
      <c r="I22" s="52"/>
      <c r="J22" s="32">
        <f t="shared" si="0"/>
        <v>0</v>
      </c>
      <c r="K22" s="33" t="str">
        <f t="shared" si="1"/>
        <v>OK</v>
      </c>
      <c r="L22" s="50">
        <v>0</v>
      </c>
      <c r="M22" s="50">
        <v>0</v>
      </c>
      <c r="N22" s="50">
        <v>0</v>
      </c>
      <c r="O22" s="50">
        <v>0</v>
      </c>
      <c r="P22" s="50">
        <v>0</v>
      </c>
      <c r="Q22" s="50">
        <v>0</v>
      </c>
      <c r="R22" s="50">
        <v>0</v>
      </c>
      <c r="S22" s="50">
        <v>0</v>
      </c>
      <c r="T22" s="50">
        <v>0</v>
      </c>
      <c r="U22" s="50">
        <v>0</v>
      </c>
      <c r="V22" s="50">
        <v>0</v>
      </c>
      <c r="W22" s="50">
        <v>0</v>
      </c>
    </row>
    <row r="23" spans="1:23" ht="75" x14ac:dyDescent="0.25">
      <c r="A23" s="105"/>
      <c r="B23" s="105"/>
      <c r="C23" s="46">
        <v>20</v>
      </c>
      <c r="D23" s="54" t="s">
        <v>72</v>
      </c>
      <c r="E23" s="27" t="s">
        <v>100</v>
      </c>
      <c r="F23" s="27" t="s">
        <v>112</v>
      </c>
      <c r="G23" s="47" t="s">
        <v>121</v>
      </c>
      <c r="H23" s="62">
        <v>113</v>
      </c>
      <c r="I23" s="52"/>
      <c r="J23" s="32">
        <f t="shared" si="0"/>
        <v>0</v>
      </c>
      <c r="K23" s="33" t="str">
        <f t="shared" si="1"/>
        <v>OK</v>
      </c>
      <c r="L23" s="50">
        <v>0</v>
      </c>
      <c r="M23" s="50">
        <v>0</v>
      </c>
      <c r="N23" s="50">
        <v>0</v>
      </c>
      <c r="O23" s="50">
        <v>0</v>
      </c>
      <c r="P23" s="50">
        <v>0</v>
      </c>
      <c r="Q23" s="50">
        <v>0</v>
      </c>
      <c r="R23" s="50">
        <v>0</v>
      </c>
      <c r="S23" s="50">
        <v>0</v>
      </c>
      <c r="T23" s="50">
        <v>0</v>
      </c>
      <c r="U23" s="50">
        <v>0</v>
      </c>
      <c r="V23" s="50">
        <v>0</v>
      </c>
      <c r="W23" s="50">
        <v>0</v>
      </c>
    </row>
    <row r="24" spans="1:23" ht="75" x14ac:dyDescent="0.25">
      <c r="A24" s="105"/>
      <c r="B24" s="105"/>
      <c r="C24" s="46">
        <v>21</v>
      </c>
      <c r="D24" s="54" t="s">
        <v>73</v>
      </c>
      <c r="E24" s="27" t="s">
        <v>100</v>
      </c>
      <c r="F24" s="27" t="s">
        <v>112</v>
      </c>
      <c r="G24" s="47" t="s">
        <v>121</v>
      </c>
      <c r="H24" s="62">
        <v>113</v>
      </c>
      <c r="I24" s="52"/>
      <c r="J24" s="32">
        <f t="shared" si="0"/>
        <v>0</v>
      </c>
      <c r="K24" s="33" t="str">
        <f t="shared" si="1"/>
        <v>OK</v>
      </c>
      <c r="L24" s="50">
        <v>0</v>
      </c>
      <c r="M24" s="50">
        <v>0</v>
      </c>
      <c r="N24" s="50">
        <v>0</v>
      </c>
      <c r="O24" s="50">
        <v>0</v>
      </c>
      <c r="P24" s="50">
        <v>0</v>
      </c>
      <c r="Q24" s="50">
        <v>0</v>
      </c>
      <c r="R24" s="50">
        <v>0</v>
      </c>
      <c r="S24" s="50">
        <v>0</v>
      </c>
      <c r="T24" s="50">
        <v>0</v>
      </c>
      <c r="U24" s="50">
        <v>0</v>
      </c>
      <c r="V24" s="50">
        <v>0</v>
      </c>
      <c r="W24" s="50">
        <v>0</v>
      </c>
    </row>
    <row r="25" spans="1:23" ht="135" x14ac:dyDescent="0.25">
      <c r="A25" s="105"/>
      <c r="B25" s="105"/>
      <c r="C25" s="46">
        <v>22</v>
      </c>
      <c r="D25" s="54" t="s">
        <v>74</v>
      </c>
      <c r="E25" s="27" t="s">
        <v>102</v>
      </c>
      <c r="F25" s="27" t="s">
        <v>112</v>
      </c>
      <c r="G25" s="47" t="s">
        <v>121</v>
      </c>
      <c r="H25" s="62">
        <v>85</v>
      </c>
      <c r="I25" s="52"/>
      <c r="J25" s="32">
        <f t="shared" si="0"/>
        <v>0</v>
      </c>
      <c r="K25" s="33" t="str">
        <f t="shared" si="1"/>
        <v>OK</v>
      </c>
      <c r="L25" s="50">
        <v>0</v>
      </c>
      <c r="M25" s="50">
        <v>0</v>
      </c>
      <c r="N25" s="50">
        <v>0</v>
      </c>
      <c r="O25" s="50">
        <v>0</v>
      </c>
      <c r="P25" s="50">
        <v>0</v>
      </c>
      <c r="Q25" s="50">
        <v>0</v>
      </c>
      <c r="R25" s="50">
        <v>0</v>
      </c>
      <c r="S25" s="50">
        <v>0</v>
      </c>
      <c r="T25" s="50">
        <v>0</v>
      </c>
      <c r="U25" s="50">
        <v>0</v>
      </c>
      <c r="V25" s="50">
        <v>0</v>
      </c>
      <c r="W25" s="50">
        <v>0</v>
      </c>
    </row>
    <row r="26" spans="1:23" ht="135" x14ac:dyDescent="0.25">
      <c r="A26" s="105"/>
      <c r="B26" s="105"/>
      <c r="C26" s="46">
        <v>23</v>
      </c>
      <c r="D26" s="54" t="s">
        <v>75</v>
      </c>
      <c r="E26" s="27" t="s">
        <v>102</v>
      </c>
      <c r="F26" s="27" t="s">
        <v>112</v>
      </c>
      <c r="G26" s="47" t="s">
        <v>121</v>
      </c>
      <c r="H26" s="62">
        <v>41</v>
      </c>
      <c r="I26" s="52"/>
      <c r="J26" s="32">
        <f t="shared" si="0"/>
        <v>0</v>
      </c>
      <c r="K26" s="33" t="str">
        <f t="shared" si="1"/>
        <v>OK</v>
      </c>
      <c r="L26" s="50">
        <v>0</v>
      </c>
      <c r="M26" s="50">
        <v>0</v>
      </c>
      <c r="N26" s="50">
        <v>0</v>
      </c>
      <c r="O26" s="50">
        <v>0</v>
      </c>
      <c r="P26" s="50">
        <v>0</v>
      </c>
      <c r="Q26" s="50">
        <v>0</v>
      </c>
      <c r="R26" s="50">
        <v>0</v>
      </c>
      <c r="S26" s="50">
        <v>0</v>
      </c>
      <c r="T26" s="50">
        <v>0</v>
      </c>
      <c r="U26" s="50">
        <v>0</v>
      </c>
      <c r="V26" s="50">
        <v>0</v>
      </c>
      <c r="W26" s="50">
        <v>0</v>
      </c>
    </row>
    <row r="27" spans="1:23" ht="90" x14ac:dyDescent="0.25">
      <c r="A27" s="106"/>
      <c r="B27" s="106"/>
      <c r="C27" s="46">
        <v>24</v>
      </c>
      <c r="D27" s="54" t="s">
        <v>76</v>
      </c>
      <c r="E27" s="27" t="s">
        <v>100</v>
      </c>
      <c r="F27" s="27" t="s">
        <v>112</v>
      </c>
      <c r="G27" s="47" t="s">
        <v>122</v>
      </c>
      <c r="H27" s="62">
        <v>20</v>
      </c>
      <c r="I27" s="52"/>
      <c r="J27" s="32">
        <f t="shared" si="0"/>
        <v>0</v>
      </c>
      <c r="K27" s="33" t="str">
        <f t="shared" si="1"/>
        <v>OK</v>
      </c>
      <c r="L27" s="50">
        <v>0</v>
      </c>
      <c r="M27" s="50">
        <v>0</v>
      </c>
      <c r="N27" s="50">
        <v>0</v>
      </c>
      <c r="O27" s="50">
        <v>0</v>
      </c>
      <c r="P27" s="50">
        <v>0</v>
      </c>
      <c r="Q27" s="50">
        <v>0</v>
      </c>
      <c r="R27" s="50">
        <v>0</v>
      </c>
      <c r="S27" s="50">
        <v>0</v>
      </c>
      <c r="T27" s="50">
        <v>0</v>
      </c>
      <c r="U27" s="50">
        <v>0</v>
      </c>
      <c r="V27" s="50">
        <v>0</v>
      </c>
      <c r="W27" s="50">
        <v>0</v>
      </c>
    </row>
    <row r="28" spans="1:23" ht="60" x14ac:dyDescent="0.25">
      <c r="A28" s="108" t="s">
        <v>124</v>
      </c>
      <c r="B28" s="104">
        <v>5</v>
      </c>
      <c r="C28" s="46">
        <v>25</v>
      </c>
      <c r="D28" s="54" t="s">
        <v>77</v>
      </c>
      <c r="E28" s="27" t="s">
        <v>100</v>
      </c>
      <c r="F28" s="27" t="s">
        <v>113</v>
      </c>
      <c r="G28" s="47" t="s">
        <v>121</v>
      </c>
      <c r="H28" s="62">
        <v>86.96</v>
      </c>
      <c r="I28" s="52">
        <v>200</v>
      </c>
      <c r="J28" s="32">
        <f t="shared" si="0"/>
        <v>200</v>
      </c>
      <c r="K28" s="33" t="str">
        <f t="shared" si="1"/>
        <v>OK</v>
      </c>
      <c r="L28" s="50">
        <v>0</v>
      </c>
      <c r="M28" s="50">
        <v>0</v>
      </c>
      <c r="N28" s="50">
        <v>0</v>
      </c>
      <c r="O28" s="50">
        <v>0</v>
      </c>
      <c r="P28" s="50">
        <v>0</v>
      </c>
      <c r="Q28" s="50">
        <v>0</v>
      </c>
      <c r="R28" s="50">
        <v>0</v>
      </c>
      <c r="S28" s="50">
        <v>0</v>
      </c>
      <c r="T28" s="50">
        <v>0</v>
      </c>
      <c r="U28" s="50">
        <v>0</v>
      </c>
      <c r="V28" s="50">
        <v>0</v>
      </c>
      <c r="W28" s="50">
        <v>0</v>
      </c>
    </row>
    <row r="29" spans="1:23" ht="45" x14ac:dyDescent="0.25">
      <c r="A29" s="105"/>
      <c r="B29" s="105"/>
      <c r="C29" s="46">
        <v>26</v>
      </c>
      <c r="D29" s="54" t="s">
        <v>78</v>
      </c>
      <c r="E29" s="27" t="s">
        <v>100</v>
      </c>
      <c r="F29" s="27" t="s">
        <v>114</v>
      </c>
      <c r="G29" s="47" t="s">
        <v>121</v>
      </c>
      <c r="H29" s="62">
        <v>68.2</v>
      </c>
      <c r="I29" s="52">
        <v>100</v>
      </c>
      <c r="J29" s="32">
        <f t="shared" si="0"/>
        <v>100</v>
      </c>
      <c r="K29" s="33" t="str">
        <f t="shared" si="1"/>
        <v>OK</v>
      </c>
      <c r="L29" s="50">
        <v>0</v>
      </c>
      <c r="M29" s="50">
        <v>0</v>
      </c>
      <c r="N29" s="50">
        <v>0</v>
      </c>
      <c r="O29" s="50">
        <v>0</v>
      </c>
      <c r="P29" s="50">
        <v>0</v>
      </c>
      <c r="Q29" s="50">
        <v>0</v>
      </c>
      <c r="R29" s="50">
        <v>0</v>
      </c>
      <c r="S29" s="50">
        <v>0</v>
      </c>
      <c r="T29" s="50">
        <v>0</v>
      </c>
      <c r="U29" s="50">
        <v>0</v>
      </c>
      <c r="V29" s="50">
        <v>0</v>
      </c>
      <c r="W29" s="50">
        <v>0</v>
      </c>
    </row>
    <row r="30" spans="1:23" ht="45" x14ac:dyDescent="0.25">
      <c r="A30" s="106"/>
      <c r="B30" s="106"/>
      <c r="C30" s="46">
        <v>27</v>
      </c>
      <c r="D30" s="54" t="s">
        <v>79</v>
      </c>
      <c r="E30" s="27" t="s">
        <v>100</v>
      </c>
      <c r="F30" s="27" t="s">
        <v>115</v>
      </c>
      <c r="G30" s="47" t="s">
        <v>121</v>
      </c>
      <c r="H30" s="62">
        <v>68.2</v>
      </c>
      <c r="I30" s="52">
        <v>200</v>
      </c>
      <c r="J30" s="32">
        <f t="shared" si="0"/>
        <v>200</v>
      </c>
      <c r="K30" s="33" t="str">
        <f t="shared" si="1"/>
        <v>OK</v>
      </c>
      <c r="L30" s="50">
        <v>0</v>
      </c>
      <c r="M30" s="50">
        <v>0</v>
      </c>
      <c r="N30" s="50">
        <v>0</v>
      </c>
      <c r="O30" s="50">
        <v>0</v>
      </c>
      <c r="P30" s="50">
        <v>0</v>
      </c>
      <c r="Q30" s="50">
        <v>0</v>
      </c>
      <c r="R30" s="50">
        <v>0</v>
      </c>
      <c r="S30" s="50">
        <v>0</v>
      </c>
      <c r="T30" s="50">
        <v>0</v>
      </c>
      <c r="U30" s="50">
        <v>0</v>
      </c>
      <c r="V30" s="50">
        <v>0</v>
      </c>
      <c r="W30" s="50">
        <v>0</v>
      </c>
    </row>
    <row r="31" spans="1:23" ht="45" x14ac:dyDescent="0.25">
      <c r="A31" s="66" t="s">
        <v>128</v>
      </c>
      <c r="B31" s="53">
        <v>6</v>
      </c>
      <c r="C31" s="46">
        <v>28</v>
      </c>
      <c r="D31" s="54" t="s">
        <v>80</v>
      </c>
      <c r="E31" s="27"/>
      <c r="F31" s="27" t="s">
        <v>116</v>
      </c>
      <c r="G31" s="47" t="s">
        <v>121</v>
      </c>
      <c r="H31" s="62">
        <v>458</v>
      </c>
      <c r="I31" s="52">
        <v>10</v>
      </c>
      <c r="J31" s="32">
        <f t="shared" si="0"/>
        <v>10</v>
      </c>
      <c r="K31" s="33" t="str">
        <f t="shared" si="1"/>
        <v>OK</v>
      </c>
      <c r="L31" s="50">
        <v>0</v>
      </c>
      <c r="M31" s="50">
        <v>0</v>
      </c>
      <c r="N31" s="50">
        <v>0</v>
      </c>
      <c r="O31" s="50">
        <v>0</v>
      </c>
      <c r="P31" s="50">
        <v>0</v>
      </c>
      <c r="Q31" s="50">
        <v>0</v>
      </c>
      <c r="R31" s="50">
        <v>0</v>
      </c>
      <c r="S31" s="50">
        <v>0</v>
      </c>
      <c r="T31" s="50">
        <v>0</v>
      </c>
      <c r="U31" s="50">
        <v>0</v>
      </c>
      <c r="V31" s="50">
        <v>0</v>
      </c>
      <c r="W31" s="50">
        <v>0</v>
      </c>
    </row>
    <row r="32" spans="1:23" ht="45" customHeight="1" x14ac:dyDescent="0.25">
      <c r="A32" s="108" t="s">
        <v>124</v>
      </c>
      <c r="B32" s="104">
        <v>7</v>
      </c>
      <c r="C32" s="46">
        <v>29</v>
      </c>
      <c r="D32" s="54" t="s">
        <v>81</v>
      </c>
      <c r="E32" s="27" t="s">
        <v>102</v>
      </c>
      <c r="F32" s="27" t="s">
        <v>117</v>
      </c>
      <c r="G32" s="47" t="s">
        <v>121</v>
      </c>
      <c r="H32" s="62">
        <v>920</v>
      </c>
      <c r="I32" s="52"/>
      <c r="J32" s="32">
        <f t="shared" si="0"/>
        <v>0</v>
      </c>
      <c r="K32" s="33" t="str">
        <f t="shared" si="1"/>
        <v>OK</v>
      </c>
      <c r="L32" s="50">
        <v>0</v>
      </c>
      <c r="M32" s="50">
        <v>0</v>
      </c>
      <c r="N32" s="50">
        <v>0</v>
      </c>
      <c r="O32" s="50">
        <v>0</v>
      </c>
      <c r="P32" s="50">
        <v>0</v>
      </c>
      <c r="Q32" s="50">
        <v>0</v>
      </c>
      <c r="R32" s="50">
        <v>0</v>
      </c>
      <c r="S32" s="50">
        <v>0</v>
      </c>
      <c r="T32" s="50">
        <v>0</v>
      </c>
      <c r="U32" s="50">
        <v>0</v>
      </c>
      <c r="V32" s="50">
        <v>0</v>
      </c>
      <c r="W32" s="50">
        <v>0</v>
      </c>
    </row>
    <row r="33" spans="1:23" ht="75" x14ac:dyDescent="0.25">
      <c r="A33" s="105"/>
      <c r="B33" s="105"/>
      <c r="C33" s="46">
        <v>30</v>
      </c>
      <c r="D33" s="54" t="s">
        <v>82</v>
      </c>
      <c r="E33" s="27" t="s">
        <v>102</v>
      </c>
      <c r="F33" s="27" t="s">
        <v>117</v>
      </c>
      <c r="G33" s="47" t="s">
        <v>121</v>
      </c>
      <c r="H33" s="62">
        <v>1670</v>
      </c>
      <c r="I33" s="52"/>
      <c r="J33" s="32">
        <f t="shared" si="0"/>
        <v>0</v>
      </c>
      <c r="K33" s="33" t="str">
        <f t="shared" si="1"/>
        <v>OK</v>
      </c>
      <c r="L33" s="50">
        <v>0</v>
      </c>
      <c r="M33" s="50">
        <v>0</v>
      </c>
      <c r="N33" s="50">
        <v>0</v>
      </c>
      <c r="O33" s="50">
        <v>0</v>
      </c>
      <c r="P33" s="50">
        <v>0</v>
      </c>
      <c r="Q33" s="50">
        <v>0</v>
      </c>
      <c r="R33" s="50">
        <v>0</v>
      </c>
      <c r="S33" s="50">
        <v>0</v>
      </c>
      <c r="T33" s="50">
        <v>0</v>
      </c>
      <c r="U33" s="50">
        <v>0</v>
      </c>
      <c r="V33" s="50">
        <v>0</v>
      </c>
      <c r="W33" s="50">
        <v>0</v>
      </c>
    </row>
    <row r="34" spans="1:23" ht="75" x14ac:dyDescent="0.25">
      <c r="A34" s="106"/>
      <c r="B34" s="106"/>
      <c r="C34" s="46">
        <v>31</v>
      </c>
      <c r="D34" s="54" t="s">
        <v>83</v>
      </c>
      <c r="E34" s="27" t="s">
        <v>102</v>
      </c>
      <c r="F34" s="27" t="s">
        <v>117</v>
      </c>
      <c r="G34" s="47" t="s">
        <v>121</v>
      </c>
      <c r="H34" s="62">
        <v>1178</v>
      </c>
      <c r="I34" s="52"/>
      <c r="J34" s="32">
        <f t="shared" si="0"/>
        <v>0</v>
      </c>
      <c r="K34" s="33" t="str">
        <f t="shared" si="1"/>
        <v>OK</v>
      </c>
      <c r="L34" s="50">
        <v>0</v>
      </c>
      <c r="M34" s="50">
        <v>0</v>
      </c>
      <c r="N34" s="50">
        <v>0</v>
      </c>
      <c r="O34" s="50">
        <v>0</v>
      </c>
      <c r="P34" s="50">
        <v>0</v>
      </c>
      <c r="Q34" s="50">
        <v>0</v>
      </c>
      <c r="R34" s="50">
        <v>0</v>
      </c>
      <c r="S34" s="50">
        <v>0</v>
      </c>
      <c r="T34" s="50">
        <v>0</v>
      </c>
      <c r="U34" s="50">
        <v>0</v>
      </c>
      <c r="V34" s="50">
        <v>0</v>
      </c>
      <c r="W34" s="50">
        <v>0</v>
      </c>
    </row>
    <row r="35" spans="1:23" ht="75" x14ac:dyDescent="0.25">
      <c r="A35" s="108" t="s">
        <v>128</v>
      </c>
      <c r="B35" s="104">
        <v>8</v>
      </c>
      <c r="C35" s="46">
        <v>32</v>
      </c>
      <c r="D35" s="54" t="s">
        <v>84</v>
      </c>
      <c r="E35" s="27" t="s">
        <v>102</v>
      </c>
      <c r="F35" s="27" t="s">
        <v>118</v>
      </c>
      <c r="G35" s="47" t="s">
        <v>121</v>
      </c>
      <c r="H35" s="62">
        <v>977</v>
      </c>
      <c r="I35" s="52"/>
      <c r="J35" s="32">
        <f t="shared" si="0"/>
        <v>0</v>
      </c>
      <c r="K35" s="33" t="str">
        <f t="shared" si="1"/>
        <v>OK</v>
      </c>
      <c r="L35" s="50">
        <v>0</v>
      </c>
      <c r="M35" s="50">
        <v>0</v>
      </c>
      <c r="N35" s="50">
        <v>0</v>
      </c>
      <c r="O35" s="50">
        <v>0</v>
      </c>
      <c r="P35" s="50">
        <v>0</v>
      </c>
      <c r="Q35" s="50">
        <v>0</v>
      </c>
      <c r="R35" s="50">
        <v>0</v>
      </c>
      <c r="S35" s="50">
        <v>0</v>
      </c>
      <c r="T35" s="50">
        <v>0</v>
      </c>
      <c r="U35" s="50">
        <v>0</v>
      </c>
      <c r="V35" s="50">
        <v>0</v>
      </c>
      <c r="W35" s="50">
        <v>0</v>
      </c>
    </row>
    <row r="36" spans="1:23" ht="75" x14ac:dyDescent="0.25">
      <c r="A36" s="105"/>
      <c r="B36" s="105"/>
      <c r="C36" s="46">
        <v>33</v>
      </c>
      <c r="D36" s="54" t="s">
        <v>85</v>
      </c>
      <c r="E36" s="27" t="s">
        <v>102</v>
      </c>
      <c r="F36" s="27" t="s">
        <v>118</v>
      </c>
      <c r="G36" s="47" t="s">
        <v>121</v>
      </c>
      <c r="H36" s="62">
        <v>840</v>
      </c>
      <c r="I36" s="52"/>
      <c r="J36" s="32">
        <f t="shared" si="0"/>
        <v>0</v>
      </c>
      <c r="K36" s="33" t="str">
        <f t="shared" si="1"/>
        <v>OK</v>
      </c>
      <c r="L36" s="50">
        <v>0</v>
      </c>
      <c r="M36" s="50">
        <v>0</v>
      </c>
      <c r="N36" s="50">
        <v>0</v>
      </c>
      <c r="O36" s="50">
        <v>0</v>
      </c>
      <c r="P36" s="50">
        <v>0</v>
      </c>
      <c r="Q36" s="50">
        <v>0</v>
      </c>
      <c r="R36" s="50">
        <v>0</v>
      </c>
      <c r="S36" s="50">
        <v>0</v>
      </c>
      <c r="T36" s="50">
        <v>0</v>
      </c>
      <c r="U36" s="50">
        <v>0</v>
      </c>
      <c r="V36" s="50">
        <v>0</v>
      </c>
      <c r="W36" s="50">
        <v>0</v>
      </c>
    </row>
    <row r="37" spans="1:23" ht="75" x14ac:dyDescent="0.25">
      <c r="A37" s="105"/>
      <c r="B37" s="105"/>
      <c r="C37" s="46">
        <v>34</v>
      </c>
      <c r="D37" s="54" t="s">
        <v>86</v>
      </c>
      <c r="E37" s="27" t="s">
        <v>102</v>
      </c>
      <c r="F37" s="27" t="s">
        <v>118</v>
      </c>
      <c r="G37" s="47" t="s">
        <v>121</v>
      </c>
      <c r="H37" s="62">
        <v>699</v>
      </c>
      <c r="I37" s="52"/>
      <c r="J37" s="32">
        <f t="shared" si="0"/>
        <v>0</v>
      </c>
      <c r="K37" s="33" t="str">
        <f t="shared" si="1"/>
        <v>OK</v>
      </c>
      <c r="L37" s="50">
        <v>0</v>
      </c>
      <c r="M37" s="50">
        <v>0</v>
      </c>
      <c r="N37" s="50">
        <v>0</v>
      </c>
      <c r="O37" s="50">
        <v>0</v>
      </c>
      <c r="P37" s="50">
        <v>0</v>
      </c>
      <c r="Q37" s="50">
        <v>0</v>
      </c>
      <c r="R37" s="50">
        <v>0</v>
      </c>
      <c r="S37" s="50">
        <v>0</v>
      </c>
      <c r="T37" s="50">
        <v>0</v>
      </c>
      <c r="U37" s="50">
        <v>0</v>
      </c>
      <c r="V37" s="50">
        <v>0</v>
      </c>
      <c r="W37" s="50">
        <v>0</v>
      </c>
    </row>
    <row r="38" spans="1:23" ht="75" x14ac:dyDescent="0.25">
      <c r="A38" s="106"/>
      <c r="B38" s="106"/>
      <c r="C38" s="46">
        <v>35</v>
      </c>
      <c r="D38" s="54" t="s">
        <v>87</v>
      </c>
      <c r="E38" s="27" t="s">
        <v>102</v>
      </c>
      <c r="F38" s="27" t="s">
        <v>118</v>
      </c>
      <c r="G38" s="47" t="s">
        <v>121</v>
      </c>
      <c r="H38" s="62">
        <v>890</v>
      </c>
      <c r="I38" s="52"/>
      <c r="J38" s="32">
        <f t="shared" si="0"/>
        <v>0</v>
      </c>
      <c r="K38" s="33" t="str">
        <f t="shared" si="1"/>
        <v>OK</v>
      </c>
      <c r="L38" s="50">
        <v>0</v>
      </c>
      <c r="M38" s="50">
        <v>0</v>
      </c>
      <c r="N38" s="50">
        <v>0</v>
      </c>
      <c r="O38" s="50">
        <v>0</v>
      </c>
      <c r="P38" s="50">
        <v>0</v>
      </c>
      <c r="Q38" s="50">
        <v>0</v>
      </c>
      <c r="R38" s="50">
        <v>0</v>
      </c>
      <c r="S38" s="50">
        <v>0</v>
      </c>
      <c r="T38" s="50">
        <v>0</v>
      </c>
      <c r="U38" s="50">
        <v>0</v>
      </c>
      <c r="V38" s="50">
        <v>0</v>
      </c>
      <c r="W38" s="50">
        <v>0</v>
      </c>
    </row>
    <row r="39" spans="1:23" ht="45" customHeight="1" x14ac:dyDescent="0.25">
      <c r="A39" s="108" t="s">
        <v>124</v>
      </c>
      <c r="B39" s="104">
        <v>9</v>
      </c>
      <c r="C39" s="46">
        <v>36</v>
      </c>
      <c r="D39" s="54" t="s">
        <v>88</v>
      </c>
      <c r="E39" s="27" t="s">
        <v>102</v>
      </c>
      <c r="F39" s="27" t="s">
        <v>117</v>
      </c>
      <c r="G39" s="47" t="s">
        <v>121</v>
      </c>
      <c r="H39" s="62">
        <v>1300</v>
      </c>
      <c r="I39" s="52"/>
      <c r="J39" s="32">
        <f t="shared" si="0"/>
        <v>0</v>
      </c>
      <c r="K39" s="33" t="str">
        <f t="shared" si="1"/>
        <v>OK</v>
      </c>
      <c r="L39" s="50">
        <v>0</v>
      </c>
      <c r="M39" s="50">
        <v>0</v>
      </c>
      <c r="N39" s="50">
        <v>0</v>
      </c>
      <c r="O39" s="50">
        <v>0</v>
      </c>
      <c r="P39" s="50">
        <v>0</v>
      </c>
      <c r="Q39" s="50">
        <v>0</v>
      </c>
      <c r="R39" s="50">
        <v>0</v>
      </c>
      <c r="S39" s="50">
        <v>0</v>
      </c>
      <c r="T39" s="50">
        <v>0</v>
      </c>
      <c r="U39" s="50">
        <v>0</v>
      </c>
      <c r="V39" s="50">
        <v>0</v>
      </c>
      <c r="W39" s="50">
        <v>0</v>
      </c>
    </row>
    <row r="40" spans="1:23" ht="45" x14ac:dyDescent="0.25">
      <c r="A40" s="105"/>
      <c r="B40" s="105"/>
      <c r="C40" s="46">
        <v>37</v>
      </c>
      <c r="D40" s="54" t="s">
        <v>89</v>
      </c>
      <c r="E40" s="27" t="s">
        <v>102</v>
      </c>
      <c r="F40" s="27" t="s">
        <v>117</v>
      </c>
      <c r="G40" s="47" t="s">
        <v>121</v>
      </c>
      <c r="H40" s="62">
        <v>1100</v>
      </c>
      <c r="I40" s="52"/>
      <c r="J40" s="32">
        <f t="shared" si="0"/>
        <v>0</v>
      </c>
      <c r="K40" s="33" t="str">
        <f t="shared" si="1"/>
        <v>OK</v>
      </c>
      <c r="L40" s="50">
        <v>0</v>
      </c>
      <c r="M40" s="50">
        <v>0</v>
      </c>
      <c r="N40" s="50">
        <v>0</v>
      </c>
      <c r="O40" s="50">
        <v>0</v>
      </c>
      <c r="P40" s="50">
        <v>0</v>
      </c>
      <c r="Q40" s="50">
        <v>0</v>
      </c>
      <c r="R40" s="50">
        <v>0</v>
      </c>
      <c r="S40" s="50">
        <v>0</v>
      </c>
      <c r="T40" s="50">
        <v>0</v>
      </c>
      <c r="U40" s="50">
        <v>0</v>
      </c>
      <c r="V40" s="50">
        <v>0</v>
      </c>
      <c r="W40" s="50">
        <v>0</v>
      </c>
    </row>
    <row r="41" spans="1:23" ht="60" x14ac:dyDescent="0.25">
      <c r="A41" s="105"/>
      <c r="B41" s="105"/>
      <c r="C41" s="46">
        <v>38</v>
      </c>
      <c r="D41" s="54" t="s">
        <v>90</v>
      </c>
      <c r="E41" s="27" t="s">
        <v>102</v>
      </c>
      <c r="F41" s="27" t="s">
        <v>117</v>
      </c>
      <c r="G41" s="47" t="s">
        <v>121</v>
      </c>
      <c r="H41" s="62">
        <v>660</v>
      </c>
      <c r="I41" s="52"/>
      <c r="J41" s="32">
        <f t="shared" si="0"/>
        <v>0</v>
      </c>
      <c r="K41" s="33" t="str">
        <f t="shared" si="1"/>
        <v>OK</v>
      </c>
      <c r="L41" s="50">
        <v>0</v>
      </c>
      <c r="M41" s="50">
        <v>0</v>
      </c>
      <c r="N41" s="50">
        <v>0</v>
      </c>
      <c r="O41" s="50">
        <v>0</v>
      </c>
      <c r="P41" s="50">
        <v>0</v>
      </c>
      <c r="Q41" s="50">
        <v>0</v>
      </c>
      <c r="R41" s="50">
        <v>0</v>
      </c>
      <c r="S41" s="50">
        <v>0</v>
      </c>
      <c r="T41" s="50">
        <v>0</v>
      </c>
      <c r="U41" s="50">
        <v>0</v>
      </c>
      <c r="V41" s="50">
        <v>0</v>
      </c>
      <c r="W41" s="50">
        <v>0</v>
      </c>
    </row>
    <row r="42" spans="1:23" ht="90" x14ac:dyDescent="0.25">
      <c r="A42" s="105"/>
      <c r="B42" s="105"/>
      <c r="C42" s="46">
        <v>39</v>
      </c>
      <c r="D42" s="54" t="s">
        <v>91</v>
      </c>
      <c r="E42" s="27" t="s">
        <v>102</v>
      </c>
      <c r="F42" s="27" t="s">
        <v>117</v>
      </c>
      <c r="G42" s="47" t="s">
        <v>121</v>
      </c>
      <c r="H42" s="62">
        <v>3945</v>
      </c>
      <c r="I42" s="52"/>
      <c r="J42" s="32">
        <f t="shared" si="0"/>
        <v>0</v>
      </c>
      <c r="K42" s="33" t="str">
        <f t="shared" si="1"/>
        <v>OK</v>
      </c>
      <c r="L42" s="50">
        <v>0</v>
      </c>
      <c r="M42" s="50">
        <v>0</v>
      </c>
      <c r="N42" s="50">
        <v>0</v>
      </c>
      <c r="O42" s="50">
        <v>0</v>
      </c>
      <c r="P42" s="50">
        <v>0</v>
      </c>
      <c r="Q42" s="50">
        <v>0</v>
      </c>
      <c r="R42" s="50">
        <v>0</v>
      </c>
      <c r="S42" s="50">
        <v>0</v>
      </c>
      <c r="T42" s="50">
        <v>0</v>
      </c>
      <c r="U42" s="50">
        <v>0</v>
      </c>
      <c r="V42" s="50">
        <v>0</v>
      </c>
      <c r="W42" s="50">
        <v>0</v>
      </c>
    </row>
    <row r="43" spans="1:23" ht="90" x14ac:dyDescent="0.25">
      <c r="A43" s="106"/>
      <c r="B43" s="106"/>
      <c r="C43" s="46">
        <v>40</v>
      </c>
      <c r="D43" s="54" t="s">
        <v>92</v>
      </c>
      <c r="E43" s="27" t="s">
        <v>102</v>
      </c>
      <c r="F43" s="27" t="s">
        <v>117</v>
      </c>
      <c r="G43" s="47" t="s">
        <v>121</v>
      </c>
      <c r="H43" s="62">
        <v>859.37</v>
      </c>
      <c r="I43" s="52"/>
      <c r="J43" s="32">
        <f t="shared" si="0"/>
        <v>0</v>
      </c>
      <c r="K43" s="33" t="str">
        <f t="shared" si="1"/>
        <v>OK</v>
      </c>
      <c r="L43" s="50">
        <v>0</v>
      </c>
      <c r="M43" s="50">
        <v>0</v>
      </c>
      <c r="N43" s="50">
        <v>0</v>
      </c>
      <c r="O43" s="50">
        <v>0</v>
      </c>
      <c r="P43" s="50">
        <v>0</v>
      </c>
      <c r="Q43" s="50">
        <v>0</v>
      </c>
      <c r="R43" s="50">
        <v>0</v>
      </c>
      <c r="S43" s="50">
        <v>0</v>
      </c>
      <c r="T43" s="50">
        <v>0</v>
      </c>
      <c r="U43" s="50">
        <v>0</v>
      </c>
      <c r="V43" s="50">
        <v>0</v>
      </c>
      <c r="W43" s="50">
        <v>0</v>
      </c>
    </row>
    <row r="44" spans="1:23" ht="330" x14ac:dyDescent="0.25">
      <c r="A44" s="65" t="s">
        <v>128</v>
      </c>
      <c r="B44" s="53">
        <v>10</v>
      </c>
      <c r="C44" s="46">
        <v>41</v>
      </c>
      <c r="D44" s="54" t="s">
        <v>93</v>
      </c>
      <c r="E44" s="27" t="s">
        <v>102</v>
      </c>
      <c r="F44" s="27" t="s">
        <v>119</v>
      </c>
      <c r="G44" s="47" t="s">
        <v>121</v>
      </c>
      <c r="H44" s="62">
        <v>1290</v>
      </c>
      <c r="I44" s="52"/>
      <c r="J44" s="32">
        <f t="shared" si="0"/>
        <v>0</v>
      </c>
      <c r="K44" s="33" t="str">
        <f t="shared" si="1"/>
        <v>OK</v>
      </c>
      <c r="L44" s="50">
        <v>0</v>
      </c>
      <c r="M44" s="50">
        <v>0</v>
      </c>
      <c r="N44" s="50">
        <v>0</v>
      </c>
      <c r="O44" s="50">
        <v>0</v>
      </c>
      <c r="P44" s="50">
        <v>0</v>
      </c>
      <c r="Q44" s="50">
        <v>0</v>
      </c>
      <c r="R44" s="50">
        <v>0</v>
      </c>
      <c r="S44" s="50">
        <v>0</v>
      </c>
      <c r="T44" s="50">
        <v>0</v>
      </c>
      <c r="U44" s="50">
        <v>0</v>
      </c>
      <c r="V44" s="50">
        <v>0</v>
      </c>
      <c r="W44" s="50">
        <v>0</v>
      </c>
    </row>
    <row r="45" spans="1:23" ht="300" x14ac:dyDescent="0.25">
      <c r="A45" s="65" t="s">
        <v>124</v>
      </c>
      <c r="B45" s="53">
        <v>11</v>
      </c>
      <c r="C45" s="46">
        <v>42</v>
      </c>
      <c r="D45" s="54" t="s">
        <v>94</v>
      </c>
      <c r="E45" s="27" t="s">
        <v>102</v>
      </c>
      <c r="F45" s="27" t="s">
        <v>117</v>
      </c>
      <c r="G45" s="47" t="s">
        <v>121</v>
      </c>
      <c r="H45" s="62">
        <v>925</v>
      </c>
      <c r="I45" s="52"/>
      <c r="J45" s="32">
        <f t="shared" si="0"/>
        <v>0</v>
      </c>
      <c r="K45" s="33" t="str">
        <f t="shared" si="1"/>
        <v>OK</v>
      </c>
      <c r="L45" s="50">
        <v>0</v>
      </c>
      <c r="M45" s="50">
        <v>0</v>
      </c>
      <c r="N45" s="50">
        <v>0</v>
      </c>
      <c r="O45" s="50">
        <v>0</v>
      </c>
      <c r="P45" s="50">
        <v>0</v>
      </c>
      <c r="Q45" s="50">
        <v>0</v>
      </c>
      <c r="R45" s="50">
        <v>0</v>
      </c>
      <c r="S45" s="50">
        <v>0</v>
      </c>
      <c r="T45" s="50">
        <v>0</v>
      </c>
      <c r="U45" s="50">
        <v>0</v>
      </c>
      <c r="V45" s="50">
        <v>0</v>
      </c>
      <c r="W45" s="50">
        <v>0</v>
      </c>
    </row>
    <row r="46" spans="1:23" ht="30" x14ac:dyDescent="0.25">
      <c r="A46" s="67" t="s">
        <v>137</v>
      </c>
      <c r="B46" s="68">
        <v>12</v>
      </c>
      <c r="C46" s="69">
        <v>43</v>
      </c>
      <c r="D46" s="70" t="s">
        <v>95</v>
      </c>
      <c r="E46" s="71" t="s">
        <v>102</v>
      </c>
      <c r="F46" s="71">
        <v>0</v>
      </c>
      <c r="G46" s="72" t="s">
        <v>121</v>
      </c>
      <c r="H46" s="73">
        <v>0</v>
      </c>
      <c r="I46" s="74"/>
      <c r="J46" s="75">
        <f t="shared" si="0"/>
        <v>0</v>
      </c>
      <c r="K46" s="76" t="str">
        <f t="shared" si="1"/>
        <v>OK</v>
      </c>
      <c r="L46" s="77">
        <v>0</v>
      </c>
      <c r="M46" s="77">
        <v>0</v>
      </c>
      <c r="N46" s="77">
        <v>0</v>
      </c>
      <c r="O46" s="77">
        <v>0</v>
      </c>
      <c r="P46" s="77">
        <v>0</v>
      </c>
      <c r="Q46" s="77">
        <v>0</v>
      </c>
      <c r="R46" s="77">
        <v>0</v>
      </c>
      <c r="S46" s="77">
        <v>0</v>
      </c>
      <c r="T46" s="77">
        <v>0</v>
      </c>
      <c r="U46" s="77">
        <v>0</v>
      </c>
      <c r="V46" s="77">
        <v>0</v>
      </c>
      <c r="W46" s="77">
        <v>0</v>
      </c>
    </row>
    <row r="47" spans="1:23" ht="150" x14ac:dyDescent="0.25">
      <c r="A47" s="65" t="s">
        <v>124</v>
      </c>
      <c r="B47" s="53">
        <v>13</v>
      </c>
      <c r="C47" s="46">
        <v>44</v>
      </c>
      <c r="D47" s="54" t="s">
        <v>96</v>
      </c>
      <c r="E47" s="27" t="s">
        <v>103</v>
      </c>
      <c r="F47" s="27" t="s">
        <v>117</v>
      </c>
      <c r="G47" s="47" t="s">
        <v>121</v>
      </c>
      <c r="H47" s="62">
        <v>8700</v>
      </c>
      <c r="I47" s="52"/>
      <c r="J47" s="32">
        <f t="shared" si="0"/>
        <v>0</v>
      </c>
      <c r="K47" s="33" t="str">
        <f t="shared" si="1"/>
        <v>OK</v>
      </c>
      <c r="L47" s="50">
        <v>0</v>
      </c>
      <c r="M47" s="50">
        <v>0</v>
      </c>
      <c r="N47" s="50">
        <v>0</v>
      </c>
      <c r="O47" s="50">
        <v>0</v>
      </c>
      <c r="P47" s="50">
        <v>0</v>
      </c>
      <c r="Q47" s="50">
        <v>0</v>
      </c>
      <c r="R47" s="50">
        <v>0</v>
      </c>
      <c r="S47" s="50">
        <v>0</v>
      </c>
      <c r="T47" s="50">
        <v>0</v>
      </c>
      <c r="U47" s="50">
        <v>0</v>
      </c>
      <c r="V47" s="50">
        <v>0</v>
      </c>
      <c r="W47" s="50">
        <v>0</v>
      </c>
    </row>
    <row r="48" spans="1:23" ht="45" x14ac:dyDescent="0.25">
      <c r="A48" s="108" t="s">
        <v>129</v>
      </c>
      <c r="B48" s="104">
        <v>14</v>
      </c>
      <c r="C48" s="46">
        <v>45</v>
      </c>
      <c r="D48" s="54" t="s">
        <v>97</v>
      </c>
      <c r="E48" s="27" t="s">
        <v>100</v>
      </c>
      <c r="F48" s="27">
        <v>0</v>
      </c>
      <c r="G48" s="47" t="s">
        <v>122</v>
      </c>
      <c r="H48" s="62">
        <v>150</v>
      </c>
      <c r="I48" s="52"/>
      <c r="J48" s="32">
        <f t="shared" si="0"/>
        <v>0</v>
      </c>
      <c r="K48" s="33" t="str">
        <f t="shared" si="1"/>
        <v>OK</v>
      </c>
      <c r="L48" s="50">
        <v>0</v>
      </c>
      <c r="M48" s="50">
        <v>0</v>
      </c>
      <c r="N48" s="50">
        <v>0</v>
      </c>
      <c r="O48" s="50">
        <v>0</v>
      </c>
      <c r="P48" s="50">
        <v>0</v>
      </c>
      <c r="Q48" s="50">
        <v>0</v>
      </c>
      <c r="R48" s="50">
        <v>0</v>
      </c>
      <c r="S48" s="50">
        <v>0</v>
      </c>
      <c r="T48" s="50">
        <v>0</v>
      </c>
      <c r="U48" s="50">
        <v>0</v>
      </c>
      <c r="V48" s="50">
        <v>0</v>
      </c>
      <c r="W48" s="50">
        <v>0</v>
      </c>
    </row>
    <row r="49" spans="1:23" ht="60" x14ac:dyDescent="0.25">
      <c r="A49" s="106"/>
      <c r="B49" s="106"/>
      <c r="C49" s="46">
        <v>46</v>
      </c>
      <c r="D49" s="54" t="s">
        <v>98</v>
      </c>
      <c r="E49" s="27" t="s">
        <v>100</v>
      </c>
      <c r="F49" s="27">
        <v>0</v>
      </c>
      <c r="G49" s="47" t="s">
        <v>122</v>
      </c>
      <c r="H49" s="62">
        <v>60</v>
      </c>
      <c r="I49" s="52"/>
      <c r="J49" s="32">
        <f t="shared" si="0"/>
        <v>0</v>
      </c>
      <c r="K49" s="33" t="str">
        <f t="shared" si="1"/>
        <v>OK</v>
      </c>
      <c r="L49" s="50">
        <v>0</v>
      </c>
      <c r="M49" s="50">
        <v>0</v>
      </c>
      <c r="N49" s="50">
        <v>0</v>
      </c>
      <c r="O49" s="50">
        <v>0</v>
      </c>
      <c r="P49" s="50">
        <v>0</v>
      </c>
      <c r="Q49" s="50">
        <v>0</v>
      </c>
      <c r="R49" s="50">
        <v>0</v>
      </c>
      <c r="S49" s="50">
        <v>0</v>
      </c>
      <c r="T49" s="50">
        <v>0</v>
      </c>
      <c r="U49" s="50">
        <v>0</v>
      </c>
      <c r="V49" s="50">
        <v>0</v>
      </c>
      <c r="W49" s="50">
        <v>0</v>
      </c>
    </row>
    <row r="50" spans="1:23" ht="195" x14ac:dyDescent="0.25">
      <c r="A50" s="65" t="s">
        <v>128</v>
      </c>
      <c r="B50" s="53">
        <v>15</v>
      </c>
      <c r="C50" s="46">
        <v>47</v>
      </c>
      <c r="D50" s="54" t="s">
        <v>99</v>
      </c>
      <c r="E50" s="27" t="s">
        <v>100</v>
      </c>
      <c r="F50" s="27" t="s">
        <v>120</v>
      </c>
      <c r="G50" s="47" t="s">
        <v>121</v>
      </c>
      <c r="H50" s="62">
        <v>109.84</v>
      </c>
      <c r="I50" s="52"/>
      <c r="J50" s="32">
        <f t="shared" si="0"/>
        <v>0</v>
      </c>
      <c r="K50" s="33" t="str">
        <f t="shared" si="1"/>
        <v>OK</v>
      </c>
      <c r="L50" s="50">
        <v>0</v>
      </c>
      <c r="M50" s="50">
        <v>0</v>
      </c>
      <c r="N50" s="50">
        <v>0</v>
      </c>
      <c r="O50" s="50">
        <v>0</v>
      </c>
      <c r="P50" s="50">
        <v>0</v>
      </c>
      <c r="Q50" s="50">
        <v>0</v>
      </c>
      <c r="R50" s="50">
        <v>0</v>
      </c>
      <c r="S50" s="50">
        <v>0</v>
      </c>
      <c r="T50" s="50">
        <v>0</v>
      </c>
      <c r="U50" s="50">
        <v>0</v>
      </c>
      <c r="V50" s="50">
        <v>0</v>
      </c>
      <c r="W50" s="50">
        <v>0</v>
      </c>
    </row>
    <row r="52" spans="1:23" x14ac:dyDescent="0.25">
      <c r="D52" s="2" t="s">
        <v>130</v>
      </c>
    </row>
  </sheetData>
  <mergeCells count="32">
    <mergeCell ref="W1:W2"/>
    <mergeCell ref="V1:V2"/>
    <mergeCell ref="A4:A5"/>
    <mergeCell ref="B4:B5"/>
    <mergeCell ref="A6:A19"/>
    <mergeCell ref="B6:B19"/>
    <mergeCell ref="Q1:Q2"/>
    <mergeCell ref="A1:C1"/>
    <mergeCell ref="L1:L2"/>
    <mergeCell ref="M1:M2"/>
    <mergeCell ref="U1:U2"/>
    <mergeCell ref="N1:N2"/>
    <mergeCell ref="D1:H1"/>
    <mergeCell ref="I1:K1"/>
    <mergeCell ref="O1:O2"/>
    <mergeCell ref="P1:P2"/>
    <mergeCell ref="A2:K2"/>
    <mergeCell ref="R1:R2"/>
    <mergeCell ref="S1:S2"/>
    <mergeCell ref="T1:T2"/>
    <mergeCell ref="A21:A27"/>
    <mergeCell ref="B21:B27"/>
    <mergeCell ref="A39:A43"/>
    <mergeCell ref="B39:B43"/>
    <mergeCell ref="A48:A49"/>
    <mergeCell ref="B48:B49"/>
    <mergeCell ref="A28:A30"/>
    <mergeCell ref="B28:B30"/>
    <mergeCell ref="A32:A34"/>
    <mergeCell ref="B32:B34"/>
    <mergeCell ref="A35:A38"/>
    <mergeCell ref="B35:B38"/>
  </mergeCells>
  <conditionalFormatting sqref="M4:W4">
    <cfRule type="cellIs" dxfId="17" priority="19" stopIfTrue="1" operator="greaterThan">
      <formula>0</formula>
    </cfRule>
    <cfRule type="cellIs" dxfId="16" priority="20" stopIfTrue="1" operator="greaterThan">
      <formula>0</formula>
    </cfRule>
    <cfRule type="cellIs" dxfId="15" priority="21" stopIfTrue="1" operator="greaterThan">
      <formula>0</formula>
    </cfRule>
  </conditionalFormatting>
  <conditionalFormatting sqref="M5:W45 M47:W50">
    <cfRule type="cellIs" dxfId="14" priority="16" stopIfTrue="1" operator="greaterThan">
      <formula>0</formula>
    </cfRule>
    <cfRule type="cellIs" dxfId="13" priority="17" stopIfTrue="1" operator="greaterThan">
      <formula>0</formula>
    </cfRule>
    <cfRule type="cellIs" dxfId="12" priority="18" stopIfTrue="1" operator="greaterThan">
      <formula>0</formula>
    </cfRule>
  </conditionalFormatting>
  <conditionalFormatting sqref="M46:W46">
    <cfRule type="cellIs" dxfId="11" priority="10" stopIfTrue="1" operator="greaterThan">
      <formula>0</formula>
    </cfRule>
    <cfRule type="cellIs" dxfId="10" priority="11" stopIfTrue="1" operator="greaterThan">
      <formula>0</formula>
    </cfRule>
    <cfRule type="cellIs" dxfId="9" priority="12" stopIfTrue="1" operator="greaterThan">
      <formula>0</formula>
    </cfRule>
  </conditionalFormatting>
  <conditionalFormatting sqref="L4">
    <cfRule type="cellIs" dxfId="8" priority="7" stopIfTrue="1" operator="greaterThan">
      <formula>0</formula>
    </cfRule>
    <cfRule type="cellIs" dxfId="7" priority="8" stopIfTrue="1" operator="greaterThan">
      <formula>0</formula>
    </cfRule>
    <cfRule type="cellIs" dxfId="6" priority="9" stopIfTrue="1" operator="greaterThan">
      <formula>0</formula>
    </cfRule>
  </conditionalFormatting>
  <conditionalFormatting sqref="L5:L45 L47:L50">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L46">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
  <sheetViews>
    <sheetView tabSelected="1" zoomScale="70" zoomScaleNormal="70" workbookViewId="0">
      <selection activeCell="D6" sqref="D6"/>
    </sheetView>
  </sheetViews>
  <sheetFormatPr defaultColWidth="9.7109375" defaultRowHeight="15" x14ac:dyDescent="0.25"/>
  <cols>
    <col min="1" max="1" width="16.85546875" style="1" customWidth="1"/>
    <col min="2" max="2" width="6.85546875" style="2" customWidth="1"/>
    <col min="3" max="3" width="7.140625" style="22" customWidth="1"/>
    <col min="4" max="4" width="54.7109375" style="2" customWidth="1"/>
    <col min="5" max="5" width="12.28515625" style="2" customWidth="1"/>
    <col min="6" max="6" width="14.85546875" style="2" customWidth="1"/>
    <col min="7" max="7" width="12.5703125" style="2" customWidth="1"/>
    <col min="8" max="8" width="12.7109375" style="21" bestFit="1" customWidth="1"/>
    <col min="9" max="9" width="15" style="23" customWidth="1"/>
    <col min="10" max="10" width="13.28515625" style="3" customWidth="1"/>
    <col min="11" max="11" width="15" style="24" bestFit="1" customWidth="1"/>
    <col min="12" max="12" width="17.5703125" style="20" customWidth="1"/>
    <col min="13" max="13" width="18.85546875" style="20" bestFit="1" customWidth="1"/>
    <col min="14" max="14" width="13.42578125" style="83" customWidth="1"/>
    <col min="15" max="15" width="13" style="83" customWidth="1"/>
    <col min="16" max="16" width="9.7109375" style="83"/>
    <col min="17" max="17" width="13.42578125" style="83" customWidth="1"/>
    <col min="18" max="18" width="15.140625" style="83" customWidth="1"/>
    <col min="19" max="19" width="13.42578125" style="83" bestFit="1" customWidth="1"/>
    <col min="20" max="16384" width="9.7109375" style="20"/>
  </cols>
  <sheetData>
    <row r="1" spans="1:19" ht="22.5" customHeight="1" x14ac:dyDescent="0.25">
      <c r="A1" s="110" t="s">
        <v>51</v>
      </c>
      <c r="B1" s="110"/>
      <c r="C1" s="110"/>
      <c r="D1" s="110" t="s">
        <v>50</v>
      </c>
      <c r="E1" s="110"/>
      <c r="F1" s="110"/>
      <c r="G1" s="110"/>
      <c r="H1" s="110"/>
      <c r="I1" s="130" t="s">
        <v>49</v>
      </c>
      <c r="J1" s="130"/>
      <c r="K1" s="130"/>
      <c r="L1" s="130"/>
      <c r="M1" s="130"/>
      <c r="N1" s="116" t="s">
        <v>138</v>
      </c>
      <c r="O1" s="117"/>
      <c r="P1" s="117"/>
      <c r="Q1" s="114" t="s">
        <v>142</v>
      </c>
      <c r="R1" s="115"/>
      <c r="S1" s="115"/>
    </row>
    <row r="2" spans="1:19" ht="22.5" customHeight="1" x14ac:dyDescent="0.25">
      <c r="A2" s="110" t="s">
        <v>45</v>
      </c>
      <c r="B2" s="110"/>
      <c r="C2" s="110"/>
      <c r="D2" s="110"/>
      <c r="E2" s="110"/>
      <c r="F2" s="110"/>
      <c r="G2" s="110"/>
      <c r="H2" s="110"/>
      <c r="I2" s="110"/>
      <c r="J2" s="110"/>
      <c r="K2" s="110"/>
      <c r="L2" s="110"/>
      <c r="M2" s="110"/>
      <c r="N2" s="116"/>
      <c r="O2" s="117"/>
      <c r="P2" s="117"/>
      <c r="Q2" s="114"/>
      <c r="R2" s="115"/>
      <c r="S2" s="115"/>
    </row>
    <row r="3" spans="1:19" s="21" customFormat="1" ht="45" x14ac:dyDescent="0.2">
      <c r="A3" s="28" t="s">
        <v>3</v>
      </c>
      <c r="B3" s="28" t="s">
        <v>1</v>
      </c>
      <c r="C3" s="17" t="s">
        <v>4</v>
      </c>
      <c r="D3" s="17" t="s">
        <v>6</v>
      </c>
      <c r="E3" s="17" t="s">
        <v>41</v>
      </c>
      <c r="F3" s="17" t="s">
        <v>52</v>
      </c>
      <c r="G3" s="17" t="s">
        <v>28</v>
      </c>
      <c r="H3" s="18" t="s">
        <v>5</v>
      </c>
      <c r="I3" s="29" t="s">
        <v>30</v>
      </c>
      <c r="J3" s="30" t="s">
        <v>43</v>
      </c>
      <c r="K3" s="28" t="s">
        <v>29</v>
      </c>
      <c r="L3" s="31" t="s">
        <v>35</v>
      </c>
      <c r="M3" s="31" t="s">
        <v>36</v>
      </c>
      <c r="N3" s="82" t="s">
        <v>139</v>
      </c>
      <c r="O3" s="82" t="s">
        <v>140</v>
      </c>
      <c r="P3" s="82" t="s">
        <v>141</v>
      </c>
      <c r="Q3" s="87" t="s">
        <v>139</v>
      </c>
      <c r="R3" s="87" t="s">
        <v>140</v>
      </c>
      <c r="S3" s="87" t="s">
        <v>141</v>
      </c>
    </row>
    <row r="4" spans="1:19" ht="15" customHeight="1" x14ac:dyDescent="0.25">
      <c r="A4" s="107" t="s">
        <v>124</v>
      </c>
      <c r="B4" s="104">
        <v>1</v>
      </c>
      <c r="C4" s="53">
        <v>1</v>
      </c>
      <c r="D4" s="63" t="s">
        <v>53</v>
      </c>
      <c r="E4" s="47" t="s">
        <v>100</v>
      </c>
      <c r="F4" s="47" t="s">
        <v>104</v>
      </c>
      <c r="G4" s="47" t="s">
        <v>121</v>
      </c>
      <c r="H4" s="62">
        <v>199.3</v>
      </c>
      <c r="I4" s="48">
        <f>REITORIA_SEMS!I4+REITORIA_PROAD!I4+MUSEU!I4+ESAG!I4+CEART!I4+FAED!I4+CEAD!I4+CEFID!I4+CERES!I4+CEAVI!I4+CESFI!I4</f>
        <v>143</v>
      </c>
      <c r="J4" s="32">
        <f>(REITORIA_SEMS!I4-REITORIA_SEMS!J4)+(REITORIA_PROAD!I4-REITORIA_PROAD!J4)+(MUSEU!I4-MUSEU!J4)+(ESAG!I4-ESAG!J4)+(CEART!I4-CEART!J4)+(FAED!I4-FAED!J4)+(CEAD!I4-CEAD!J4)+(CEFID!I4-CEFID!J4)+(CERES!I4-CERES!J4)+(CEAVI!I4-CEAVI!J4)+(CESFI!I4-CESFI!J4)</f>
        <v>0</v>
      </c>
      <c r="K4" s="49">
        <f>I4-J4</f>
        <v>143</v>
      </c>
      <c r="L4" s="44">
        <f>H4*I4</f>
        <v>28499.9</v>
      </c>
      <c r="M4" s="45">
        <f>H4*J4</f>
        <v>0</v>
      </c>
      <c r="N4" s="81"/>
      <c r="O4" s="84"/>
      <c r="P4" s="81"/>
      <c r="Q4" s="88"/>
      <c r="R4" s="89"/>
      <c r="S4" s="88"/>
    </row>
    <row r="5" spans="1:19" x14ac:dyDescent="0.25">
      <c r="A5" s="106"/>
      <c r="B5" s="106"/>
      <c r="C5" s="53">
        <v>2</v>
      </c>
      <c r="D5" s="63" t="s">
        <v>54</v>
      </c>
      <c r="E5" s="47" t="s">
        <v>100</v>
      </c>
      <c r="F5" s="47" t="s">
        <v>104</v>
      </c>
      <c r="G5" s="47" t="s">
        <v>121</v>
      </c>
      <c r="H5" s="62">
        <v>30</v>
      </c>
      <c r="I5" s="48">
        <f>REITORIA_SEMS!I5+REITORIA_PROAD!I5+MUSEU!I5+ESAG!I5+CEART!I5+FAED!I5+CEAD!I5+CEFID!I5+CERES!I5+CEAVI!I5+CESFI!I5</f>
        <v>50</v>
      </c>
      <c r="J5" s="32">
        <f>(REITORIA_SEMS!I5-REITORIA_SEMS!J5)+(REITORIA_PROAD!I5-REITORIA_PROAD!J5)+(MUSEU!I5-MUSEU!J5)+(ESAG!I5-ESAG!J5)+(CEART!I5-CEART!J5)+(FAED!I5-FAED!J5)+(CEAD!I5-CEAD!J5)+(CEFID!I5-CEFID!J5)+(CERES!I5-CERES!J5)+(CEAVI!I5-CEAVI!J5)+(CESFI!I5-CESFI!J5)</f>
        <v>0</v>
      </c>
      <c r="K5" s="49">
        <f t="shared" ref="K5:K50" si="0">I5-J5</f>
        <v>50</v>
      </c>
      <c r="L5" s="44">
        <f t="shared" ref="L5:L50" si="1">H5*I5</f>
        <v>1500</v>
      </c>
      <c r="M5" s="45">
        <f t="shared" ref="M5:M50" si="2">H5*J5</f>
        <v>0</v>
      </c>
      <c r="N5" s="81"/>
      <c r="O5" s="84"/>
      <c r="P5" s="81"/>
      <c r="Q5" s="88"/>
      <c r="R5" s="89"/>
      <c r="S5" s="88"/>
    </row>
    <row r="6" spans="1:19" ht="75" x14ac:dyDescent="0.25">
      <c r="A6" s="107" t="s">
        <v>125</v>
      </c>
      <c r="B6" s="104">
        <v>2</v>
      </c>
      <c r="C6" s="46">
        <v>3</v>
      </c>
      <c r="D6" s="63" t="s">
        <v>55</v>
      </c>
      <c r="E6" s="27" t="s">
        <v>100</v>
      </c>
      <c r="F6" s="27" t="s">
        <v>105</v>
      </c>
      <c r="G6" s="47" t="s">
        <v>121</v>
      </c>
      <c r="H6" s="62">
        <v>67</v>
      </c>
      <c r="I6" s="48">
        <f>REITORIA_SEMS!I6+REITORIA_PROAD!I6+MUSEU!I6+ESAG!I6+CEART!I6+FAED!I6+CEAD!I6+CEFID!I6+CERES!I6+CEAVI!I6+CESFI!I6</f>
        <v>1600</v>
      </c>
      <c r="J6" s="32">
        <f>(REITORIA_SEMS!I6-REITORIA_SEMS!J6)+(REITORIA_PROAD!I6-REITORIA_PROAD!J6)+(MUSEU!I6-MUSEU!J6)+(ESAG!I6-ESAG!J6)+(CEART!I6-CEART!J6)+(FAED!I6-FAED!J6)+(CEAD!I6-CEAD!J6)+(CEFID!I6-CEFID!J6)+(CERES!I6-CERES!J6)+(CEAVI!I6-CEAVI!J6)+(CESFI!I6-CESFI!J6)</f>
        <v>230.14000000000001</v>
      </c>
      <c r="K6" s="49">
        <f t="shared" si="0"/>
        <v>1369.86</v>
      </c>
      <c r="L6" s="44">
        <f t="shared" si="1"/>
        <v>107200</v>
      </c>
      <c r="M6" s="45">
        <f t="shared" si="2"/>
        <v>15419.380000000001</v>
      </c>
      <c r="N6" s="81"/>
      <c r="O6" s="84"/>
      <c r="P6" s="81"/>
      <c r="Q6" s="88"/>
      <c r="R6" s="89"/>
      <c r="S6" s="88"/>
    </row>
    <row r="7" spans="1:19" ht="30" x14ac:dyDescent="0.25">
      <c r="A7" s="105"/>
      <c r="B7" s="105"/>
      <c r="C7" s="46">
        <v>4</v>
      </c>
      <c r="D7" s="64" t="s">
        <v>56</v>
      </c>
      <c r="E7" s="27" t="s">
        <v>100</v>
      </c>
      <c r="F7" s="27" t="s">
        <v>106</v>
      </c>
      <c r="G7" s="47" t="s">
        <v>121</v>
      </c>
      <c r="H7" s="62">
        <v>35</v>
      </c>
      <c r="I7" s="48">
        <f>REITORIA_SEMS!I7+REITORIA_PROAD!I7+MUSEU!I7+ESAG!I7+CEART!I7+FAED!I7+CEAD!I7+CEFID!I7+CERES!I7+CEAVI!I7+CESFI!I7</f>
        <v>2000</v>
      </c>
      <c r="J7" s="32">
        <f>(REITORIA_SEMS!I7-REITORIA_SEMS!J7)+(REITORIA_PROAD!I7-REITORIA_PROAD!J7)+(MUSEU!I7-MUSEU!J7)+(ESAG!I7-ESAG!J7)+(CEART!I7-CEART!J7)+(FAED!I7-FAED!J7)+(CEAD!I7-CEAD!J7)+(CEFID!I7-CEFID!J7)+(CERES!I7-CERES!J7)+(CEAVI!I7-CEAVI!J7)+(CESFI!I7-CESFI!J7)</f>
        <v>700</v>
      </c>
      <c r="K7" s="49">
        <f t="shared" si="0"/>
        <v>1300</v>
      </c>
      <c r="L7" s="44">
        <f t="shared" si="1"/>
        <v>70000</v>
      </c>
      <c r="M7" s="45">
        <f t="shared" si="2"/>
        <v>24500</v>
      </c>
      <c r="N7" s="81"/>
      <c r="O7" s="84"/>
      <c r="P7" s="81"/>
      <c r="Q7" s="88"/>
      <c r="R7" s="89"/>
      <c r="S7" s="88"/>
    </row>
    <row r="8" spans="1:19" x14ac:dyDescent="0.25">
      <c r="A8" s="105"/>
      <c r="B8" s="105"/>
      <c r="C8" s="46">
        <v>5</v>
      </c>
      <c r="D8" s="64" t="s">
        <v>57</v>
      </c>
      <c r="E8" s="27" t="s">
        <v>100</v>
      </c>
      <c r="F8" s="27" t="s">
        <v>107</v>
      </c>
      <c r="G8" s="47" t="s">
        <v>121</v>
      </c>
      <c r="H8" s="62">
        <v>68</v>
      </c>
      <c r="I8" s="48">
        <f>REITORIA_SEMS!I8+REITORIA_PROAD!I8+MUSEU!I8+ESAG!I8+CEART!I8+FAED!I8+CEAD!I8+CEFID!I8+CERES!I8+CEAVI!I8+CESFI!I8</f>
        <v>255</v>
      </c>
      <c r="J8" s="32">
        <f>(REITORIA_SEMS!I8-REITORIA_SEMS!J8)+(REITORIA_PROAD!I8-REITORIA_PROAD!J8)+(MUSEU!I8-MUSEU!J8)+(ESAG!I8-ESAG!J8)+(CEART!I8-CEART!J8)+(FAED!I8-FAED!J8)+(CEAD!I8-CEAD!J8)+(CEFID!I8-CEFID!J8)+(CERES!I8-CERES!J8)+(CEAVI!I8-CEAVI!J8)+(CESFI!I8-CESFI!J8)</f>
        <v>23.53</v>
      </c>
      <c r="K8" s="49">
        <f t="shared" si="0"/>
        <v>231.47</v>
      </c>
      <c r="L8" s="44">
        <f t="shared" si="1"/>
        <v>17340</v>
      </c>
      <c r="M8" s="45">
        <f t="shared" si="2"/>
        <v>1600.04</v>
      </c>
      <c r="N8" s="81"/>
      <c r="O8" s="84"/>
      <c r="P8" s="81"/>
      <c r="Q8" s="88"/>
      <c r="R8" s="89"/>
      <c r="S8" s="88"/>
    </row>
    <row r="9" spans="1:19" x14ac:dyDescent="0.25">
      <c r="A9" s="105"/>
      <c r="B9" s="105"/>
      <c r="C9" s="46">
        <v>6</v>
      </c>
      <c r="D9" s="64" t="s">
        <v>58</v>
      </c>
      <c r="E9" s="27" t="s">
        <v>100</v>
      </c>
      <c r="F9" s="27" t="s">
        <v>107</v>
      </c>
      <c r="G9" s="47" t="s">
        <v>121</v>
      </c>
      <c r="H9" s="62">
        <v>88</v>
      </c>
      <c r="I9" s="48">
        <f>REITORIA_SEMS!I9+REITORIA_PROAD!I9+MUSEU!I9+ESAG!I9+CEART!I9+FAED!I9+CEAD!I9+CEFID!I9+CERES!I9+CEAVI!I9+CESFI!I9</f>
        <v>370</v>
      </c>
      <c r="J9" s="32">
        <f>(REITORIA_SEMS!I9-REITORIA_SEMS!J9)+(REITORIA_PROAD!I9-REITORIA_PROAD!J9)+(MUSEU!I9-MUSEU!J9)+(ESAG!I9-ESAG!J9)+(CEART!I9-CEART!J9)+(FAED!I9-FAED!J9)+(CEAD!I9-CEAD!J9)+(CEFID!I9-CEFID!J9)+(CERES!I9-CERES!J9)+(CEAVI!I9-CEAVI!J9)+(CESFI!I9-CESFI!J9)</f>
        <v>48</v>
      </c>
      <c r="K9" s="49">
        <f t="shared" si="0"/>
        <v>322</v>
      </c>
      <c r="L9" s="44">
        <f t="shared" si="1"/>
        <v>32560</v>
      </c>
      <c r="M9" s="45">
        <f t="shared" si="2"/>
        <v>4224</v>
      </c>
      <c r="N9" s="81"/>
      <c r="O9" s="84"/>
      <c r="P9" s="81"/>
      <c r="Q9" s="88"/>
      <c r="R9" s="89"/>
      <c r="S9" s="88"/>
    </row>
    <row r="10" spans="1:19" x14ac:dyDescent="0.25">
      <c r="A10" s="105"/>
      <c r="B10" s="105"/>
      <c r="C10" s="46">
        <v>7</v>
      </c>
      <c r="D10" s="64" t="s">
        <v>59</v>
      </c>
      <c r="E10" s="27" t="s">
        <v>100</v>
      </c>
      <c r="F10" s="27" t="s">
        <v>107</v>
      </c>
      <c r="G10" s="47" t="s">
        <v>121</v>
      </c>
      <c r="H10" s="62">
        <v>110</v>
      </c>
      <c r="I10" s="48">
        <f>REITORIA_SEMS!I10+REITORIA_PROAD!I10+MUSEU!I10+ESAG!I10+CEART!I10+FAED!I10+CEAD!I10+CEFID!I10+CERES!I10+CEAVI!I10+CESFI!I10</f>
        <v>205</v>
      </c>
      <c r="J10" s="32">
        <f>(REITORIA_SEMS!I10-REITORIA_SEMS!J10)+(REITORIA_PROAD!I10-REITORIA_PROAD!J10)+(MUSEU!I10-MUSEU!J10)+(ESAG!I10-ESAG!J10)+(CEART!I10-CEART!J10)+(FAED!I10-FAED!J10)+(CEAD!I10-CEAD!J10)+(CEFID!I10-CEFID!J10)+(CERES!I10-CERES!J10)+(CEAVI!I10-CEAVI!J10)+(CESFI!I10-CESFI!J10)</f>
        <v>25</v>
      </c>
      <c r="K10" s="49">
        <f t="shared" si="0"/>
        <v>180</v>
      </c>
      <c r="L10" s="44">
        <f t="shared" si="1"/>
        <v>22550</v>
      </c>
      <c r="M10" s="45">
        <f t="shared" si="2"/>
        <v>2750</v>
      </c>
      <c r="N10" s="81"/>
      <c r="O10" s="84"/>
      <c r="P10" s="81"/>
      <c r="Q10" s="88"/>
      <c r="R10" s="89"/>
      <c r="S10" s="88"/>
    </row>
    <row r="11" spans="1:19" ht="75" x14ac:dyDescent="0.25">
      <c r="A11" s="105"/>
      <c r="B11" s="105"/>
      <c r="C11" s="46">
        <v>8</v>
      </c>
      <c r="D11" s="64" t="s">
        <v>60</v>
      </c>
      <c r="E11" s="27" t="s">
        <v>101</v>
      </c>
      <c r="F11" s="27" t="s">
        <v>105</v>
      </c>
      <c r="G11" s="47" t="s">
        <v>121</v>
      </c>
      <c r="H11" s="62">
        <v>185</v>
      </c>
      <c r="I11" s="48">
        <f>REITORIA_SEMS!I11+REITORIA_PROAD!I11+MUSEU!I11+ESAG!I11+CEART!I11+FAED!I11+CEAD!I11+CEFID!I11+CERES!I11+CEAVI!I11+CESFI!I11</f>
        <v>129</v>
      </c>
      <c r="J11" s="32">
        <f>(REITORIA_SEMS!I11-REITORIA_SEMS!J11)+(REITORIA_PROAD!I11-REITORIA_PROAD!J11)+(MUSEU!I11-MUSEU!J11)+(ESAG!I11-ESAG!J11)+(CEART!I11-CEART!J11)+(FAED!I11-FAED!J11)+(CEAD!I11-CEAD!J11)+(CEFID!I11-CEFID!J11)+(CERES!I11-CERES!J11)+(CEAVI!I11-CEAVI!J11)+(CESFI!I11-CESFI!J11)</f>
        <v>11</v>
      </c>
      <c r="K11" s="49">
        <f t="shared" si="0"/>
        <v>118</v>
      </c>
      <c r="L11" s="44">
        <f t="shared" si="1"/>
        <v>23865</v>
      </c>
      <c r="M11" s="45">
        <f t="shared" si="2"/>
        <v>2035</v>
      </c>
      <c r="N11" s="81"/>
      <c r="O11" s="84"/>
      <c r="P11" s="81"/>
      <c r="Q11" s="88"/>
      <c r="R11" s="89"/>
      <c r="S11" s="88"/>
    </row>
    <row r="12" spans="1:19" ht="120" x14ac:dyDescent="0.25">
      <c r="A12" s="105"/>
      <c r="B12" s="105"/>
      <c r="C12" s="46">
        <v>9</v>
      </c>
      <c r="D12" s="64" t="s">
        <v>61</v>
      </c>
      <c r="E12" s="27" t="s">
        <v>101</v>
      </c>
      <c r="F12" s="27" t="s">
        <v>108</v>
      </c>
      <c r="G12" s="47" t="s">
        <v>121</v>
      </c>
      <c r="H12" s="62">
        <v>860</v>
      </c>
      <c r="I12" s="48">
        <f>REITORIA_SEMS!I12+REITORIA_PROAD!I12+MUSEU!I12+ESAG!I12+CEART!I12+FAED!I12+CEAD!I12+CEFID!I12+CERES!I12+CEAVI!I12+CESFI!I12</f>
        <v>50</v>
      </c>
      <c r="J12" s="32">
        <f>(REITORIA_SEMS!I12-REITORIA_SEMS!J12)+(REITORIA_PROAD!I12-REITORIA_PROAD!J12)+(MUSEU!I12-MUSEU!J12)+(ESAG!I12-ESAG!J12)+(CEART!I12-CEART!J12)+(FAED!I12-FAED!J12)+(CEAD!I12-CEAD!J12)+(CEFID!I12-CEFID!J12)+(CERES!I12-CERES!J12)+(CEAVI!I12-CEAVI!J12)+(CESFI!I12-CESFI!J12)</f>
        <v>13</v>
      </c>
      <c r="K12" s="49">
        <f t="shared" si="0"/>
        <v>37</v>
      </c>
      <c r="L12" s="44">
        <f t="shared" si="1"/>
        <v>43000</v>
      </c>
      <c r="M12" s="45">
        <f t="shared" si="2"/>
        <v>11180</v>
      </c>
      <c r="N12" s="81"/>
      <c r="O12" s="84"/>
      <c r="P12" s="81"/>
      <c r="Q12" s="88"/>
      <c r="R12" s="89"/>
      <c r="S12" s="88"/>
    </row>
    <row r="13" spans="1:19" ht="105" x14ac:dyDescent="0.25">
      <c r="A13" s="105"/>
      <c r="B13" s="105"/>
      <c r="C13" s="46">
        <v>10</v>
      </c>
      <c r="D13" s="54" t="s">
        <v>62</v>
      </c>
      <c r="E13" s="27" t="s">
        <v>100</v>
      </c>
      <c r="F13" s="27" t="s">
        <v>109</v>
      </c>
      <c r="G13" s="47" t="s">
        <v>121</v>
      </c>
      <c r="H13" s="62">
        <v>91.55</v>
      </c>
      <c r="I13" s="48">
        <f>REITORIA_SEMS!I13+REITORIA_PROAD!I13+MUSEU!I13+ESAG!I13+CEART!I13+FAED!I13+CEAD!I13+CEFID!I13+CERES!I13+CEAVI!I13+CESFI!I13</f>
        <v>620</v>
      </c>
      <c r="J13" s="32">
        <f>(REITORIA_SEMS!I13-REITORIA_SEMS!J13)+(REITORIA_PROAD!I13-REITORIA_PROAD!J13)+(MUSEU!I13-MUSEU!J13)+(ESAG!I13-ESAG!J13)+(CEART!I13-CEART!J13)+(FAED!I13-FAED!J13)+(CEAD!I13-CEAD!J13)+(CEFID!I13-CEFID!J13)+(CERES!I13-CERES!J13)+(CEAVI!I13-CEAVI!J13)+(CESFI!I13-CESFI!J13)</f>
        <v>349.5</v>
      </c>
      <c r="K13" s="49">
        <f t="shared" si="0"/>
        <v>270.5</v>
      </c>
      <c r="L13" s="44">
        <f t="shared" si="1"/>
        <v>56761</v>
      </c>
      <c r="M13" s="45">
        <f t="shared" si="2"/>
        <v>31996.724999999999</v>
      </c>
      <c r="N13" s="81"/>
      <c r="O13" s="84"/>
      <c r="P13" s="81"/>
      <c r="Q13" s="88"/>
      <c r="R13" s="89"/>
      <c r="S13" s="88"/>
    </row>
    <row r="14" spans="1:19" ht="105" x14ac:dyDescent="0.25">
      <c r="A14" s="105"/>
      <c r="B14" s="105"/>
      <c r="C14" s="46">
        <v>11</v>
      </c>
      <c r="D14" s="54" t="s">
        <v>63</v>
      </c>
      <c r="E14" s="27" t="s">
        <v>100</v>
      </c>
      <c r="F14" s="27" t="s">
        <v>110</v>
      </c>
      <c r="G14" s="47" t="s">
        <v>121</v>
      </c>
      <c r="H14" s="62">
        <v>64</v>
      </c>
      <c r="I14" s="48">
        <f>REITORIA_SEMS!I14+REITORIA_PROAD!I14+MUSEU!I14+ESAG!I14+CEART!I14+FAED!I14+CEAD!I14+CEFID!I14+CERES!I14+CEAVI!I14+CESFI!I14</f>
        <v>380</v>
      </c>
      <c r="J14" s="32">
        <f>(REITORIA_SEMS!I14-REITORIA_SEMS!J14)+(REITORIA_PROAD!I14-REITORIA_PROAD!J14)+(MUSEU!I14-MUSEU!J14)+(ESAG!I14-ESAG!J14)+(CEART!I14-CEART!J14)+(FAED!I14-FAED!J14)+(CEAD!I14-CEAD!J14)+(CEFID!I14-CEFID!J14)+(CERES!I14-CERES!J14)+(CEAVI!I14-CEAVI!J14)+(CESFI!I14-CESFI!J14)</f>
        <v>100</v>
      </c>
      <c r="K14" s="49">
        <f t="shared" si="0"/>
        <v>280</v>
      </c>
      <c r="L14" s="44">
        <f t="shared" si="1"/>
        <v>24320</v>
      </c>
      <c r="M14" s="45">
        <f t="shared" si="2"/>
        <v>6400</v>
      </c>
      <c r="N14" s="81"/>
      <c r="O14" s="84"/>
      <c r="P14" s="81"/>
      <c r="Q14" s="88"/>
      <c r="R14" s="89"/>
      <c r="S14" s="88"/>
    </row>
    <row r="15" spans="1:19" ht="120" x14ac:dyDescent="0.25">
      <c r="A15" s="105"/>
      <c r="B15" s="105"/>
      <c r="C15" s="46">
        <v>12</v>
      </c>
      <c r="D15" s="54" t="s">
        <v>64</v>
      </c>
      <c r="E15" s="27" t="s">
        <v>100</v>
      </c>
      <c r="F15" s="27" t="s">
        <v>105</v>
      </c>
      <c r="G15" s="47" t="s">
        <v>121</v>
      </c>
      <c r="H15" s="62">
        <v>109</v>
      </c>
      <c r="I15" s="48">
        <f>REITORIA_SEMS!I15+REITORIA_PROAD!I15+MUSEU!I15+ESAG!I15+CEART!I15+FAED!I15+CEAD!I15+CEFID!I15+CERES!I15+CEAVI!I15+CESFI!I15</f>
        <v>220</v>
      </c>
      <c r="J15" s="32">
        <f>(REITORIA_SEMS!I15-REITORIA_SEMS!J15)+(REITORIA_PROAD!I15-REITORIA_PROAD!J15)+(MUSEU!I15-MUSEU!J15)+(ESAG!I15-ESAG!J15)+(CEART!I15-CEART!J15)+(FAED!I15-FAED!J15)+(CEAD!I15-CEAD!J15)+(CEFID!I15-CEFID!J15)+(CERES!I15-CERES!J15)+(CEAVI!I15-CEAVI!J15)+(CESFI!I15-CESFI!J15)</f>
        <v>20</v>
      </c>
      <c r="K15" s="49">
        <f t="shared" si="0"/>
        <v>200</v>
      </c>
      <c r="L15" s="44">
        <f t="shared" si="1"/>
        <v>23980</v>
      </c>
      <c r="M15" s="45">
        <f t="shared" si="2"/>
        <v>2180</v>
      </c>
      <c r="N15" s="81"/>
      <c r="O15" s="84"/>
      <c r="P15" s="81"/>
      <c r="Q15" s="88"/>
      <c r="R15" s="89"/>
      <c r="S15" s="88"/>
    </row>
    <row r="16" spans="1:19" ht="75" x14ac:dyDescent="0.25">
      <c r="A16" s="105"/>
      <c r="B16" s="105"/>
      <c r="C16" s="46">
        <v>13</v>
      </c>
      <c r="D16" s="54" t="s">
        <v>65</v>
      </c>
      <c r="E16" s="27" t="s">
        <v>102</v>
      </c>
      <c r="F16" s="27" t="s">
        <v>105</v>
      </c>
      <c r="G16" s="47" t="s">
        <v>121</v>
      </c>
      <c r="H16" s="62">
        <v>209.9</v>
      </c>
      <c r="I16" s="48">
        <f>REITORIA_SEMS!I16+REITORIA_PROAD!I16+MUSEU!I16+ESAG!I16+CEART!I16+FAED!I16+CEAD!I16+CEFID!I16+CERES!I16+CEAVI!I16+CESFI!I16</f>
        <v>10</v>
      </c>
      <c r="J16" s="32">
        <f>(REITORIA_SEMS!I16-REITORIA_SEMS!J16)+(REITORIA_PROAD!I16-REITORIA_PROAD!J16)+(MUSEU!I16-MUSEU!J16)+(ESAG!I16-ESAG!J16)+(CEART!I16-CEART!J16)+(FAED!I16-FAED!J16)+(CEAD!I16-CEAD!J16)+(CEFID!I16-CEFID!J16)+(CERES!I16-CERES!J16)+(CEAVI!I16-CEAVI!J16)+(CESFI!I16-CESFI!J16)</f>
        <v>2</v>
      </c>
      <c r="K16" s="49">
        <f t="shared" si="0"/>
        <v>8</v>
      </c>
      <c r="L16" s="44">
        <f t="shared" si="1"/>
        <v>2099</v>
      </c>
      <c r="M16" s="45">
        <f t="shared" si="2"/>
        <v>419.8</v>
      </c>
      <c r="N16" s="81"/>
      <c r="O16" s="84"/>
      <c r="P16" s="81"/>
      <c r="Q16" s="88"/>
      <c r="R16" s="89"/>
      <c r="S16" s="88"/>
    </row>
    <row r="17" spans="1:19" ht="180" x14ac:dyDescent="0.25">
      <c r="A17" s="105"/>
      <c r="B17" s="105"/>
      <c r="C17" s="46">
        <v>14</v>
      </c>
      <c r="D17" s="54" t="s">
        <v>66</v>
      </c>
      <c r="E17" s="27" t="s">
        <v>100</v>
      </c>
      <c r="F17" s="27" t="s">
        <v>109</v>
      </c>
      <c r="G17" s="47" t="s">
        <v>121</v>
      </c>
      <c r="H17" s="62">
        <v>240</v>
      </c>
      <c r="I17" s="48">
        <f>REITORIA_SEMS!I17+REITORIA_PROAD!I17+MUSEU!I17+ESAG!I17+CEART!I17+FAED!I17+CEAD!I17+CEFID!I17+CERES!I17+CEAVI!I17+CESFI!I17</f>
        <v>50</v>
      </c>
      <c r="J17" s="32">
        <f>(REITORIA_SEMS!I17-REITORIA_SEMS!J17)+(REITORIA_PROAD!I17-REITORIA_PROAD!J17)+(MUSEU!I17-MUSEU!J17)+(ESAG!I17-ESAG!J17)+(CEART!I17-CEART!J17)+(FAED!I17-FAED!J17)+(CEAD!I17-CEAD!J17)+(CEFID!I17-CEFID!J17)+(CERES!I17-CERES!J17)+(CEAVI!I17-CEAVI!J17)+(CESFI!I17-CESFI!J17)</f>
        <v>11.299999999999997</v>
      </c>
      <c r="K17" s="49">
        <f t="shared" si="0"/>
        <v>38.700000000000003</v>
      </c>
      <c r="L17" s="44">
        <f t="shared" si="1"/>
        <v>12000</v>
      </c>
      <c r="M17" s="45">
        <f t="shared" si="2"/>
        <v>2711.9999999999991</v>
      </c>
      <c r="N17" s="81"/>
      <c r="O17" s="84"/>
      <c r="P17" s="81"/>
      <c r="Q17" s="88"/>
      <c r="R17" s="89"/>
      <c r="S17" s="88"/>
    </row>
    <row r="18" spans="1:19" ht="45" x14ac:dyDescent="0.25">
      <c r="A18" s="105"/>
      <c r="B18" s="105"/>
      <c r="C18" s="46">
        <v>15</v>
      </c>
      <c r="D18" s="54" t="s">
        <v>67</v>
      </c>
      <c r="E18" s="27" t="s">
        <v>100</v>
      </c>
      <c r="F18" s="27">
        <v>0</v>
      </c>
      <c r="G18" s="47" t="s">
        <v>122</v>
      </c>
      <c r="H18" s="62">
        <v>6.5</v>
      </c>
      <c r="I18" s="48">
        <f>REITORIA_SEMS!I18+REITORIA_PROAD!I18+MUSEU!I18+ESAG!I18+CEART!I18+FAED!I18+CEAD!I18+CEFID!I18+CERES!I18+CEAVI!I18+CESFI!I18</f>
        <v>750</v>
      </c>
      <c r="J18" s="32">
        <f>(REITORIA_SEMS!I18-REITORIA_SEMS!J18)+(REITORIA_PROAD!I18-REITORIA_PROAD!J18)+(MUSEU!I18-MUSEU!J18)+(ESAG!I18-ESAG!J18)+(CEART!I18-CEART!J18)+(FAED!I18-FAED!J18)+(CEAD!I18-CEAD!J18)+(CEFID!I18-CEFID!J18)+(CERES!I18-CERES!J18)+(CEAVI!I18-CEAVI!J18)+(CESFI!I18-CESFI!J18)</f>
        <v>305.10000000000002</v>
      </c>
      <c r="K18" s="49">
        <f t="shared" si="0"/>
        <v>444.9</v>
      </c>
      <c r="L18" s="44">
        <f t="shared" si="1"/>
        <v>4875</v>
      </c>
      <c r="M18" s="45">
        <f t="shared" si="2"/>
        <v>1983.15</v>
      </c>
      <c r="N18" s="81"/>
      <c r="O18" s="84"/>
      <c r="P18" s="81"/>
      <c r="Q18" s="88"/>
      <c r="R18" s="89"/>
      <c r="S18" s="88"/>
    </row>
    <row r="19" spans="1:19" ht="45" x14ac:dyDescent="0.25">
      <c r="A19" s="106"/>
      <c r="B19" s="106"/>
      <c r="C19" s="46">
        <v>16</v>
      </c>
      <c r="D19" s="54" t="s">
        <v>68</v>
      </c>
      <c r="E19" s="27" t="s">
        <v>100</v>
      </c>
      <c r="F19" s="27">
        <v>0</v>
      </c>
      <c r="G19" s="47" t="s">
        <v>122</v>
      </c>
      <c r="H19" s="62">
        <v>15</v>
      </c>
      <c r="I19" s="48">
        <f>REITORIA_SEMS!I19+REITORIA_PROAD!I19+MUSEU!I19+ESAG!I19+CEART!I19+FAED!I19+CEAD!I19+CEFID!I19+CERES!I19+CEAVI!I19+CESFI!I19</f>
        <v>630</v>
      </c>
      <c r="J19" s="32">
        <f>(REITORIA_SEMS!I19-REITORIA_SEMS!J19)+(REITORIA_PROAD!I19-REITORIA_PROAD!J19)+(MUSEU!I19-MUSEU!J19)+(ESAG!I19-ESAG!J19)+(CEART!I19-CEART!J19)+(FAED!I19-FAED!J19)+(CEAD!I19-CEAD!J19)+(CEFID!I19-CEFID!J19)+(CERES!I19-CERES!J19)+(CEAVI!I19-CEAVI!J19)+(CESFI!I19-CESFI!J19)</f>
        <v>219.9</v>
      </c>
      <c r="K19" s="49">
        <f t="shared" si="0"/>
        <v>410.1</v>
      </c>
      <c r="L19" s="44">
        <f t="shared" si="1"/>
        <v>9450</v>
      </c>
      <c r="M19" s="45">
        <f t="shared" si="2"/>
        <v>3298.5</v>
      </c>
      <c r="N19" s="81"/>
      <c r="O19" s="84"/>
      <c r="P19" s="81"/>
      <c r="Q19" s="88"/>
      <c r="R19" s="89"/>
      <c r="S19" s="88"/>
    </row>
    <row r="20" spans="1:19" ht="60" x14ac:dyDescent="0.25">
      <c r="A20" s="66" t="s">
        <v>126</v>
      </c>
      <c r="B20" s="53">
        <v>3</v>
      </c>
      <c r="C20" s="46">
        <v>17</v>
      </c>
      <c r="D20" s="54" t="s">
        <v>69</v>
      </c>
      <c r="E20" s="27" t="s">
        <v>100</v>
      </c>
      <c r="F20" s="27" t="s">
        <v>111</v>
      </c>
      <c r="G20" s="47" t="s">
        <v>121</v>
      </c>
      <c r="H20" s="62">
        <v>35</v>
      </c>
      <c r="I20" s="48">
        <f>REITORIA_SEMS!I20+REITORIA_PROAD!I20+MUSEU!I20+ESAG!I20+CEART!I20+FAED!I20+CEAD!I20+CEFID!I20+CERES!I20+CEAVI!I20+CESFI!I20</f>
        <v>1050</v>
      </c>
      <c r="J20" s="32">
        <f>(REITORIA_SEMS!I20-REITORIA_SEMS!J20)+(REITORIA_PROAD!I20-REITORIA_PROAD!J20)+(MUSEU!I20-MUSEU!J20)+(ESAG!I20-ESAG!J20)+(CEART!I20-CEART!J20)+(FAED!I20-FAED!J20)+(CEAD!I20-CEAD!J20)+(CEFID!I20-CEFID!J20)+(CERES!I20-CERES!J20)+(CEAVI!I20-CEAVI!J20)+(CESFI!I20-CESFI!J20)</f>
        <v>140.07</v>
      </c>
      <c r="K20" s="49">
        <f t="shared" si="0"/>
        <v>909.93000000000006</v>
      </c>
      <c r="L20" s="44">
        <f t="shared" si="1"/>
        <v>36750</v>
      </c>
      <c r="M20" s="45">
        <f t="shared" si="2"/>
        <v>4902.45</v>
      </c>
      <c r="N20" s="81"/>
      <c r="O20" s="84"/>
      <c r="P20" s="81"/>
      <c r="Q20" s="88"/>
      <c r="R20" s="89"/>
      <c r="S20" s="88"/>
    </row>
    <row r="21" spans="1:19" ht="75" x14ac:dyDescent="0.25">
      <c r="A21" s="131" t="s">
        <v>127</v>
      </c>
      <c r="B21" s="104">
        <v>4</v>
      </c>
      <c r="C21" s="46">
        <v>18</v>
      </c>
      <c r="D21" s="54" t="s">
        <v>70</v>
      </c>
      <c r="E21" s="27" t="s">
        <v>100</v>
      </c>
      <c r="F21" s="27" t="s">
        <v>112</v>
      </c>
      <c r="G21" s="47" t="s">
        <v>121</v>
      </c>
      <c r="H21" s="62">
        <v>66</v>
      </c>
      <c r="I21" s="48">
        <f>REITORIA_SEMS!I21+REITORIA_PROAD!I21+MUSEU!I21+ESAG!I21+CEART!I21+FAED!I21+CEAD!I21+CEFID!I21+CERES!I21+CEAVI!I21+CESFI!I21</f>
        <v>797</v>
      </c>
      <c r="J21" s="32">
        <f>(REITORIA_SEMS!I21-REITORIA_SEMS!J21)+(REITORIA_PROAD!I21-REITORIA_PROAD!J21)+(MUSEU!I21-MUSEU!J21)+(ESAG!I21-ESAG!J21)+(CEART!I21-CEART!J21)+(FAED!I21-FAED!J21)+(CEAD!I21-CEAD!J21)+(CEFID!I21-CEFID!J21)+(CERES!I21-CERES!J21)+(CEAVI!I21-CEAVI!J21)+(CESFI!I21-CESFI!J21)</f>
        <v>57.430000000000007</v>
      </c>
      <c r="K21" s="49">
        <f t="shared" si="0"/>
        <v>739.56999999999994</v>
      </c>
      <c r="L21" s="44">
        <f t="shared" si="1"/>
        <v>52602</v>
      </c>
      <c r="M21" s="45">
        <f t="shared" si="2"/>
        <v>3790.3800000000006</v>
      </c>
      <c r="N21" s="81"/>
      <c r="O21" s="84"/>
      <c r="P21" s="81"/>
      <c r="Q21" s="88"/>
      <c r="R21" s="89"/>
      <c r="S21" s="88"/>
    </row>
    <row r="22" spans="1:19" ht="75" x14ac:dyDescent="0.25">
      <c r="A22" s="105"/>
      <c r="B22" s="105"/>
      <c r="C22" s="46">
        <v>19</v>
      </c>
      <c r="D22" s="54" t="s">
        <v>71</v>
      </c>
      <c r="E22" s="27" t="s">
        <v>100</v>
      </c>
      <c r="F22" s="27" t="s">
        <v>112</v>
      </c>
      <c r="G22" s="47" t="s">
        <v>121</v>
      </c>
      <c r="H22" s="62">
        <v>49.3</v>
      </c>
      <c r="I22" s="48">
        <f>REITORIA_SEMS!I22+REITORIA_PROAD!I22+MUSEU!I22+ESAG!I22+CEART!I22+FAED!I22+CEAD!I22+CEFID!I22+CERES!I22+CEAVI!I22+CESFI!I22</f>
        <v>211</v>
      </c>
      <c r="J22" s="32">
        <f>(REITORIA_SEMS!I22-REITORIA_SEMS!J22)+(REITORIA_PROAD!I22-REITORIA_PROAD!J22)+(MUSEU!I22-MUSEU!J22)+(ESAG!I22-ESAG!J22)+(CEART!I22-CEART!J22)+(FAED!I22-FAED!J22)+(CEAD!I22-CEAD!J22)+(CEFID!I22-CEFID!J22)+(CERES!I22-CERES!J22)+(CEAVI!I22-CEAVI!J22)+(CESFI!I22-CESFI!J22)</f>
        <v>0</v>
      </c>
      <c r="K22" s="49">
        <f t="shared" si="0"/>
        <v>211</v>
      </c>
      <c r="L22" s="44">
        <f t="shared" si="1"/>
        <v>10402.299999999999</v>
      </c>
      <c r="M22" s="45">
        <f t="shared" si="2"/>
        <v>0</v>
      </c>
      <c r="N22" s="81"/>
      <c r="O22" s="84"/>
      <c r="P22" s="81"/>
      <c r="Q22" s="88"/>
      <c r="R22" s="89"/>
      <c r="S22" s="88"/>
    </row>
    <row r="23" spans="1:19" ht="75" x14ac:dyDescent="0.25">
      <c r="A23" s="105"/>
      <c r="B23" s="105"/>
      <c r="C23" s="46">
        <v>20</v>
      </c>
      <c r="D23" s="54" t="s">
        <v>72</v>
      </c>
      <c r="E23" s="27" t="s">
        <v>100</v>
      </c>
      <c r="F23" s="27" t="s">
        <v>112</v>
      </c>
      <c r="G23" s="47" t="s">
        <v>121</v>
      </c>
      <c r="H23" s="62">
        <v>113</v>
      </c>
      <c r="I23" s="48">
        <f>REITORIA_SEMS!I23+REITORIA_PROAD!I23+MUSEU!I23+ESAG!I23+CEART!I23+FAED!I23+CEAD!I23+CEFID!I23+CERES!I23+CEAVI!I23+CESFI!I23</f>
        <v>427</v>
      </c>
      <c r="J23" s="32">
        <f>(REITORIA_SEMS!I23-REITORIA_SEMS!J23)+(REITORIA_PROAD!I23-REITORIA_PROAD!J23)+(MUSEU!I23-MUSEU!J23)+(ESAG!I23-ESAG!J23)+(CEART!I23-CEART!J23)+(FAED!I23-FAED!J23)+(CEAD!I23-CEAD!J23)+(CEFID!I23-CEFID!J23)+(CERES!I23-CERES!J23)+(CEAVI!I23-CEAVI!J23)+(CESFI!I23-CESFI!J23)</f>
        <v>0</v>
      </c>
      <c r="K23" s="49">
        <f t="shared" si="0"/>
        <v>427</v>
      </c>
      <c r="L23" s="44">
        <f t="shared" si="1"/>
        <v>48251</v>
      </c>
      <c r="M23" s="45">
        <f t="shared" si="2"/>
        <v>0</v>
      </c>
      <c r="N23" s="81"/>
      <c r="O23" s="84"/>
      <c r="P23" s="81"/>
      <c r="Q23" s="88"/>
      <c r="R23" s="89"/>
      <c r="S23" s="88"/>
    </row>
    <row r="24" spans="1:19" ht="90" x14ac:dyDescent="0.25">
      <c r="A24" s="105"/>
      <c r="B24" s="105"/>
      <c r="C24" s="46">
        <v>21</v>
      </c>
      <c r="D24" s="54" t="s">
        <v>73</v>
      </c>
      <c r="E24" s="27" t="s">
        <v>100</v>
      </c>
      <c r="F24" s="27" t="s">
        <v>112</v>
      </c>
      <c r="G24" s="47" t="s">
        <v>121</v>
      </c>
      <c r="H24" s="62">
        <v>113</v>
      </c>
      <c r="I24" s="48">
        <f>REITORIA_SEMS!I24+REITORIA_PROAD!I24+MUSEU!I24+ESAG!I24+CEART!I24+FAED!I24+CEAD!I24+CEFID!I24+CERES!I24+CEAVI!I24+CESFI!I24</f>
        <v>75</v>
      </c>
      <c r="J24" s="32">
        <f>(REITORIA_SEMS!I24-REITORIA_SEMS!J24)+(REITORIA_PROAD!I24-REITORIA_PROAD!J24)+(MUSEU!I24-MUSEU!J24)+(ESAG!I24-ESAG!J24)+(CEART!I24-CEART!J24)+(FAED!I24-FAED!J24)+(CEAD!I24-CEAD!J24)+(CEFID!I24-CEFID!J24)+(CERES!I24-CERES!J24)+(CEAVI!I24-CEAVI!J24)+(CESFI!I24-CESFI!J24)</f>
        <v>0</v>
      </c>
      <c r="K24" s="49">
        <f t="shared" si="0"/>
        <v>75</v>
      </c>
      <c r="L24" s="44">
        <f t="shared" si="1"/>
        <v>8475</v>
      </c>
      <c r="M24" s="45">
        <f t="shared" si="2"/>
        <v>0</v>
      </c>
      <c r="N24" s="81"/>
      <c r="O24" s="84"/>
      <c r="P24" s="81"/>
      <c r="Q24" s="88"/>
      <c r="R24" s="89"/>
      <c r="S24" s="88"/>
    </row>
    <row r="25" spans="1:19" ht="150" x14ac:dyDescent="0.25">
      <c r="A25" s="105"/>
      <c r="B25" s="105"/>
      <c r="C25" s="46">
        <v>22</v>
      </c>
      <c r="D25" s="54" t="s">
        <v>74</v>
      </c>
      <c r="E25" s="27" t="s">
        <v>102</v>
      </c>
      <c r="F25" s="27" t="s">
        <v>112</v>
      </c>
      <c r="G25" s="47" t="s">
        <v>121</v>
      </c>
      <c r="H25" s="62">
        <v>85</v>
      </c>
      <c r="I25" s="48">
        <f>REITORIA_SEMS!I25+REITORIA_PROAD!I25+MUSEU!I25+ESAG!I25+CEART!I25+FAED!I25+CEAD!I25+CEFID!I25+CERES!I25+CEAVI!I25+CESFI!I25</f>
        <v>24</v>
      </c>
      <c r="J25" s="32">
        <f>(REITORIA_SEMS!I25-REITORIA_SEMS!J25)+(REITORIA_PROAD!I25-REITORIA_PROAD!J25)+(MUSEU!I25-MUSEU!J25)+(ESAG!I25-ESAG!J25)+(CEART!I25-CEART!J25)+(FAED!I25-FAED!J25)+(CEAD!I25-CEAD!J25)+(CEFID!I25-CEFID!J25)+(CERES!I25-CERES!J25)+(CEAVI!I25-CEAVI!J25)+(CESFI!I25-CESFI!J25)</f>
        <v>24</v>
      </c>
      <c r="K25" s="49">
        <f t="shared" si="0"/>
        <v>0</v>
      </c>
      <c r="L25" s="44">
        <f t="shared" si="1"/>
        <v>2040</v>
      </c>
      <c r="M25" s="45">
        <f t="shared" si="2"/>
        <v>2040</v>
      </c>
      <c r="N25" s="81">
        <v>4</v>
      </c>
      <c r="O25" s="84">
        <f>H25*N25</f>
        <v>340</v>
      </c>
      <c r="P25" s="86">
        <f>N25/I25</f>
        <v>0.16666666666666666</v>
      </c>
      <c r="Q25" s="88"/>
      <c r="R25" s="89"/>
      <c r="S25" s="90"/>
    </row>
    <row r="26" spans="1:19" ht="135" x14ac:dyDescent="0.25">
      <c r="A26" s="105"/>
      <c r="B26" s="105"/>
      <c r="C26" s="46">
        <v>23</v>
      </c>
      <c r="D26" s="54" t="s">
        <v>75</v>
      </c>
      <c r="E26" s="27" t="s">
        <v>102</v>
      </c>
      <c r="F26" s="27" t="s">
        <v>112</v>
      </c>
      <c r="G26" s="47" t="s">
        <v>121</v>
      </c>
      <c r="H26" s="62">
        <v>41</v>
      </c>
      <c r="I26" s="48">
        <f>REITORIA_SEMS!I26+REITORIA_PROAD!I26+MUSEU!I26+ESAG!I26+CEART!I26+FAED!I26+CEAD!I26+CEFID!I26+CERES!I26+CEAVI!I26+CESFI!I26</f>
        <v>24</v>
      </c>
      <c r="J26" s="32">
        <f>(REITORIA_SEMS!I26-REITORIA_SEMS!J26)+(REITORIA_PROAD!I26-REITORIA_PROAD!J26)+(MUSEU!I26-MUSEU!J26)+(ESAG!I26-ESAG!J26)+(CEART!I26-CEART!J26)+(FAED!I26-FAED!J26)+(CEAD!I26-CEAD!J26)+(CEFID!I26-CEFID!J26)+(CERES!I26-CERES!J26)+(CEAVI!I26-CEAVI!J26)+(CESFI!I26-CESFI!J26)</f>
        <v>24</v>
      </c>
      <c r="K26" s="49">
        <f t="shared" si="0"/>
        <v>0</v>
      </c>
      <c r="L26" s="44">
        <f t="shared" si="1"/>
        <v>984</v>
      </c>
      <c r="M26" s="45">
        <f t="shared" si="2"/>
        <v>984</v>
      </c>
      <c r="N26" s="81">
        <v>4</v>
      </c>
      <c r="O26" s="84">
        <f>H26*N26</f>
        <v>164</v>
      </c>
      <c r="P26" s="86">
        <f>N26/I26</f>
        <v>0.16666666666666666</v>
      </c>
      <c r="Q26" s="88"/>
      <c r="R26" s="89"/>
      <c r="S26" s="90"/>
    </row>
    <row r="27" spans="1:19" ht="105" x14ac:dyDescent="0.25">
      <c r="A27" s="106"/>
      <c r="B27" s="106"/>
      <c r="C27" s="46">
        <v>24</v>
      </c>
      <c r="D27" s="54" t="s">
        <v>76</v>
      </c>
      <c r="E27" s="27" t="s">
        <v>100</v>
      </c>
      <c r="F27" s="27" t="s">
        <v>112</v>
      </c>
      <c r="G27" s="47" t="s">
        <v>122</v>
      </c>
      <c r="H27" s="62">
        <v>20</v>
      </c>
      <c r="I27" s="48">
        <f>REITORIA_SEMS!I27+REITORIA_PROAD!I27+MUSEU!I27+ESAG!I27+CEART!I27+FAED!I27+CEAD!I27+CEFID!I27+CERES!I27+CEAVI!I27+CESFI!I27</f>
        <v>25</v>
      </c>
      <c r="J27" s="32">
        <f>(REITORIA_SEMS!I27-REITORIA_SEMS!J27)+(REITORIA_PROAD!I27-REITORIA_PROAD!J27)+(MUSEU!I27-MUSEU!J27)+(ESAG!I27-ESAG!J27)+(CEART!I27-CEART!J27)+(FAED!I27-FAED!J27)+(CEAD!I27-CEAD!J27)+(CEFID!I27-CEFID!J27)+(CERES!I27-CERES!J27)+(CEAVI!I27-CEAVI!J27)+(CESFI!I27-CESFI!J27)</f>
        <v>0</v>
      </c>
      <c r="K27" s="49">
        <f t="shared" si="0"/>
        <v>25</v>
      </c>
      <c r="L27" s="44">
        <f t="shared" si="1"/>
        <v>500</v>
      </c>
      <c r="M27" s="45">
        <f t="shared" si="2"/>
        <v>0</v>
      </c>
      <c r="N27" s="81"/>
      <c r="O27" s="84"/>
      <c r="P27" s="81"/>
      <c r="Q27" s="88"/>
      <c r="R27" s="89"/>
      <c r="S27" s="88"/>
    </row>
    <row r="28" spans="1:19" ht="75" x14ac:dyDescent="0.25">
      <c r="A28" s="108" t="s">
        <v>124</v>
      </c>
      <c r="B28" s="104">
        <v>5</v>
      </c>
      <c r="C28" s="46">
        <v>25</v>
      </c>
      <c r="D28" s="54" t="s">
        <v>77</v>
      </c>
      <c r="E28" s="27" t="s">
        <v>100</v>
      </c>
      <c r="F28" s="27" t="s">
        <v>113</v>
      </c>
      <c r="G28" s="47" t="s">
        <v>121</v>
      </c>
      <c r="H28" s="62">
        <v>86.96</v>
      </c>
      <c r="I28" s="48">
        <f>REITORIA_SEMS!I28+REITORIA_PROAD!I28+MUSEU!I28+ESAG!I28+CEART!I28+FAED!I28+CEAD!I28+CEFID!I28+CERES!I28+CEAVI!I28+CESFI!I28</f>
        <v>380</v>
      </c>
      <c r="J28" s="32">
        <f>(REITORIA_SEMS!I28-REITORIA_SEMS!J28)+(REITORIA_PROAD!I28-REITORIA_PROAD!J28)+(MUSEU!I28-MUSEU!J28)+(ESAG!I28-ESAG!J28)+(CEART!I28-CEART!J28)+(FAED!I28-FAED!J28)+(CEAD!I28-CEAD!J28)+(CEFID!I28-CEFID!J28)+(CERES!I28-CERES!J28)+(CEAVI!I28-CEAVI!J28)+(CESFI!I28-CESFI!J28)</f>
        <v>0</v>
      </c>
      <c r="K28" s="49">
        <f t="shared" si="0"/>
        <v>380</v>
      </c>
      <c r="L28" s="44">
        <f t="shared" si="1"/>
        <v>33044.799999999996</v>
      </c>
      <c r="M28" s="45">
        <f t="shared" si="2"/>
        <v>0</v>
      </c>
      <c r="N28" s="81"/>
      <c r="O28" s="84"/>
      <c r="P28" s="81"/>
      <c r="Q28" s="88"/>
      <c r="R28" s="89"/>
      <c r="S28" s="88"/>
    </row>
    <row r="29" spans="1:19" ht="45" x14ac:dyDescent="0.25">
      <c r="A29" s="105"/>
      <c r="B29" s="105"/>
      <c r="C29" s="46">
        <v>26</v>
      </c>
      <c r="D29" s="54" t="s">
        <v>78</v>
      </c>
      <c r="E29" s="27" t="s">
        <v>100</v>
      </c>
      <c r="F29" s="27" t="s">
        <v>114</v>
      </c>
      <c r="G29" s="47" t="s">
        <v>121</v>
      </c>
      <c r="H29" s="62">
        <v>68.2</v>
      </c>
      <c r="I29" s="48">
        <f>REITORIA_SEMS!I29+REITORIA_PROAD!I29+MUSEU!I29+ESAG!I29+CEART!I29+FAED!I29+CEAD!I29+CEFID!I29+CERES!I29+CEAVI!I29+CESFI!I29</f>
        <v>430</v>
      </c>
      <c r="J29" s="32">
        <f>(REITORIA_SEMS!I29-REITORIA_SEMS!J29)+(REITORIA_PROAD!I29-REITORIA_PROAD!J29)+(MUSEU!I29-MUSEU!J29)+(ESAG!I29-ESAG!J29)+(CEART!I29-CEART!J29)+(FAED!I29-FAED!J29)+(CEAD!I29-CEAD!J29)+(CEFID!I29-CEFID!J29)+(CERES!I29-CERES!J29)+(CEAVI!I29-CEAVI!J29)+(CESFI!I29-CESFI!J29)</f>
        <v>0</v>
      </c>
      <c r="K29" s="49">
        <f t="shared" si="0"/>
        <v>430</v>
      </c>
      <c r="L29" s="44">
        <f t="shared" si="1"/>
        <v>29326</v>
      </c>
      <c r="M29" s="45">
        <f t="shared" si="2"/>
        <v>0</v>
      </c>
      <c r="N29" s="81"/>
      <c r="O29" s="84"/>
      <c r="P29" s="81"/>
      <c r="Q29" s="88"/>
      <c r="R29" s="89"/>
      <c r="S29" s="88"/>
    </row>
    <row r="30" spans="1:19" ht="45" x14ac:dyDescent="0.25">
      <c r="A30" s="106"/>
      <c r="B30" s="106"/>
      <c r="C30" s="46">
        <v>27</v>
      </c>
      <c r="D30" s="54" t="s">
        <v>79</v>
      </c>
      <c r="E30" s="27" t="s">
        <v>100</v>
      </c>
      <c r="F30" s="27" t="s">
        <v>115</v>
      </c>
      <c r="G30" s="47" t="s">
        <v>121</v>
      </c>
      <c r="H30" s="62">
        <v>68.2</v>
      </c>
      <c r="I30" s="48">
        <f>REITORIA_SEMS!I30+REITORIA_PROAD!I30+MUSEU!I30+ESAG!I30+CEART!I30+FAED!I30+CEAD!I30+CEFID!I30+CERES!I30+CEAVI!I30+CESFI!I30</f>
        <v>430</v>
      </c>
      <c r="J30" s="32">
        <f>(REITORIA_SEMS!I30-REITORIA_SEMS!J30)+(REITORIA_PROAD!I30-REITORIA_PROAD!J30)+(MUSEU!I30-MUSEU!J30)+(ESAG!I30-ESAG!J30)+(CEART!I30-CEART!J30)+(FAED!I30-FAED!J30)+(CEAD!I30-CEAD!J30)+(CEFID!I30-CEFID!J30)+(CERES!I30-CERES!J30)+(CEAVI!I30-CEAVI!J30)+(CESFI!I30-CESFI!J30)</f>
        <v>0</v>
      </c>
      <c r="K30" s="49">
        <f t="shared" si="0"/>
        <v>430</v>
      </c>
      <c r="L30" s="44">
        <f t="shared" si="1"/>
        <v>29326</v>
      </c>
      <c r="M30" s="45">
        <f t="shared" si="2"/>
        <v>0</v>
      </c>
      <c r="N30" s="81"/>
      <c r="O30" s="84"/>
      <c r="P30" s="81"/>
      <c r="Q30" s="88"/>
      <c r="R30" s="89"/>
      <c r="S30" s="88"/>
    </row>
    <row r="31" spans="1:19" ht="60" x14ac:dyDescent="0.25">
      <c r="A31" s="66" t="s">
        <v>128</v>
      </c>
      <c r="B31" s="53">
        <v>6</v>
      </c>
      <c r="C31" s="46">
        <v>28</v>
      </c>
      <c r="D31" s="54" t="s">
        <v>80</v>
      </c>
      <c r="E31" s="27"/>
      <c r="F31" s="27" t="s">
        <v>116</v>
      </c>
      <c r="G31" s="47" t="s">
        <v>121</v>
      </c>
      <c r="H31" s="62">
        <v>458</v>
      </c>
      <c r="I31" s="48">
        <f>REITORIA_SEMS!I31+REITORIA_PROAD!I31+MUSEU!I31+ESAG!I31+CEART!I31+FAED!I31+CEAD!I31+CEFID!I31+CERES!I31+CEAVI!I31+CESFI!I31</f>
        <v>50</v>
      </c>
      <c r="J31" s="32">
        <f>(REITORIA_SEMS!I31-REITORIA_SEMS!J31)+(REITORIA_PROAD!I31-REITORIA_PROAD!J31)+(MUSEU!I31-MUSEU!J31)+(ESAG!I31-ESAG!J31)+(CEART!I31-CEART!J31)+(FAED!I31-FAED!J31)+(CEAD!I31-CEAD!J31)+(CEFID!I31-CEFID!J31)+(CERES!I31-CERES!J31)+(CEAVI!I31-CEAVI!J31)+(CESFI!I31-CESFI!J31)</f>
        <v>0</v>
      </c>
      <c r="K31" s="49">
        <f t="shared" si="0"/>
        <v>50</v>
      </c>
      <c r="L31" s="44">
        <f t="shared" si="1"/>
        <v>22900</v>
      </c>
      <c r="M31" s="45">
        <f t="shared" si="2"/>
        <v>0</v>
      </c>
      <c r="N31" s="81"/>
      <c r="O31" s="84"/>
      <c r="P31" s="81"/>
      <c r="Q31" s="88"/>
      <c r="R31" s="89"/>
      <c r="S31" s="88"/>
    </row>
    <row r="32" spans="1:19" ht="60" x14ac:dyDescent="0.25">
      <c r="A32" s="108" t="s">
        <v>124</v>
      </c>
      <c r="B32" s="104">
        <v>7</v>
      </c>
      <c r="C32" s="46">
        <v>29</v>
      </c>
      <c r="D32" s="54" t="s">
        <v>81</v>
      </c>
      <c r="E32" s="27" t="s">
        <v>102</v>
      </c>
      <c r="F32" s="27" t="s">
        <v>117</v>
      </c>
      <c r="G32" s="47" t="s">
        <v>121</v>
      </c>
      <c r="H32" s="62">
        <v>920</v>
      </c>
      <c r="I32" s="48">
        <f>REITORIA_SEMS!I32+REITORIA_PROAD!I32+MUSEU!I32+ESAG!I32+CEART!I32+FAED!I32+CEAD!I32+CEFID!I32+CERES!I32+CEAVI!I32+CESFI!I32</f>
        <v>1</v>
      </c>
      <c r="J32" s="32">
        <f>(REITORIA_SEMS!I32-REITORIA_SEMS!J32)+(REITORIA_PROAD!I32-REITORIA_PROAD!J32)+(MUSEU!I32-MUSEU!J32)+(ESAG!I32-ESAG!J32)+(CEART!I32-CEART!J32)+(FAED!I32-FAED!J32)+(CEAD!I32-CEAD!J32)+(CEFID!I32-CEFID!J32)+(CERES!I32-CERES!J32)+(CEAVI!I32-CEAVI!J32)+(CESFI!I32-CESFI!J32)</f>
        <v>1</v>
      </c>
      <c r="K32" s="49">
        <f t="shared" si="0"/>
        <v>0</v>
      </c>
      <c r="L32" s="44">
        <f t="shared" si="1"/>
        <v>920</v>
      </c>
      <c r="M32" s="45">
        <f t="shared" si="2"/>
        <v>920</v>
      </c>
      <c r="N32" s="81"/>
      <c r="O32" s="84"/>
      <c r="P32" s="81"/>
      <c r="Q32" s="88"/>
      <c r="R32" s="89"/>
      <c r="S32" s="88"/>
    </row>
    <row r="33" spans="1:19" ht="90" x14ac:dyDescent="0.25">
      <c r="A33" s="105"/>
      <c r="B33" s="105"/>
      <c r="C33" s="46">
        <v>30</v>
      </c>
      <c r="D33" s="54" t="s">
        <v>82</v>
      </c>
      <c r="E33" s="27" t="s">
        <v>102</v>
      </c>
      <c r="F33" s="27" t="s">
        <v>117</v>
      </c>
      <c r="G33" s="47" t="s">
        <v>121</v>
      </c>
      <c r="H33" s="62">
        <v>1670</v>
      </c>
      <c r="I33" s="48">
        <f>REITORIA_SEMS!I33+REITORIA_PROAD!I33+MUSEU!I33+ESAG!I33+CEART!I33+FAED!I33+CEAD!I33+CEFID!I33+CERES!I33+CEAVI!I33+CESFI!I33</f>
        <v>7</v>
      </c>
      <c r="J33" s="32">
        <f>(REITORIA_SEMS!I33-REITORIA_SEMS!J33)+(REITORIA_PROAD!I33-REITORIA_PROAD!J33)+(MUSEU!I33-MUSEU!J33)+(ESAG!I33-ESAG!J33)+(CEART!I33-CEART!J33)+(FAED!I33-FAED!J33)+(CEAD!I33-CEAD!J33)+(CEFID!I33-CEFID!J33)+(CERES!I33-CERES!J33)+(CEAVI!I33-CEAVI!J33)+(CESFI!I33-CESFI!J33)</f>
        <v>7</v>
      </c>
      <c r="K33" s="49">
        <f t="shared" si="0"/>
        <v>0</v>
      </c>
      <c r="L33" s="44">
        <f t="shared" si="1"/>
        <v>11690</v>
      </c>
      <c r="M33" s="45">
        <f t="shared" si="2"/>
        <v>11690</v>
      </c>
      <c r="N33" s="81"/>
      <c r="O33" s="84"/>
      <c r="P33" s="81"/>
      <c r="Q33" s="88"/>
      <c r="R33" s="89"/>
      <c r="S33" s="88"/>
    </row>
    <row r="34" spans="1:19" ht="90" x14ac:dyDescent="0.25">
      <c r="A34" s="106"/>
      <c r="B34" s="106"/>
      <c r="C34" s="46">
        <v>31</v>
      </c>
      <c r="D34" s="54" t="s">
        <v>83</v>
      </c>
      <c r="E34" s="27" t="s">
        <v>102</v>
      </c>
      <c r="F34" s="27" t="s">
        <v>117</v>
      </c>
      <c r="G34" s="47" t="s">
        <v>121</v>
      </c>
      <c r="H34" s="62">
        <v>1178</v>
      </c>
      <c r="I34" s="48">
        <f>REITORIA_SEMS!I34+REITORIA_PROAD!I34+MUSEU!I34+ESAG!I34+CEART!I34+FAED!I34+CEAD!I34+CEFID!I34+CERES!I34+CEAVI!I34+CESFI!I34</f>
        <v>5</v>
      </c>
      <c r="J34" s="32">
        <f>(REITORIA_SEMS!I34-REITORIA_SEMS!J34)+(REITORIA_PROAD!I34-REITORIA_PROAD!J34)+(MUSEU!I34-MUSEU!J34)+(ESAG!I34-ESAG!J34)+(CEART!I34-CEART!J34)+(FAED!I34-FAED!J34)+(CEAD!I34-CEAD!J34)+(CEFID!I34-CEFID!J34)+(CERES!I34-CERES!J34)+(CEAVI!I34-CEAVI!J34)+(CESFI!I34-CESFI!J34)</f>
        <v>0</v>
      </c>
      <c r="K34" s="49">
        <f t="shared" si="0"/>
        <v>5</v>
      </c>
      <c r="L34" s="44">
        <f t="shared" si="1"/>
        <v>5890</v>
      </c>
      <c r="M34" s="45">
        <f t="shared" si="2"/>
        <v>0</v>
      </c>
      <c r="N34" s="81"/>
      <c r="O34" s="84"/>
      <c r="P34" s="81"/>
      <c r="Q34" s="88"/>
      <c r="R34" s="89"/>
      <c r="S34" s="88"/>
    </row>
    <row r="35" spans="1:19" ht="90" x14ac:dyDescent="0.25">
      <c r="A35" s="108" t="s">
        <v>128</v>
      </c>
      <c r="B35" s="104">
        <v>8</v>
      </c>
      <c r="C35" s="46">
        <v>32</v>
      </c>
      <c r="D35" s="54" t="s">
        <v>84</v>
      </c>
      <c r="E35" s="27" t="s">
        <v>102</v>
      </c>
      <c r="F35" s="27" t="s">
        <v>118</v>
      </c>
      <c r="G35" s="47" t="s">
        <v>121</v>
      </c>
      <c r="H35" s="62">
        <v>977</v>
      </c>
      <c r="I35" s="48">
        <f>REITORIA_SEMS!I35+REITORIA_PROAD!I35+MUSEU!I35+ESAG!I35+CEART!I35+FAED!I35+CEAD!I35+CEFID!I35+CERES!I35+CEAVI!I35+CESFI!I35</f>
        <v>6</v>
      </c>
      <c r="J35" s="32">
        <f>(REITORIA_SEMS!I35-REITORIA_SEMS!J35)+(REITORIA_PROAD!I35-REITORIA_PROAD!J35)+(MUSEU!I35-MUSEU!J35)+(ESAG!I35-ESAG!J35)+(CEART!I35-CEART!J35)+(FAED!I35-FAED!J35)+(CEAD!I35-CEAD!J35)+(CEFID!I35-CEFID!J35)+(CERES!I35-CERES!J35)+(CEAVI!I35-CEAVI!J35)+(CESFI!I35-CESFI!J35)</f>
        <v>0</v>
      </c>
      <c r="K35" s="49">
        <f t="shared" si="0"/>
        <v>6</v>
      </c>
      <c r="L35" s="44">
        <f t="shared" si="1"/>
        <v>5862</v>
      </c>
      <c r="M35" s="45">
        <f t="shared" si="2"/>
        <v>0</v>
      </c>
      <c r="N35" s="81"/>
      <c r="O35" s="84"/>
      <c r="P35" s="81"/>
      <c r="Q35" s="88"/>
      <c r="R35" s="89"/>
      <c r="S35" s="88"/>
    </row>
    <row r="36" spans="1:19" ht="90" x14ac:dyDescent="0.25">
      <c r="A36" s="105"/>
      <c r="B36" s="105"/>
      <c r="C36" s="46">
        <v>33</v>
      </c>
      <c r="D36" s="54" t="s">
        <v>85</v>
      </c>
      <c r="E36" s="27" t="s">
        <v>102</v>
      </c>
      <c r="F36" s="27" t="s">
        <v>118</v>
      </c>
      <c r="G36" s="47" t="s">
        <v>121</v>
      </c>
      <c r="H36" s="62">
        <v>840</v>
      </c>
      <c r="I36" s="48">
        <f>REITORIA_SEMS!I36+REITORIA_PROAD!I36+MUSEU!I36+ESAG!I36+CEART!I36+FAED!I36+CEAD!I36+CEFID!I36+CERES!I36+CEAVI!I36+CESFI!I36</f>
        <v>11</v>
      </c>
      <c r="J36" s="32">
        <f>(REITORIA_SEMS!I36-REITORIA_SEMS!J36)+(REITORIA_PROAD!I36-REITORIA_PROAD!J36)+(MUSEU!I36-MUSEU!J36)+(ESAG!I36-ESAG!J36)+(CEART!I36-CEART!J36)+(FAED!I36-FAED!J36)+(CEAD!I36-CEAD!J36)+(CEFID!I36-CEFID!J36)+(CERES!I36-CERES!J36)+(CEAVI!I36-CEAVI!J36)+(CESFI!I36-CESFI!J36)</f>
        <v>11</v>
      </c>
      <c r="K36" s="49">
        <f t="shared" si="0"/>
        <v>0</v>
      </c>
      <c r="L36" s="44">
        <f t="shared" si="1"/>
        <v>9240</v>
      </c>
      <c r="M36" s="45">
        <f t="shared" si="2"/>
        <v>9240</v>
      </c>
      <c r="N36" s="81"/>
      <c r="O36" s="84"/>
      <c r="P36" s="81"/>
      <c r="Q36" s="88"/>
      <c r="R36" s="89"/>
      <c r="S36" s="88"/>
    </row>
    <row r="37" spans="1:19" ht="90" x14ac:dyDescent="0.25">
      <c r="A37" s="105"/>
      <c r="B37" s="105"/>
      <c r="C37" s="46">
        <v>34</v>
      </c>
      <c r="D37" s="54" t="s">
        <v>86</v>
      </c>
      <c r="E37" s="27" t="s">
        <v>102</v>
      </c>
      <c r="F37" s="27" t="s">
        <v>118</v>
      </c>
      <c r="G37" s="47" t="s">
        <v>121</v>
      </c>
      <c r="H37" s="62">
        <v>699</v>
      </c>
      <c r="I37" s="48">
        <f>REITORIA_SEMS!I37+REITORIA_PROAD!I37+MUSEU!I37+ESAG!I37+CEART!I37+FAED!I37+CEAD!I37+CEFID!I37+CERES!I37+CEAVI!I37+CESFI!I37</f>
        <v>3</v>
      </c>
      <c r="J37" s="32">
        <f>(REITORIA_SEMS!I37-REITORIA_SEMS!J37)+(REITORIA_PROAD!I37-REITORIA_PROAD!J37)+(MUSEU!I37-MUSEU!J37)+(ESAG!I37-ESAG!J37)+(CEART!I37-CEART!J37)+(FAED!I37-FAED!J37)+(CEAD!I37-CEAD!J37)+(CEFID!I37-CEFID!J37)+(CERES!I37-CERES!J37)+(CEAVI!I37-CEAVI!J37)+(CESFI!I37-CESFI!J37)</f>
        <v>0</v>
      </c>
      <c r="K37" s="49">
        <f t="shared" si="0"/>
        <v>3</v>
      </c>
      <c r="L37" s="44">
        <f t="shared" si="1"/>
        <v>2097</v>
      </c>
      <c r="M37" s="45">
        <f t="shared" si="2"/>
        <v>0</v>
      </c>
      <c r="N37" s="81"/>
      <c r="O37" s="84"/>
      <c r="P37" s="81"/>
      <c r="Q37" s="88"/>
      <c r="R37" s="89"/>
      <c r="S37" s="88"/>
    </row>
    <row r="38" spans="1:19" ht="90" x14ac:dyDescent="0.25">
      <c r="A38" s="106"/>
      <c r="B38" s="106"/>
      <c r="C38" s="46">
        <v>35</v>
      </c>
      <c r="D38" s="54" t="s">
        <v>87</v>
      </c>
      <c r="E38" s="27" t="s">
        <v>102</v>
      </c>
      <c r="F38" s="27" t="s">
        <v>118</v>
      </c>
      <c r="G38" s="47" t="s">
        <v>121</v>
      </c>
      <c r="H38" s="62">
        <v>890</v>
      </c>
      <c r="I38" s="48">
        <f>REITORIA_SEMS!I38+REITORIA_PROAD!I38+MUSEU!I38+ESAG!I38+CEART!I38+FAED!I38+CEAD!I38+CEFID!I38+CERES!I38+CEAVI!I38+CESFI!I38</f>
        <v>30</v>
      </c>
      <c r="J38" s="32">
        <f>(REITORIA_SEMS!I38-REITORIA_SEMS!J38)+(REITORIA_PROAD!I38-REITORIA_PROAD!J38)+(MUSEU!I38-MUSEU!J38)+(ESAG!I38-ESAG!J38)+(CEART!I38-CEART!J38)+(FAED!I38-FAED!J38)+(CEAD!I38-CEAD!J38)+(CEFID!I38-CEFID!J38)+(CERES!I38-CERES!J38)+(CEAVI!I38-CEAVI!J38)+(CESFI!I38-CESFI!J38)</f>
        <v>25</v>
      </c>
      <c r="K38" s="49">
        <f t="shared" si="0"/>
        <v>5</v>
      </c>
      <c r="L38" s="44">
        <f t="shared" si="1"/>
        <v>26700</v>
      </c>
      <c r="M38" s="45">
        <f t="shared" si="2"/>
        <v>22250</v>
      </c>
      <c r="N38" s="81"/>
      <c r="O38" s="84"/>
      <c r="P38" s="81"/>
      <c r="Q38" s="88"/>
      <c r="R38" s="89"/>
      <c r="S38" s="88"/>
    </row>
    <row r="39" spans="1:19" ht="60" x14ac:dyDescent="0.25">
      <c r="A39" s="108" t="s">
        <v>124</v>
      </c>
      <c r="B39" s="104">
        <v>9</v>
      </c>
      <c r="C39" s="46">
        <v>36</v>
      </c>
      <c r="D39" s="54" t="s">
        <v>88</v>
      </c>
      <c r="E39" s="27" t="s">
        <v>102</v>
      </c>
      <c r="F39" s="27" t="s">
        <v>117</v>
      </c>
      <c r="G39" s="47" t="s">
        <v>121</v>
      </c>
      <c r="H39" s="62">
        <v>1300</v>
      </c>
      <c r="I39" s="48">
        <f>REITORIA_SEMS!I39+REITORIA_PROAD!I39+MUSEU!I39+ESAG!I39+CEART!I39+FAED!I39+CEAD!I39+CEFID!I39+CERES!I39+CEAVI!I39+CESFI!I39</f>
        <v>2</v>
      </c>
      <c r="J39" s="32">
        <f>(REITORIA_SEMS!I39-REITORIA_SEMS!J39)+(REITORIA_PROAD!I39-REITORIA_PROAD!J39)+(MUSEU!I39-MUSEU!J39)+(ESAG!I39-ESAG!J39)+(CEART!I39-CEART!J39)+(FAED!I39-FAED!J39)+(CEAD!I39-CEAD!J39)+(CEFID!I39-CEFID!J39)+(CERES!I39-CERES!J39)+(CEAVI!I39-CEAVI!J39)+(CESFI!I39-CESFI!J39)</f>
        <v>2</v>
      </c>
      <c r="K39" s="49">
        <f t="shared" si="0"/>
        <v>0</v>
      </c>
      <c r="L39" s="44">
        <f t="shared" si="1"/>
        <v>2600</v>
      </c>
      <c r="M39" s="45">
        <f t="shared" si="2"/>
        <v>2600</v>
      </c>
      <c r="N39" s="81"/>
      <c r="O39" s="84"/>
      <c r="P39" s="81"/>
      <c r="Q39" s="88"/>
      <c r="R39" s="89"/>
      <c r="S39" s="88"/>
    </row>
    <row r="40" spans="1:19" ht="60" x14ac:dyDescent="0.25">
      <c r="A40" s="105"/>
      <c r="B40" s="105"/>
      <c r="C40" s="46">
        <v>37</v>
      </c>
      <c r="D40" s="54" t="s">
        <v>89</v>
      </c>
      <c r="E40" s="27" t="s">
        <v>102</v>
      </c>
      <c r="F40" s="27" t="s">
        <v>117</v>
      </c>
      <c r="G40" s="47" t="s">
        <v>121</v>
      </c>
      <c r="H40" s="62">
        <v>1100</v>
      </c>
      <c r="I40" s="48">
        <f>REITORIA_SEMS!I40+REITORIA_PROAD!I40+MUSEU!I40+ESAG!I40+CEART!I40+FAED!I40+CEAD!I40+CEFID!I40+CERES!I40+CEAVI!I40+CESFI!I40</f>
        <v>2</v>
      </c>
      <c r="J40" s="32">
        <f>(REITORIA_SEMS!I40-REITORIA_SEMS!J40)+(REITORIA_PROAD!I40-REITORIA_PROAD!J40)+(MUSEU!I40-MUSEU!J40)+(ESAG!I40-ESAG!J40)+(CEART!I40-CEART!J40)+(FAED!I40-FAED!J40)+(CEAD!I40-CEAD!J40)+(CEFID!I40-CEFID!J40)+(CERES!I40-CERES!J40)+(CEAVI!I40-CEAVI!J40)+(CESFI!I40-CESFI!J40)</f>
        <v>2</v>
      </c>
      <c r="K40" s="49">
        <f t="shared" si="0"/>
        <v>0</v>
      </c>
      <c r="L40" s="44">
        <f t="shared" si="1"/>
        <v>2200</v>
      </c>
      <c r="M40" s="45">
        <f t="shared" si="2"/>
        <v>2200</v>
      </c>
      <c r="N40" s="81"/>
      <c r="O40" s="84"/>
      <c r="P40" s="81"/>
      <c r="Q40" s="88"/>
      <c r="R40" s="89"/>
      <c r="S40" s="88"/>
    </row>
    <row r="41" spans="1:19" ht="75" x14ac:dyDescent="0.25">
      <c r="A41" s="105"/>
      <c r="B41" s="105"/>
      <c r="C41" s="46">
        <v>38</v>
      </c>
      <c r="D41" s="54" t="s">
        <v>90</v>
      </c>
      <c r="E41" s="27" t="s">
        <v>102</v>
      </c>
      <c r="F41" s="27" t="s">
        <v>117</v>
      </c>
      <c r="G41" s="47" t="s">
        <v>121</v>
      </c>
      <c r="H41" s="62">
        <v>660</v>
      </c>
      <c r="I41" s="48">
        <f>REITORIA_SEMS!I41+REITORIA_PROAD!I41+MUSEU!I41+ESAG!I41+CEART!I41+FAED!I41+CEAD!I41+CEFID!I41+CERES!I41+CEAVI!I41+CESFI!I41</f>
        <v>8</v>
      </c>
      <c r="J41" s="32">
        <f>(REITORIA_SEMS!I41-REITORIA_SEMS!J41)+(REITORIA_PROAD!I41-REITORIA_PROAD!J41)+(MUSEU!I41-MUSEU!J41)+(ESAG!I41-ESAG!J41)+(CEART!I41-CEART!J41)+(FAED!I41-FAED!J41)+(CEAD!I41-CEAD!J41)+(CEFID!I41-CEFID!J41)+(CERES!I41-CERES!J41)+(CEAVI!I41-CEAVI!J41)+(CESFI!I41-CESFI!J41)</f>
        <v>4</v>
      </c>
      <c r="K41" s="49">
        <f t="shared" si="0"/>
        <v>4</v>
      </c>
      <c r="L41" s="44">
        <f t="shared" si="1"/>
        <v>5280</v>
      </c>
      <c r="M41" s="45">
        <f t="shared" si="2"/>
        <v>2640</v>
      </c>
      <c r="N41" s="81"/>
      <c r="O41" s="84"/>
      <c r="P41" s="81"/>
      <c r="Q41" s="88"/>
      <c r="R41" s="89"/>
      <c r="S41" s="88"/>
    </row>
    <row r="42" spans="1:19" ht="105" x14ac:dyDescent="0.25">
      <c r="A42" s="105"/>
      <c r="B42" s="105"/>
      <c r="C42" s="46">
        <v>39</v>
      </c>
      <c r="D42" s="54" t="s">
        <v>91</v>
      </c>
      <c r="E42" s="27" t="s">
        <v>102</v>
      </c>
      <c r="F42" s="27" t="s">
        <v>117</v>
      </c>
      <c r="G42" s="47" t="s">
        <v>121</v>
      </c>
      <c r="H42" s="62">
        <v>3945</v>
      </c>
      <c r="I42" s="48">
        <f>REITORIA_SEMS!I42+REITORIA_PROAD!I42+MUSEU!I42+ESAG!I42+CEART!I42+FAED!I42+CEAD!I42+CEFID!I42+CERES!I42+CEAVI!I42+CESFI!I42</f>
        <v>1</v>
      </c>
      <c r="J42" s="32">
        <f>(REITORIA_SEMS!I42-REITORIA_SEMS!J42)+(REITORIA_PROAD!I42-REITORIA_PROAD!J42)+(MUSEU!I42-MUSEU!J42)+(ESAG!I42-ESAG!J42)+(CEART!I42-CEART!J42)+(FAED!I42-FAED!J42)+(CEAD!I42-CEAD!J42)+(CEFID!I42-CEFID!J42)+(CERES!I42-CERES!J42)+(CEAVI!I42-CEAVI!J42)+(CESFI!I42-CESFI!J42)</f>
        <v>1</v>
      </c>
      <c r="K42" s="49">
        <f t="shared" si="0"/>
        <v>0</v>
      </c>
      <c r="L42" s="44">
        <f t="shared" si="1"/>
        <v>3945</v>
      </c>
      <c r="M42" s="45">
        <f t="shared" si="2"/>
        <v>3945</v>
      </c>
      <c r="N42" s="81"/>
      <c r="O42" s="84"/>
      <c r="P42" s="81"/>
      <c r="Q42" s="88"/>
      <c r="R42" s="89"/>
      <c r="S42" s="88"/>
    </row>
    <row r="43" spans="1:19" ht="105" x14ac:dyDescent="0.25">
      <c r="A43" s="106"/>
      <c r="B43" s="106"/>
      <c r="C43" s="46">
        <v>40</v>
      </c>
      <c r="D43" s="54" t="s">
        <v>92</v>
      </c>
      <c r="E43" s="27" t="s">
        <v>102</v>
      </c>
      <c r="F43" s="27" t="s">
        <v>117</v>
      </c>
      <c r="G43" s="47" t="s">
        <v>121</v>
      </c>
      <c r="H43" s="62">
        <v>859.37</v>
      </c>
      <c r="I43" s="48">
        <f>REITORIA_SEMS!I43+REITORIA_PROAD!I43+MUSEU!I43+ESAG!I43+CEART!I43+FAED!I43+CEAD!I43+CEFID!I43+CERES!I43+CEAVI!I43+CESFI!I43</f>
        <v>8</v>
      </c>
      <c r="J43" s="32">
        <f>(REITORIA_SEMS!I43-REITORIA_SEMS!J43)+(REITORIA_PROAD!I43-REITORIA_PROAD!J43)+(MUSEU!I43-MUSEU!J43)+(ESAG!I43-ESAG!J43)+(CEART!I43-CEART!J43)+(FAED!I43-FAED!J43)+(CEAD!I43-CEAD!J43)+(CEFID!I43-CEFID!J43)+(CERES!I43-CERES!J43)+(CEAVI!I43-CEAVI!J43)+(CESFI!I43-CESFI!J43)</f>
        <v>5</v>
      </c>
      <c r="K43" s="49">
        <f t="shared" si="0"/>
        <v>3</v>
      </c>
      <c r="L43" s="44">
        <f t="shared" si="1"/>
        <v>6874.96</v>
      </c>
      <c r="M43" s="45">
        <f t="shared" si="2"/>
        <v>4296.8500000000004</v>
      </c>
      <c r="N43" s="81"/>
      <c r="O43" s="84"/>
      <c r="P43" s="81"/>
      <c r="Q43" s="88"/>
      <c r="R43" s="89"/>
      <c r="S43" s="88"/>
    </row>
    <row r="44" spans="1:19" ht="375" x14ac:dyDescent="0.25">
      <c r="A44" s="65" t="s">
        <v>128</v>
      </c>
      <c r="B44" s="53">
        <v>10</v>
      </c>
      <c r="C44" s="46">
        <v>41</v>
      </c>
      <c r="D44" s="54" t="s">
        <v>93</v>
      </c>
      <c r="E44" s="27" t="s">
        <v>102</v>
      </c>
      <c r="F44" s="27" t="s">
        <v>119</v>
      </c>
      <c r="G44" s="47" t="s">
        <v>121</v>
      </c>
      <c r="H44" s="62">
        <v>1290</v>
      </c>
      <c r="I44" s="48">
        <f>REITORIA_SEMS!I44+REITORIA_PROAD!I44+MUSEU!I44+ESAG!I44+CEART!I44+FAED!I44+CEAD!I44+CEFID!I44+CERES!I44+CEAVI!I44+CESFI!I44</f>
        <v>10</v>
      </c>
      <c r="J44" s="32">
        <f>(REITORIA_SEMS!I44-REITORIA_SEMS!J44)+(REITORIA_PROAD!I44-REITORIA_PROAD!J44)+(MUSEU!I44-MUSEU!J44)+(ESAG!I44-ESAG!J44)+(CEART!I44-CEART!J44)+(FAED!I44-FAED!J44)+(CEAD!I44-CEAD!J44)+(CEFID!I44-CEFID!J44)+(CERES!I44-CERES!J44)+(CEAVI!I44-CEAVI!J44)+(CESFI!I44-CESFI!J44)</f>
        <v>10</v>
      </c>
      <c r="K44" s="49">
        <f t="shared" si="0"/>
        <v>0</v>
      </c>
      <c r="L44" s="44">
        <f t="shared" si="1"/>
        <v>12900</v>
      </c>
      <c r="M44" s="45">
        <f t="shared" si="2"/>
        <v>12900</v>
      </c>
      <c r="N44" s="81"/>
      <c r="O44" s="84"/>
      <c r="P44" s="81"/>
      <c r="Q44" s="88"/>
      <c r="R44" s="89"/>
      <c r="S44" s="88"/>
    </row>
    <row r="45" spans="1:19" ht="345" x14ac:dyDescent="0.25">
      <c r="A45" s="65" t="s">
        <v>124</v>
      </c>
      <c r="B45" s="53">
        <v>11</v>
      </c>
      <c r="C45" s="46">
        <v>42</v>
      </c>
      <c r="D45" s="54" t="s">
        <v>94</v>
      </c>
      <c r="E45" s="27" t="s">
        <v>102</v>
      </c>
      <c r="F45" s="27" t="s">
        <v>117</v>
      </c>
      <c r="G45" s="47" t="s">
        <v>121</v>
      </c>
      <c r="H45" s="62">
        <v>925</v>
      </c>
      <c r="I45" s="48">
        <f>REITORIA_SEMS!I45+REITORIA_PROAD!I45+MUSEU!I45+ESAG!I45+CEART!I45+FAED!I45+CEAD!I45+CEFID!I45+CERES!I45+CEAVI!I45+CESFI!I45</f>
        <v>12</v>
      </c>
      <c r="J45" s="32">
        <f>(REITORIA_SEMS!I45-REITORIA_SEMS!J45)+(REITORIA_PROAD!I45-REITORIA_PROAD!J45)+(MUSEU!I45-MUSEU!J45)+(ESAG!I45-ESAG!J45)+(CEART!I45-CEART!J45)+(FAED!I45-FAED!J45)+(CEAD!I45-CEAD!J45)+(CEFID!I45-CEFID!J45)+(CERES!I45-CERES!J45)+(CEAVI!I45-CEAVI!J45)+(CESFI!I45-CESFI!J45)</f>
        <v>12</v>
      </c>
      <c r="K45" s="49">
        <f t="shared" si="0"/>
        <v>0</v>
      </c>
      <c r="L45" s="44">
        <f t="shared" si="1"/>
        <v>11100</v>
      </c>
      <c r="M45" s="45">
        <f t="shared" si="2"/>
        <v>11100</v>
      </c>
      <c r="N45" s="81"/>
      <c r="O45" s="84"/>
      <c r="P45" s="81"/>
      <c r="Q45" s="88"/>
      <c r="R45" s="89"/>
      <c r="S45" s="88"/>
    </row>
    <row r="46" spans="1:19" ht="30" x14ac:dyDescent="0.25">
      <c r="A46" s="67" t="s">
        <v>137</v>
      </c>
      <c r="B46" s="68">
        <v>12</v>
      </c>
      <c r="C46" s="69">
        <v>43</v>
      </c>
      <c r="D46" s="70" t="s">
        <v>95</v>
      </c>
      <c r="E46" s="71" t="s">
        <v>102</v>
      </c>
      <c r="F46" s="71">
        <v>0</v>
      </c>
      <c r="G46" s="72" t="s">
        <v>121</v>
      </c>
      <c r="H46" s="73">
        <v>0</v>
      </c>
      <c r="I46" s="78">
        <f>REITORIA_SEMS!I46+REITORIA_PROAD!I46+MUSEU!I46+ESAG!I46+CEART!I46+FAED!I46+CEAD!I46+CEFID!I46+CERES!I46+CEAVI!I46+CESFI!I46</f>
        <v>0</v>
      </c>
      <c r="J46" s="75">
        <f>(REITORIA_SEMS!I46-REITORIA_SEMS!J46)+(REITORIA_PROAD!I46-REITORIA_PROAD!J46)+(MUSEU!I46-MUSEU!J46)+(ESAG!I46-ESAG!J46)+(CEART!I46-CEART!J46)+(FAED!I46-FAED!J46)+(CEAD!I46-CEAD!J46)+(CEFID!I46-CEFID!J46)+(CERES!I46-CERES!J46)+(CEAVI!I46-CEAVI!J46)+(CESFI!I46-CESFI!J46)</f>
        <v>0</v>
      </c>
      <c r="K46" s="76">
        <f t="shared" si="0"/>
        <v>0</v>
      </c>
      <c r="L46" s="79">
        <f t="shared" si="1"/>
        <v>0</v>
      </c>
      <c r="M46" s="80">
        <f t="shared" si="2"/>
        <v>0</v>
      </c>
      <c r="N46" s="81"/>
      <c r="O46" s="84"/>
      <c r="P46" s="81"/>
      <c r="Q46" s="88"/>
      <c r="R46" s="89"/>
      <c r="S46" s="88"/>
    </row>
    <row r="47" spans="1:19" ht="165" x14ac:dyDescent="0.25">
      <c r="A47" s="65" t="s">
        <v>124</v>
      </c>
      <c r="B47" s="53">
        <v>13</v>
      </c>
      <c r="C47" s="46">
        <v>44</v>
      </c>
      <c r="D47" s="54" t="s">
        <v>96</v>
      </c>
      <c r="E47" s="27" t="s">
        <v>103</v>
      </c>
      <c r="F47" s="27" t="s">
        <v>117</v>
      </c>
      <c r="G47" s="47" t="s">
        <v>121</v>
      </c>
      <c r="H47" s="62">
        <v>8700</v>
      </c>
      <c r="I47" s="48">
        <f>REITORIA_SEMS!I47+REITORIA_PROAD!I47+MUSEU!I47+ESAG!I47+CEART!I47+FAED!I47+CEAD!I47+CEFID!I47+CERES!I47+CEAVI!I47+CESFI!I47</f>
        <v>1</v>
      </c>
      <c r="J47" s="32">
        <f>(REITORIA_SEMS!I47-REITORIA_SEMS!J47)+(REITORIA_PROAD!I47-REITORIA_PROAD!J47)+(MUSEU!I47-MUSEU!J47)+(ESAG!I47-ESAG!J47)+(CEART!I47-CEART!J47)+(FAED!I47-FAED!J47)+(CEAD!I47-CEAD!J47)+(CEFID!I47-CEFID!J47)+(CERES!I47-CERES!J47)+(CEAVI!I47-CEAVI!J47)+(CESFI!I47-CESFI!J47)</f>
        <v>0</v>
      </c>
      <c r="K47" s="49">
        <f t="shared" si="0"/>
        <v>1</v>
      </c>
      <c r="L47" s="44">
        <f t="shared" si="1"/>
        <v>8700</v>
      </c>
      <c r="M47" s="45">
        <f t="shared" si="2"/>
        <v>0</v>
      </c>
      <c r="N47" s="81"/>
      <c r="O47" s="84"/>
      <c r="P47" s="81"/>
      <c r="Q47" s="88"/>
      <c r="R47" s="89"/>
      <c r="S47" s="88"/>
    </row>
    <row r="48" spans="1:19" ht="45" x14ac:dyDescent="0.25">
      <c r="A48" s="108" t="s">
        <v>129</v>
      </c>
      <c r="B48" s="104">
        <v>14</v>
      </c>
      <c r="C48" s="46">
        <v>45</v>
      </c>
      <c r="D48" s="54" t="s">
        <v>97</v>
      </c>
      <c r="E48" s="27" t="s">
        <v>100</v>
      </c>
      <c r="F48" s="27">
        <v>0</v>
      </c>
      <c r="G48" s="47" t="s">
        <v>122</v>
      </c>
      <c r="H48" s="62">
        <v>150</v>
      </c>
      <c r="I48" s="48">
        <f>REITORIA_SEMS!I48+REITORIA_PROAD!I48+MUSEU!I48+ESAG!I48+CEART!I48+FAED!I48+CEAD!I48+CEFID!I48+CERES!I48+CEAVI!I48+CESFI!I48</f>
        <v>100</v>
      </c>
      <c r="J48" s="32">
        <f>(REITORIA_SEMS!I48-REITORIA_SEMS!J48)+(REITORIA_PROAD!I48-REITORIA_PROAD!J48)+(MUSEU!I48-MUSEU!J48)+(ESAG!I48-ESAG!J48)+(CEART!I48-CEART!J48)+(FAED!I48-FAED!J48)+(CEAD!I48-CEAD!J48)+(CEFID!I48-CEFID!J48)+(CERES!I48-CERES!J48)+(CEAVI!I48-CEAVI!J48)+(CESFI!I48-CESFI!J48)</f>
        <v>0</v>
      </c>
      <c r="K48" s="49">
        <f t="shared" si="0"/>
        <v>100</v>
      </c>
      <c r="L48" s="44">
        <f t="shared" si="1"/>
        <v>15000</v>
      </c>
      <c r="M48" s="45">
        <f t="shared" si="2"/>
        <v>0</v>
      </c>
      <c r="N48" s="81"/>
      <c r="O48" s="84"/>
      <c r="P48" s="81"/>
      <c r="Q48" s="88"/>
      <c r="R48" s="89"/>
      <c r="S48" s="88"/>
    </row>
    <row r="49" spans="1:19" ht="60" x14ac:dyDescent="0.25">
      <c r="A49" s="106"/>
      <c r="B49" s="106"/>
      <c r="C49" s="46">
        <v>46</v>
      </c>
      <c r="D49" s="54" t="s">
        <v>98</v>
      </c>
      <c r="E49" s="27" t="s">
        <v>100</v>
      </c>
      <c r="F49" s="27">
        <v>0</v>
      </c>
      <c r="G49" s="47" t="s">
        <v>122</v>
      </c>
      <c r="H49" s="62">
        <v>60</v>
      </c>
      <c r="I49" s="48">
        <f>REITORIA_SEMS!I49+REITORIA_PROAD!I49+MUSEU!I49+ESAG!I49+CEART!I49+FAED!I49+CEAD!I49+CEFID!I49+CERES!I49+CEAVI!I49+CESFI!I49</f>
        <v>500</v>
      </c>
      <c r="J49" s="32">
        <f>(REITORIA_SEMS!I49-REITORIA_SEMS!J49)+(REITORIA_PROAD!I49-REITORIA_PROAD!J49)+(MUSEU!I49-MUSEU!J49)+(ESAG!I49-ESAG!J49)+(CEART!I49-CEART!J49)+(FAED!I49-FAED!J49)+(CEAD!I49-CEAD!J49)+(CEFID!I49-CEFID!J49)+(CERES!I49-CERES!J49)+(CEAVI!I49-CEAVI!J49)+(CESFI!I49-CESFI!J49)</f>
        <v>0</v>
      </c>
      <c r="K49" s="49">
        <f t="shared" si="0"/>
        <v>500</v>
      </c>
      <c r="L49" s="44">
        <f t="shared" si="1"/>
        <v>30000</v>
      </c>
      <c r="M49" s="45">
        <f t="shared" si="2"/>
        <v>0</v>
      </c>
      <c r="N49" s="81"/>
      <c r="O49" s="84"/>
      <c r="P49" s="81"/>
      <c r="Q49" s="88"/>
      <c r="R49" s="89"/>
      <c r="S49" s="88"/>
    </row>
    <row r="50" spans="1:19" ht="225" x14ac:dyDescent="0.25">
      <c r="A50" s="65" t="s">
        <v>128</v>
      </c>
      <c r="B50" s="53">
        <v>15</v>
      </c>
      <c r="C50" s="46">
        <v>47</v>
      </c>
      <c r="D50" s="54" t="s">
        <v>99</v>
      </c>
      <c r="E50" s="27" t="s">
        <v>100</v>
      </c>
      <c r="F50" s="27" t="s">
        <v>120</v>
      </c>
      <c r="G50" s="47" t="s">
        <v>121</v>
      </c>
      <c r="H50" s="62">
        <v>109.84</v>
      </c>
      <c r="I50" s="48">
        <f>REITORIA_SEMS!I50+REITORIA_PROAD!I50+MUSEU!I50+ESAG!I50+CEART!I50+FAED!I50+CEAD!I50+CEFID!I50+CERES!I50+CEAVI!I50+CESFI!I50</f>
        <v>1388</v>
      </c>
      <c r="J50" s="32">
        <f>(REITORIA_SEMS!I50-REITORIA_SEMS!J50)+(REITORIA_PROAD!I50-REITORIA_PROAD!J50)+(MUSEU!I50-MUSEU!J50)+(ESAG!I50-ESAG!J50)+(CEART!I50-CEART!J50)+(FAED!I50-FAED!J50)+(CEAD!I50-CEAD!J50)+(CEFID!I50-CEFID!J50)+(CERES!I50-CERES!J50)+(CEAVI!I50-CEAVI!J50)+(CESFI!I50-CESFI!J50)</f>
        <v>1188</v>
      </c>
      <c r="K50" s="49">
        <f t="shared" si="0"/>
        <v>200</v>
      </c>
      <c r="L50" s="44">
        <f t="shared" si="1"/>
        <v>152457.92000000001</v>
      </c>
      <c r="M50" s="45">
        <f t="shared" si="2"/>
        <v>130489.92</v>
      </c>
      <c r="N50" s="81"/>
      <c r="O50" s="84"/>
      <c r="P50" s="81"/>
      <c r="Q50" s="88">
        <v>200</v>
      </c>
      <c r="R50" s="89">
        <f>Q50*H50</f>
        <v>21968</v>
      </c>
      <c r="S50" s="92">
        <f>Q50/1188</f>
        <v>0.16835016835016836</v>
      </c>
    </row>
    <row r="51" spans="1:19" x14ac:dyDescent="0.25">
      <c r="A51" s="55"/>
      <c r="B51" s="55"/>
      <c r="C51" s="55"/>
      <c r="D51" s="56"/>
      <c r="E51" s="56"/>
      <c r="F51" s="57"/>
      <c r="G51" s="57"/>
      <c r="H51" s="58"/>
      <c r="I51" s="59"/>
      <c r="J51" s="60"/>
      <c r="K51" s="61"/>
      <c r="L51" s="44">
        <f>SUM(L4:L50)</f>
        <v>1068057.8800000001</v>
      </c>
      <c r="M51" s="44">
        <f t="shared" ref="M51" si="3">SUM(M4:M50)</f>
        <v>336687.19500000001</v>
      </c>
      <c r="N51" s="85"/>
      <c r="O51" s="85">
        <f>SUM(O4:O50)</f>
        <v>504</v>
      </c>
      <c r="P51" s="85"/>
      <c r="Q51" s="91"/>
      <c r="R51" s="91">
        <f>SUM(R4:R50)</f>
        <v>21968</v>
      </c>
      <c r="S51" s="91"/>
    </row>
    <row r="52" spans="1:19" ht="30" x14ac:dyDescent="0.25">
      <c r="D52" s="26" t="s">
        <v>134</v>
      </c>
      <c r="E52" s="26"/>
    </row>
    <row r="53" spans="1:19" ht="15.75" x14ac:dyDescent="0.25">
      <c r="D53" s="26"/>
      <c r="E53" s="26"/>
      <c r="I53" s="124" t="s">
        <v>135</v>
      </c>
      <c r="J53" s="125"/>
      <c r="K53" s="125"/>
      <c r="L53" s="125"/>
      <c r="M53" s="126"/>
    </row>
    <row r="54" spans="1:19" ht="33" customHeight="1" x14ac:dyDescent="0.25">
      <c r="I54" s="127" t="s">
        <v>136</v>
      </c>
      <c r="J54" s="128"/>
      <c r="K54" s="128"/>
      <c r="L54" s="128"/>
      <c r="M54" s="129"/>
    </row>
    <row r="55" spans="1:19" ht="15.75" x14ac:dyDescent="0.25">
      <c r="I55" s="118" t="s">
        <v>49</v>
      </c>
      <c r="J55" s="119"/>
      <c r="K55" s="119"/>
      <c r="L55" s="119"/>
      <c r="M55" s="120"/>
    </row>
    <row r="56" spans="1:19" ht="15.75" x14ac:dyDescent="0.25">
      <c r="I56" s="38" t="s">
        <v>37</v>
      </c>
      <c r="J56" s="39"/>
      <c r="K56" s="39"/>
      <c r="L56" s="39"/>
      <c r="M56" s="34">
        <f>L51</f>
        <v>1068057.8800000001</v>
      </c>
    </row>
    <row r="57" spans="1:19" ht="15.75" x14ac:dyDescent="0.25">
      <c r="I57" s="40" t="s">
        <v>38</v>
      </c>
      <c r="J57" s="41"/>
      <c r="K57" s="41"/>
      <c r="L57" s="41"/>
      <c r="M57" s="35">
        <f>M51</f>
        <v>336687.19500000001</v>
      </c>
    </row>
    <row r="58" spans="1:19" ht="15.75" x14ac:dyDescent="0.25">
      <c r="I58" s="40" t="s">
        <v>39</v>
      </c>
      <c r="J58" s="41"/>
      <c r="K58" s="41"/>
      <c r="L58" s="41"/>
      <c r="M58" s="37"/>
    </row>
    <row r="59" spans="1:19" ht="15.75" x14ac:dyDescent="0.25">
      <c r="I59" s="42" t="s">
        <v>40</v>
      </c>
      <c r="J59" s="43"/>
      <c r="K59" s="43"/>
      <c r="L59" s="43"/>
      <c r="M59" s="36">
        <f>M57/M56</f>
        <v>0.31523309860323295</v>
      </c>
    </row>
    <row r="60" spans="1:19" ht="15.75" x14ac:dyDescent="0.25">
      <c r="I60" s="121" t="s">
        <v>143</v>
      </c>
      <c r="J60" s="122"/>
      <c r="K60" s="122"/>
      <c r="L60" s="122"/>
      <c r="M60" s="123"/>
    </row>
  </sheetData>
  <mergeCells count="26">
    <mergeCell ref="I55:M55"/>
    <mergeCell ref="I60:M60"/>
    <mergeCell ref="I53:M53"/>
    <mergeCell ref="I54:M54"/>
    <mergeCell ref="A1:C1"/>
    <mergeCell ref="A6:A19"/>
    <mergeCell ref="B6:B19"/>
    <mergeCell ref="A2:M2"/>
    <mergeCell ref="A4:A5"/>
    <mergeCell ref="B4:B5"/>
    <mergeCell ref="D1:H1"/>
    <mergeCell ref="I1:M1"/>
    <mergeCell ref="A21:A27"/>
    <mergeCell ref="B21:B27"/>
    <mergeCell ref="A28:A30"/>
    <mergeCell ref="B28:B30"/>
    <mergeCell ref="Q1:S2"/>
    <mergeCell ref="N1:P2"/>
    <mergeCell ref="A48:A49"/>
    <mergeCell ref="B48:B49"/>
    <mergeCell ref="A32:A34"/>
    <mergeCell ref="B32:B34"/>
    <mergeCell ref="A35:A38"/>
    <mergeCell ref="B35:B38"/>
    <mergeCell ref="A39:A43"/>
    <mergeCell ref="B39:B43"/>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4" customWidth="1"/>
    <col min="2" max="2" width="6.85546875" style="4" customWidth="1"/>
    <col min="3" max="3" width="31" style="4" customWidth="1"/>
    <col min="4" max="4" width="8.5703125" style="4" bestFit="1" customWidth="1"/>
    <col min="5" max="5" width="9.5703125" style="4" customWidth="1"/>
    <col min="6" max="6" width="14.7109375" style="4" customWidth="1"/>
    <col min="7" max="7" width="16" style="4" customWidth="1"/>
    <col min="8" max="8" width="11.140625" style="4" customWidth="1"/>
    <col min="9" max="16384" width="9.140625" style="4"/>
  </cols>
  <sheetData>
    <row r="1" spans="1:8" ht="20.25" customHeight="1" x14ac:dyDescent="0.2">
      <c r="A1" s="133" t="s">
        <v>11</v>
      </c>
      <c r="B1" s="133"/>
      <c r="C1" s="133"/>
      <c r="D1" s="133"/>
      <c r="E1" s="133"/>
      <c r="F1" s="133"/>
      <c r="G1" s="133"/>
      <c r="H1" s="133"/>
    </row>
    <row r="2" spans="1:8" ht="20.25" x14ac:dyDescent="0.2">
      <c r="B2" s="5"/>
    </row>
    <row r="3" spans="1:8" ht="47.25" customHeight="1" x14ac:dyDescent="0.2">
      <c r="A3" s="134" t="s">
        <v>12</v>
      </c>
      <c r="B3" s="134"/>
      <c r="C3" s="134"/>
      <c r="D3" s="134"/>
      <c r="E3" s="134"/>
      <c r="F3" s="134"/>
      <c r="G3" s="134"/>
      <c r="H3" s="134"/>
    </row>
    <row r="4" spans="1:8" ht="35.25" customHeight="1" x14ac:dyDescent="0.2">
      <c r="B4" s="6"/>
    </row>
    <row r="5" spans="1:8" ht="15" customHeight="1" x14ac:dyDescent="0.2">
      <c r="A5" s="135" t="s">
        <v>13</v>
      </c>
      <c r="B5" s="135"/>
      <c r="C5" s="135"/>
      <c r="D5" s="135"/>
      <c r="E5" s="135"/>
      <c r="F5" s="135"/>
      <c r="G5" s="135"/>
      <c r="H5" s="135"/>
    </row>
    <row r="6" spans="1:8" ht="15" customHeight="1" x14ac:dyDescent="0.2">
      <c r="A6" s="135" t="s">
        <v>14</v>
      </c>
      <c r="B6" s="135"/>
      <c r="C6" s="135"/>
      <c r="D6" s="135"/>
      <c r="E6" s="135"/>
      <c r="F6" s="135"/>
      <c r="G6" s="135"/>
      <c r="H6" s="135"/>
    </row>
    <row r="7" spans="1:8" ht="15" customHeight="1" x14ac:dyDescent="0.2">
      <c r="A7" s="135" t="s">
        <v>15</v>
      </c>
      <c r="B7" s="135"/>
      <c r="C7" s="135"/>
      <c r="D7" s="135"/>
      <c r="E7" s="135"/>
      <c r="F7" s="135"/>
      <c r="G7" s="135"/>
      <c r="H7" s="135"/>
    </row>
    <row r="8" spans="1:8" ht="15" customHeight="1" x14ac:dyDescent="0.2">
      <c r="A8" s="135" t="s">
        <v>16</v>
      </c>
      <c r="B8" s="135"/>
      <c r="C8" s="135"/>
      <c r="D8" s="135"/>
      <c r="E8" s="135"/>
      <c r="F8" s="135"/>
      <c r="G8" s="135"/>
      <c r="H8" s="135"/>
    </row>
    <row r="9" spans="1:8" ht="30" customHeight="1" x14ac:dyDescent="0.2">
      <c r="B9" s="7"/>
    </row>
    <row r="10" spans="1:8" ht="105" customHeight="1" x14ac:dyDescent="0.2">
      <c r="A10" s="136" t="s">
        <v>17</v>
      </c>
      <c r="B10" s="136"/>
      <c r="C10" s="136"/>
      <c r="D10" s="136"/>
      <c r="E10" s="136"/>
      <c r="F10" s="136"/>
      <c r="G10" s="136"/>
      <c r="H10" s="136"/>
    </row>
    <row r="11" spans="1:8" ht="15.75" thickBot="1" x14ac:dyDescent="0.25">
      <c r="B11" s="8"/>
    </row>
    <row r="12" spans="1:8" ht="48.75" thickBot="1" x14ac:dyDescent="0.25">
      <c r="A12" s="9" t="s">
        <v>10</v>
      </c>
      <c r="B12" s="9" t="s">
        <v>8</v>
      </c>
      <c r="C12" s="10" t="s">
        <v>18</v>
      </c>
      <c r="D12" s="10" t="s">
        <v>9</v>
      </c>
      <c r="E12" s="10" t="s">
        <v>19</v>
      </c>
      <c r="F12" s="10" t="s">
        <v>20</v>
      </c>
      <c r="G12" s="10" t="s">
        <v>21</v>
      </c>
      <c r="H12" s="10" t="s">
        <v>22</v>
      </c>
    </row>
    <row r="13" spans="1:8" ht="15.75" thickBot="1" x14ac:dyDescent="0.25">
      <c r="A13" s="11"/>
      <c r="B13" s="11"/>
      <c r="C13" s="12"/>
      <c r="D13" s="12"/>
      <c r="E13" s="12"/>
      <c r="F13" s="12"/>
      <c r="G13" s="12"/>
      <c r="H13" s="12"/>
    </row>
    <row r="14" spans="1:8" ht="15.75" thickBot="1" x14ac:dyDescent="0.25">
      <c r="A14" s="11"/>
      <c r="B14" s="11"/>
      <c r="C14" s="12"/>
      <c r="D14" s="12"/>
      <c r="E14" s="12"/>
      <c r="F14" s="12"/>
      <c r="G14" s="12"/>
      <c r="H14" s="12"/>
    </row>
    <row r="15" spans="1:8" ht="15.75" thickBot="1" x14ac:dyDescent="0.25">
      <c r="A15" s="11"/>
      <c r="B15" s="11"/>
      <c r="C15" s="12"/>
      <c r="D15" s="12"/>
      <c r="E15" s="12"/>
      <c r="F15" s="12"/>
      <c r="G15" s="12"/>
      <c r="H15" s="12"/>
    </row>
    <row r="16" spans="1:8" ht="15.75" thickBot="1" x14ac:dyDescent="0.25">
      <c r="A16" s="11"/>
      <c r="B16" s="11"/>
      <c r="C16" s="12"/>
      <c r="D16" s="12"/>
      <c r="E16" s="12"/>
      <c r="F16" s="12"/>
      <c r="G16" s="12"/>
      <c r="H16" s="12"/>
    </row>
    <row r="17" spans="1:8" ht="15.75" thickBot="1" x14ac:dyDescent="0.25">
      <c r="A17" s="13"/>
      <c r="B17" s="13"/>
      <c r="C17" s="14"/>
      <c r="D17" s="14"/>
      <c r="E17" s="14"/>
      <c r="F17" s="14"/>
      <c r="G17" s="14"/>
      <c r="H17" s="14"/>
    </row>
    <row r="18" spans="1:8" ht="42" customHeight="1" x14ac:dyDescent="0.2">
      <c r="B18" s="15"/>
      <c r="C18" s="16"/>
      <c r="D18" s="16"/>
      <c r="E18" s="16"/>
      <c r="F18" s="16"/>
      <c r="G18" s="16"/>
      <c r="H18" s="16"/>
    </row>
    <row r="19" spans="1:8" ht="15" customHeight="1" x14ac:dyDescent="0.2">
      <c r="A19" s="137" t="s">
        <v>23</v>
      </c>
      <c r="B19" s="137"/>
      <c r="C19" s="137"/>
      <c r="D19" s="137"/>
      <c r="E19" s="137"/>
      <c r="F19" s="137"/>
      <c r="G19" s="137"/>
      <c r="H19" s="137"/>
    </row>
    <row r="20" spans="1:8" ht="14.25" x14ac:dyDescent="0.2">
      <c r="A20" s="138" t="s">
        <v>24</v>
      </c>
      <c r="B20" s="138"/>
      <c r="C20" s="138"/>
      <c r="D20" s="138"/>
      <c r="E20" s="138"/>
      <c r="F20" s="138"/>
      <c r="G20" s="138"/>
      <c r="H20" s="138"/>
    </row>
    <row r="21" spans="1:8" ht="15" x14ac:dyDescent="0.2">
      <c r="B21" s="8"/>
    </row>
    <row r="22" spans="1:8" ht="15" x14ac:dyDescent="0.2">
      <c r="B22" s="8"/>
    </row>
    <row r="23" spans="1:8" ht="15" x14ac:dyDescent="0.2">
      <c r="B23" s="8"/>
    </row>
    <row r="24" spans="1:8" ht="15" customHeight="1" x14ac:dyDescent="0.2">
      <c r="A24" s="139" t="s">
        <v>25</v>
      </c>
      <c r="B24" s="139"/>
      <c r="C24" s="139"/>
      <c r="D24" s="139"/>
      <c r="E24" s="139"/>
      <c r="F24" s="139"/>
      <c r="G24" s="139"/>
      <c r="H24" s="139"/>
    </row>
    <row r="25" spans="1:8" ht="15" customHeight="1" x14ac:dyDescent="0.2">
      <c r="A25" s="139" t="s">
        <v>26</v>
      </c>
      <c r="B25" s="139"/>
      <c r="C25" s="139"/>
      <c r="D25" s="139"/>
      <c r="E25" s="139"/>
      <c r="F25" s="139"/>
      <c r="G25" s="139"/>
      <c r="H25" s="139"/>
    </row>
    <row r="26" spans="1:8" ht="15" customHeight="1" x14ac:dyDescent="0.2">
      <c r="A26" s="132" t="s">
        <v>27</v>
      </c>
      <c r="B26" s="132"/>
      <c r="C26" s="132"/>
      <c r="D26" s="132"/>
      <c r="E26" s="132"/>
      <c r="F26" s="132"/>
      <c r="G26" s="132"/>
      <c r="H26" s="132"/>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REITORIA_SEMS</vt:lpstr>
      <vt:lpstr>REITORIA_PROAD</vt:lpstr>
      <vt:lpstr>MUSEU</vt:lpstr>
      <vt:lpstr>ESAG</vt:lpstr>
      <vt:lpstr>CEART</vt:lpstr>
      <vt:lpstr>FAED</vt:lpstr>
      <vt:lpstr>CEAD</vt:lpstr>
      <vt:lpstr>CEFID</vt:lpstr>
      <vt:lpstr>CERES</vt:lpstr>
      <vt:lpstr>CEAVI</vt:lpstr>
      <vt:lpstr>CESFI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2015-07-08T21:27:45Z</cp:lastPrinted>
  <dcterms:created xsi:type="dcterms:W3CDTF">2010-06-19T20:43:11Z</dcterms:created>
  <dcterms:modified xsi:type="dcterms:W3CDTF">2016-02-24T17:20:35Z</dcterms:modified>
</cp:coreProperties>
</file>