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0756.2015 - UDESC - Encadernação e Restauração - Vig 19.07.16\"/>
    </mc:Choice>
  </mc:AlternateContent>
  <bookViews>
    <workbookView xWindow="0" yWindow="0" windowWidth="20490" windowHeight="7155" tabRatio="857" activeTab="4"/>
  </bookViews>
  <sheets>
    <sheet name="CEAD" sheetId="113" r:id="rId1"/>
    <sheet name="CEART" sheetId="106" r:id="rId2"/>
    <sheet name="CEFID" sheetId="108" r:id="rId3"/>
    <sheet name="CAV" sheetId="111" r:id="rId4"/>
    <sheet name="FAED" sheetId="112" r:id="rId5"/>
    <sheet name="ESAG" sheetId="105" r:id="rId6"/>
    <sheet name="CEO" sheetId="114" r:id="rId7"/>
    <sheet name="CCT" sheetId="110" r:id="rId8"/>
    <sheet name="CERES" sheetId="117" r:id="rId9"/>
    <sheet name="CESFI" sheetId="121" r:id="rId10"/>
    <sheet name="GESTOR" sheetId="91" r:id="rId11"/>
    <sheet name="Modelo Anexo II IN 002_2014" sheetId="77" r:id="rId12"/>
  </sheets>
  <definedNames>
    <definedName name="diasuteis" localSheetId="10">#REF!</definedName>
    <definedName name="diasuteis">#REF!</definedName>
    <definedName name="Ferias" localSheetId="10">#REF!</definedName>
    <definedName name="Ferias">#REF!</definedName>
    <definedName name="RD" localSheetId="10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9" i="106" l="1"/>
  <c r="K19" i="106"/>
  <c r="K5" i="91" l="1"/>
  <c r="K6" i="91"/>
  <c r="K7" i="91"/>
  <c r="K8" i="91"/>
  <c r="K9" i="91"/>
  <c r="K10" i="91"/>
  <c r="K11" i="91"/>
  <c r="K12" i="91"/>
  <c r="K13" i="91"/>
  <c r="K14" i="91"/>
  <c r="K15" i="91"/>
  <c r="K16" i="91"/>
  <c r="K17" i="91"/>
  <c r="K18" i="91"/>
  <c r="K4" i="91"/>
  <c r="H5" i="91"/>
  <c r="H6" i="91"/>
  <c r="H7" i="91"/>
  <c r="H8" i="91"/>
  <c r="H9" i="91"/>
  <c r="H10" i="91"/>
  <c r="H11" i="91"/>
  <c r="H12" i="91"/>
  <c r="H13" i="91"/>
  <c r="H14" i="91"/>
  <c r="H15" i="91"/>
  <c r="H16" i="91"/>
  <c r="H17" i="91"/>
  <c r="H18" i="91"/>
  <c r="H4" i="91"/>
  <c r="I18" i="121"/>
  <c r="J18" i="121" s="1"/>
  <c r="I17" i="121"/>
  <c r="J17" i="121" s="1"/>
  <c r="I16" i="121"/>
  <c r="J16" i="121" s="1"/>
  <c r="I15" i="121"/>
  <c r="J15" i="121" s="1"/>
  <c r="I14" i="121"/>
  <c r="J14" i="121" s="1"/>
  <c r="I13" i="121"/>
  <c r="J13" i="121" s="1"/>
  <c r="I12" i="121"/>
  <c r="J12" i="121" s="1"/>
  <c r="I11" i="121"/>
  <c r="J11" i="121" s="1"/>
  <c r="I10" i="121"/>
  <c r="J10" i="121" s="1"/>
  <c r="I9" i="121"/>
  <c r="J9" i="121" s="1"/>
  <c r="I8" i="121"/>
  <c r="J8" i="121" s="1"/>
  <c r="I7" i="121"/>
  <c r="J7" i="121" s="1"/>
  <c r="I6" i="121"/>
  <c r="J6" i="121" s="1"/>
  <c r="I5" i="121"/>
  <c r="J5" i="121" s="1"/>
  <c r="I4" i="121"/>
  <c r="J4" i="121" s="1"/>
  <c r="I18" i="117"/>
  <c r="J18" i="117" s="1"/>
  <c r="I17" i="117"/>
  <c r="J17" i="117" s="1"/>
  <c r="I16" i="117"/>
  <c r="J16" i="117" s="1"/>
  <c r="I15" i="117"/>
  <c r="J15" i="117" s="1"/>
  <c r="I14" i="117"/>
  <c r="J14" i="117" s="1"/>
  <c r="I13" i="117"/>
  <c r="J13" i="117" s="1"/>
  <c r="I12" i="117"/>
  <c r="J12" i="117" s="1"/>
  <c r="I11" i="117"/>
  <c r="J11" i="117" s="1"/>
  <c r="I10" i="117"/>
  <c r="J10" i="117" s="1"/>
  <c r="I9" i="117"/>
  <c r="J9" i="117" s="1"/>
  <c r="I8" i="117"/>
  <c r="J8" i="117" s="1"/>
  <c r="I7" i="117"/>
  <c r="J7" i="117" s="1"/>
  <c r="I6" i="117"/>
  <c r="J6" i="117" s="1"/>
  <c r="I5" i="117"/>
  <c r="J5" i="117" s="1"/>
  <c r="I4" i="117"/>
  <c r="J4" i="117" s="1"/>
  <c r="I18" i="110"/>
  <c r="J18" i="110" s="1"/>
  <c r="I17" i="110"/>
  <c r="J17" i="110" s="1"/>
  <c r="I16" i="110"/>
  <c r="J16" i="110" s="1"/>
  <c r="I15" i="110"/>
  <c r="J15" i="110" s="1"/>
  <c r="I14" i="110"/>
  <c r="J14" i="110" s="1"/>
  <c r="I13" i="110"/>
  <c r="J13" i="110" s="1"/>
  <c r="I12" i="110"/>
  <c r="J12" i="110" s="1"/>
  <c r="I11" i="110"/>
  <c r="J11" i="110" s="1"/>
  <c r="I10" i="110"/>
  <c r="J10" i="110" s="1"/>
  <c r="I9" i="110"/>
  <c r="J9" i="110" s="1"/>
  <c r="I8" i="110"/>
  <c r="J8" i="110" s="1"/>
  <c r="I7" i="110"/>
  <c r="J7" i="110" s="1"/>
  <c r="I6" i="110"/>
  <c r="J6" i="110" s="1"/>
  <c r="I5" i="110"/>
  <c r="J5" i="110" s="1"/>
  <c r="I4" i="110"/>
  <c r="J4" i="110" s="1"/>
  <c r="I18" i="114"/>
  <c r="J18" i="114" s="1"/>
  <c r="I17" i="114"/>
  <c r="J17" i="114" s="1"/>
  <c r="I16" i="114"/>
  <c r="J16" i="114" s="1"/>
  <c r="I15" i="114"/>
  <c r="J15" i="114" s="1"/>
  <c r="I14" i="114"/>
  <c r="J14" i="114" s="1"/>
  <c r="I13" i="114"/>
  <c r="J13" i="114" s="1"/>
  <c r="I12" i="114"/>
  <c r="J12" i="114" s="1"/>
  <c r="I11" i="114"/>
  <c r="J11" i="114" s="1"/>
  <c r="I10" i="114"/>
  <c r="J10" i="114" s="1"/>
  <c r="I9" i="114"/>
  <c r="J9" i="114" s="1"/>
  <c r="I8" i="114"/>
  <c r="J8" i="114" s="1"/>
  <c r="I7" i="114"/>
  <c r="J7" i="114" s="1"/>
  <c r="I6" i="114"/>
  <c r="J6" i="114" s="1"/>
  <c r="I5" i="114"/>
  <c r="J5" i="114" s="1"/>
  <c r="I4" i="114"/>
  <c r="J4" i="114" s="1"/>
  <c r="I18" i="105"/>
  <c r="J18" i="105" s="1"/>
  <c r="I17" i="105"/>
  <c r="J17" i="105" s="1"/>
  <c r="I16" i="105"/>
  <c r="J16" i="105" s="1"/>
  <c r="I15" i="105"/>
  <c r="J15" i="105" s="1"/>
  <c r="I14" i="105"/>
  <c r="J14" i="105" s="1"/>
  <c r="I13" i="105"/>
  <c r="J13" i="105" s="1"/>
  <c r="I12" i="105"/>
  <c r="J12" i="105" s="1"/>
  <c r="I11" i="105"/>
  <c r="J11" i="105" s="1"/>
  <c r="I10" i="105"/>
  <c r="J10" i="105" s="1"/>
  <c r="I9" i="105"/>
  <c r="J9" i="105" s="1"/>
  <c r="I8" i="105"/>
  <c r="J8" i="105" s="1"/>
  <c r="I7" i="105"/>
  <c r="J7" i="105" s="1"/>
  <c r="I6" i="105"/>
  <c r="J6" i="105" s="1"/>
  <c r="I5" i="105"/>
  <c r="J5" i="105" s="1"/>
  <c r="I4" i="105"/>
  <c r="J4" i="105" s="1"/>
  <c r="I18" i="112"/>
  <c r="J18" i="112" s="1"/>
  <c r="I17" i="112"/>
  <c r="J17" i="112" s="1"/>
  <c r="I16" i="112"/>
  <c r="J16" i="112" s="1"/>
  <c r="I15" i="112"/>
  <c r="J15" i="112" s="1"/>
  <c r="I14" i="112"/>
  <c r="J14" i="112" s="1"/>
  <c r="I13" i="112"/>
  <c r="J13" i="112" s="1"/>
  <c r="I12" i="112"/>
  <c r="J12" i="112" s="1"/>
  <c r="I11" i="112"/>
  <c r="J11" i="112" s="1"/>
  <c r="I10" i="112"/>
  <c r="J10" i="112" s="1"/>
  <c r="I9" i="112"/>
  <c r="J9" i="112" s="1"/>
  <c r="I8" i="112"/>
  <c r="J8" i="112" s="1"/>
  <c r="I7" i="112"/>
  <c r="J7" i="112" s="1"/>
  <c r="I6" i="112"/>
  <c r="J6" i="112" s="1"/>
  <c r="I5" i="112"/>
  <c r="J5" i="112" s="1"/>
  <c r="I4" i="112"/>
  <c r="J4" i="112" s="1"/>
  <c r="I18" i="111"/>
  <c r="I17" i="111"/>
  <c r="J17" i="111" s="1"/>
  <c r="I16" i="111"/>
  <c r="I15" i="111"/>
  <c r="J15" i="111" s="1"/>
  <c r="I14" i="111"/>
  <c r="J14" i="111" s="1"/>
  <c r="I13" i="111"/>
  <c r="J13" i="111" s="1"/>
  <c r="I12" i="111"/>
  <c r="J12" i="111" s="1"/>
  <c r="I11" i="111"/>
  <c r="J11" i="111" s="1"/>
  <c r="I10" i="111"/>
  <c r="J10" i="111" s="1"/>
  <c r="I9" i="111"/>
  <c r="J9" i="111" s="1"/>
  <c r="J8" i="111"/>
  <c r="I8" i="111"/>
  <c r="I7" i="111"/>
  <c r="J7" i="111" s="1"/>
  <c r="I6" i="111"/>
  <c r="J6" i="111" s="1"/>
  <c r="I5" i="111"/>
  <c r="J5" i="111" s="1"/>
  <c r="I4" i="111"/>
  <c r="J4" i="111" s="1"/>
  <c r="I18" i="108"/>
  <c r="J18" i="108" s="1"/>
  <c r="I17" i="108"/>
  <c r="J17" i="108" s="1"/>
  <c r="I16" i="108"/>
  <c r="J16" i="108" s="1"/>
  <c r="I15" i="108"/>
  <c r="J15" i="108" s="1"/>
  <c r="I14" i="108"/>
  <c r="J14" i="108" s="1"/>
  <c r="I13" i="108"/>
  <c r="J13" i="108" s="1"/>
  <c r="I12" i="108"/>
  <c r="J12" i="108" s="1"/>
  <c r="I11" i="108"/>
  <c r="J11" i="108" s="1"/>
  <c r="I10" i="108"/>
  <c r="J10" i="108" s="1"/>
  <c r="I9" i="108"/>
  <c r="J9" i="108" s="1"/>
  <c r="I8" i="108"/>
  <c r="J8" i="108" s="1"/>
  <c r="I7" i="108"/>
  <c r="J7" i="108" s="1"/>
  <c r="I6" i="108"/>
  <c r="J6" i="108" s="1"/>
  <c r="I5" i="108"/>
  <c r="J5" i="108" s="1"/>
  <c r="I4" i="108"/>
  <c r="J4" i="108" s="1"/>
  <c r="I18" i="106"/>
  <c r="J18" i="106" s="1"/>
  <c r="I17" i="106"/>
  <c r="J17" i="106" s="1"/>
  <c r="I16" i="106"/>
  <c r="J16" i="106" s="1"/>
  <c r="I15" i="106"/>
  <c r="J15" i="106" s="1"/>
  <c r="I14" i="106"/>
  <c r="J14" i="106" s="1"/>
  <c r="I13" i="106"/>
  <c r="J13" i="106" s="1"/>
  <c r="I12" i="106"/>
  <c r="J12" i="106" s="1"/>
  <c r="I11" i="106"/>
  <c r="J11" i="106" s="1"/>
  <c r="I10" i="106"/>
  <c r="J10" i="106" s="1"/>
  <c r="I9" i="106"/>
  <c r="J9" i="106" s="1"/>
  <c r="I8" i="106"/>
  <c r="J8" i="106" s="1"/>
  <c r="I7" i="106"/>
  <c r="J7" i="106" s="1"/>
  <c r="I6" i="106"/>
  <c r="J6" i="106" s="1"/>
  <c r="I5" i="106"/>
  <c r="J5" i="106" s="1"/>
  <c r="I4" i="106"/>
  <c r="J4" i="106" s="1"/>
  <c r="I18" i="113"/>
  <c r="J18" i="113" s="1"/>
  <c r="J17" i="113"/>
  <c r="I17" i="113"/>
  <c r="I16" i="113"/>
  <c r="J16" i="113" s="1"/>
  <c r="I15" i="113"/>
  <c r="J15" i="113" s="1"/>
  <c r="I14" i="113"/>
  <c r="J14" i="113" s="1"/>
  <c r="I13" i="113"/>
  <c r="J13" i="113" s="1"/>
  <c r="I12" i="113"/>
  <c r="J12" i="113" s="1"/>
  <c r="I11" i="113"/>
  <c r="J11" i="113" s="1"/>
  <c r="I10" i="113"/>
  <c r="J10" i="113" s="1"/>
  <c r="J9" i="113"/>
  <c r="I9" i="113"/>
  <c r="I8" i="113"/>
  <c r="J8" i="113" s="1"/>
  <c r="I7" i="113"/>
  <c r="J7" i="113" s="1"/>
  <c r="I6" i="113"/>
  <c r="J6" i="113" s="1"/>
  <c r="I5" i="113"/>
  <c r="J5" i="113" s="1"/>
  <c r="I4" i="113"/>
  <c r="J4" i="113" s="1"/>
  <c r="I4" i="91" l="1"/>
  <c r="J4" i="91" s="1"/>
  <c r="I18" i="91"/>
  <c r="L18" i="91" s="1"/>
  <c r="I8" i="91"/>
  <c r="L8" i="91" s="1"/>
  <c r="I17" i="91"/>
  <c r="L17" i="91" s="1"/>
  <c r="I14" i="91"/>
  <c r="I16" i="91"/>
  <c r="L16" i="91" s="1"/>
  <c r="I10" i="91"/>
  <c r="I7" i="91"/>
  <c r="L7" i="91" s="1"/>
  <c r="I15" i="91"/>
  <c r="I11" i="91"/>
  <c r="L11" i="91" s="1"/>
  <c r="J18" i="111"/>
  <c r="I6" i="91"/>
  <c r="J16" i="111"/>
  <c r="I13" i="91"/>
  <c r="L13" i="91" s="1"/>
  <c r="I9" i="91"/>
  <c r="L9" i="91" s="1"/>
  <c r="I5" i="91"/>
  <c r="L5" i="91" s="1"/>
  <c r="I12" i="91"/>
  <c r="L12" i="91" s="1"/>
  <c r="L14" i="91"/>
  <c r="L15" i="91"/>
  <c r="J7" i="91" l="1"/>
  <c r="K19" i="91"/>
  <c r="L24" i="91" s="1"/>
  <c r="J16" i="91"/>
  <c r="J9" i="91"/>
  <c r="J13" i="91"/>
  <c r="J14" i="91"/>
  <c r="J10" i="91"/>
  <c r="L10" i="91"/>
  <c r="J6" i="91"/>
  <c r="L6" i="91"/>
  <c r="J5" i="91"/>
  <c r="J18" i="91"/>
  <c r="J15" i="91"/>
  <c r="J17" i="91"/>
  <c r="J11" i="91"/>
  <c r="J8" i="91"/>
  <c r="J12" i="91"/>
  <c r="L4" i="91" l="1"/>
  <c r="L19" i="91" s="1"/>
  <c r="L25" i="91" s="1"/>
</calcChain>
</file>

<file path=xl/sharedStrings.xml><?xml version="1.0" encoding="utf-8"?>
<sst xmlns="http://schemas.openxmlformats.org/spreadsheetml/2006/main" count="889" uniqueCount="86">
  <si>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</si>
  <si>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</si>
  <si>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</si>
  <si>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</si>
  <si>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</si>
  <si>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</si>
  <si>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</si>
  <si>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</si>
  <si>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</si>
  <si>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</si>
  <si>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</si>
  <si>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</si>
  <si>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</si>
  <si>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</si>
  <si>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</si>
  <si>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</si>
  <si>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</si>
  <si>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</si>
  <si>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</si>
  <si>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</si>
  <si>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</si>
  <si>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</si>
  <si>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</si>
  <si>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</si>
  <si>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</si>
  <si>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</si>
  <si>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</si>
  <si>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</si>
  <si>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</si>
  <si>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</si>
  <si>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</si>
  <si>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CEART</t>
  </si>
  <si>
    <t>CENTRO PARTICIPANTE: CEAD</t>
  </si>
  <si>
    <t>CENTRO PARTICIPANTE: CERES</t>
  </si>
  <si>
    <t>CENTRO PARTICIPANTE: CCT</t>
  </si>
  <si>
    <t>CENTRO PARTICIPANTE: CEO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</si>
  <si>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</si>
  <si>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</si>
  <si>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</si>
  <si>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</si>
  <si>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</si>
  <si>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</si>
  <si>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</si>
  <si>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</si>
  <si>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</si>
  <si>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*Prazos de Entrega e Pagamento conforme edital</t>
  </si>
  <si>
    <t>CENTRO PARTICIPANTE: CAV</t>
  </si>
  <si>
    <t>Qtde Utilizada</t>
  </si>
  <si>
    <t>CENTRO PARTICIPANTE: ESAG</t>
  </si>
  <si>
    <t>CENTRO PARTICIPANTE: GESTOR</t>
  </si>
  <si>
    <t>DETALHAMENTO</t>
  </si>
  <si>
    <t>CENTRO PARTICIPANTE: CEFID</t>
  </si>
  <si>
    <t>CENTRO PARTICIPANTE: FAED</t>
  </si>
  <si>
    <t>PROCESSO: 0756/2015/UDESC</t>
  </si>
  <si>
    <t>OBJETO: CONTRATAÇÃO DE EMPRESAS PARA PRESTAÇÃO DE SERVIÇOS DE ENCADERNAÇÃO, RESTAURAÇÃO E DIGITALIZAÇÃO DE ACERVOS DAS BIBLIOTECAS DA UDESC</t>
  </si>
  <si>
    <t>VIGÊNCIA DA ATA: 20/07/2015 até 19/07/2016</t>
  </si>
  <si>
    <t>Recuperação de capa dura com: costura simples, colagem, cantoneiras e lombadas e colocação de guardas novas</t>
  </si>
  <si>
    <t>Colocação e recuperação de capa brochura com costura, colagens e guardas</t>
  </si>
  <si>
    <t xml:space="preserve">Confecção e colocação de capa dura completa com costura interna, colagem e guardas </t>
  </si>
  <si>
    <t>Higienização c/lixas, guilhotinagem, borracha de maciez, etc</t>
  </si>
  <si>
    <t xml:space="preserve">Enxerto de folhas xerocadas </t>
  </si>
  <si>
    <t>Restauração a úmido c/papel especial</t>
  </si>
  <si>
    <t>Aplicação de carcelas</t>
  </si>
  <si>
    <t>Remoção de fita adesiva</t>
  </si>
  <si>
    <t>Digitalização de monografias - Fornecimento de cópia das obras em formato digital (PDF A – OCR) -Três cópias em DVD</t>
  </si>
  <si>
    <t>Pequeno*</t>
  </si>
  <si>
    <t>Médio*</t>
  </si>
  <si>
    <t>Grande*</t>
  </si>
  <si>
    <t xml:space="preserve">por folha  </t>
  </si>
  <si>
    <t>metro linear</t>
  </si>
  <si>
    <t>Folha 30X20</t>
  </si>
  <si>
    <t>33.90.39</t>
  </si>
  <si>
    <t>*Obras: Pequena até A4 (210 x 297 mm), Média até A3 (297 x 420 mm ), Grande acima de A3 (297 x 420 mm)</t>
  </si>
  <si>
    <t>IDEAL ENCADERNAÇÕES LTDA ME</t>
  </si>
  <si>
    <t>Pregão 0756/2015/UDESC - SRP</t>
  </si>
  <si>
    <t>CONTRATAÇÃO DE EMPRESAS PARA PRESTAÇÃO DE SERVIÇOS DE ENCADERNAÇÃO, RESTAURAÇÃO E DIGITALIZAÇÃO DE ACERVOS DAS BIBLIOTECAS DA UDESC</t>
  </si>
  <si>
    <t xml:space="preserve"> AF/OS nº  1358/2015 Qtde. DT</t>
  </si>
  <si>
    <t xml:space="preserve"> AF/OS nº  1578/2015 Qtde. DT</t>
  </si>
  <si>
    <t>AF 1589/2015</t>
  </si>
  <si>
    <t>AF 1590/2015</t>
  </si>
  <si>
    <t xml:space="preserve"> AF/OS nº  1570/2015 Qtde. DT</t>
  </si>
  <si>
    <t xml:space="preserve"> AF/OS nº  1743/2015 Qtde. DT</t>
  </si>
  <si>
    <t>Resumo Atualizado em 01.02.2016</t>
  </si>
  <si>
    <t xml:space="preserve"> AF/OS nº  02/2015 Qtde. DT</t>
  </si>
  <si>
    <t xml:space="preserve"> AF/OS nº  1972/2015 Qtde. DT</t>
  </si>
  <si>
    <t xml:space="preserve"> AF/OS nº  1640/2015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</si>
</sst>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/>
    <xf numFmtId="164" fontId="4" fillId="0" borderId="0" applyFill="0" applyBorder="0" applyAlignment="0" applyProtection="0"/>
    <xf numFmtId="165" fontId="4" fillId="0" borderId="0" applyFill="0" applyBorder="0" applyAlignment="0" applyProtection="0"/>
    <xf numFmtId="0" fontId="5" fillId="0" borderId="0" applyNumberFormat="0" applyFill="0" applyBorder="0" applyAlignment="0" applyProtection="0"/>
    <xf numFmtId="44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166" fontId="8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3" applyFont="1" applyFill="1" applyBorder="1" applyAlignment="1" applyProtection="1">
      <alignment horizontal="center" vertical="center" wrapText="1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wrapText="1"/>
    </xf>
    <xf numFmtId="0" fontId="7" fillId="0" borderId="0" xfId="1" applyFont="1" applyFill="1" applyAlignment="1">
      <alignment vertical="center" wrapText="1"/>
    </xf>
    <xf numFmtId="4" fontId="8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 applyProtection="1">
      <alignment wrapText="1"/>
      <protection locked="0"/>
    </xf>
    <xf numFmtId="3" fontId="7" fillId="0" borderId="0" xfId="1" applyNumberFormat="1" applyFont="1" applyAlignment="1" applyProtection="1">
      <alignment wrapText="1"/>
      <protection locked="0"/>
    </xf>
    <xf numFmtId="0" fontId="7" fillId="0" borderId="0" xfId="1" applyFont="1" applyAlignment="1" applyProtection="1">
      <alignment wrapText="1"/>
      <protection locked="0"/>
    </xf>
    <xf numFmtId="0" fontId="8" fillId="0" borderId="0" xfId="1" applyFont="1" applyFill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168" fontId="8" fillId="2" borderId="1" xfId="3" applyNumberFormat="1" applyFont="1" applyFill="1" applyBorder="1" applyAlignment="1" applyProtection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8" fillId="9" borderId="6" xfId="1" applyNumberFormat="1" applyFont="1" applyFill="1" applyBorder="1" applyAlignment="1" applyProtection="1">
      <alignment horizontal="right"/>
      <protection locked="0"/>
    </xf>
    <xf numFmtId="168" fontId="18" fillId="9" borderId="7" xfId="1" applyNumberFormat="1" applyFont="1" applyFill="1" applyBorder="1" applyAlignment="1" applyProtection="1">
      <alignment horizontal="right"/>
      <protection locked="0"/>
    </xf>
    <xf numFmtId="9" fontId="18" fillId="9" borderId="8" xfId="13" applyFont="1" applyFill="1" applyBorder="1" applyAlignment="1" applyProtection="1">
      <alignment horizontal="right"/>
      <protection locked="0"/>
    </xf>
    <xf numFmtId="2" fontId="18" fillId="9" borderId="7" xfId="1" applyNumberFormat="1" applyFont="1" applyFill="1" applyBorder="1" applyAlignment="1">
      <alignment horizontal="right"/>
    </xf>
    <xf numFmtId="0" fontId="18" fillId="9" borderId="12" xfId="1" applyFont="1" applyFill="1" applyBorder="1" applyAlignment="1" applyProtection="1">
      <alignment horizontal="left"/>
      <protection locked="0"/>
    </xf>
    <xf numFmtId="0" fontId="18" fillId="9" borderId="19" xfId="1" applyFont="1" applyFill="1" applyBorder="1" applyAlignment="1" applyProtection="1">
      <alignment horizontal="left"/>
      <protection locked="0"/>
    </xf>
    <xf numFmtId="0" fontId="18" fillId="9" borderId="14" xfId="1" applyFont="1" applyFill="1" applyBorder="1" applyAlignment="1" applyProtection="1">
      <alignment horizontal="left"/>
      <protection locked="0"/>
    </xf>
    <xf numFmtId="0" fontId="18" fillId="9" borderId="0" xfId="1" applyFont="1" applyFill="1" applyBorder="1" applyAlignment="1" applyProtection="1">
      <alignment horizontal="left"/>
      <protection locked="0"/>
    </xf>
    <xf numFmtId="0" fontId="18" fillId="9" borderId="16" xfId="1" applyFont="1" applyFill="1" applyBorder="1" applyAlignment="1" applyProtection="1">
      <alignment horizontal="left"/>
      <protection locked="0"/>
    </xf>
    <xf numFmtId="0" fontId="18" fillId="9" borderId="18" xfId="1" applyFont="1" applyFill="1" applyBorder="1" applyAlignment="1" applyProtection="1">
      <alignment horizontal="left"/>
      <protection locked="0"/>
    </xf>
    <xf numFmtId="44" fontId="7" fillId="8" borderId="1" xfId="9" applyFont="1" applyFill="1" applyBorder="1" applyAlignment="1">
      <alignment vertical="center" wrapText="1"/>
    </xf>
    <xf numFmtId="44" fontId="7" fillId="8" borderId="1" xfId="1" applyNumberFormat="1" applyFont="1" applyFill="1" applyBorder="1" applyAlignment="1">
      <alignment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3" fontId="8" fillId="10" borderId="1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justify" vertical="center" wrapText="1"/>
    </xf>
    <xf numFmtId="1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 wrapText="1"/>
    </xf>
    <xf numFmtId="0" fontId="7" fillId="0" borderId="0" xfId="1" applyFont="1" applyFill="1" applyBorder="1" applyAlignment="1">
      <alignment horizontal="center" vertical="center" wrapText="1"/>
    </xf>
    <xf numFmtId="44" fontId="7" fillId="0" borderId="0" xfId="5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 wrapText="1"/>
    </xf>
    <xf numFmtId="3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>
      <alignment vertical="center" wrapText="1"/>
    </xf>
    <xf numFmtId="44" fontId="7" fillId="0" borderId="1" xfId="5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16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7" fillId="0" borderId="0" xfId="9" applyFont="1" applyAlignment="1" applyProtection="1">
      <alignment wrapText="1"/>
      <protection locked="0"/>
    </xf>
    <xf numFmtId="164" fontId="7" fillId="0" borderId="0" xfId="1" applyNumberFormat="1" applyFont="1" applyAlignment="1" applyProtection="1">
      <alignment wrapText="1"/>
      <protection locked="0"/>
    </xf>
    <xf numFmtId="41" fontId="7" fillId="11" borderId="20" xfId="0" applyNumberFormat="1" applyFont="1" applyFill="1" applyBorder="1" applyAlignment="1" applyProtection="1">
      <alignment horizontal="center" vertical="center"/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>
      <alignment horizontal="left" vertical="center" wrapText="1"/>
    </xf>
    <xf numFmtId="3" fontId="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18" fillId="9" borderId="16" xfId="1" applyFont="1" applyFill="1" applyBorder="1" applyAlignment="1">
      <alignment vertical="center" wrapText="1"/>
    </xf>
    <xf numFmtId="0" fontId="18" fillId="9" borderId="18" xfId="1" applyFont="1" applyFill="1" applyBorder="1" applyAlignment="1">
      <alignment vertical="center" wrapText="1"/>
    </xf>
    <xf numFmtId="0" fontId="18" fillId="9" borderId="17" xfId="1" applyFont="1" applyFill="1" applyBorder="1" applyAlignment="1">
      <alignment vertical="center" wrapText="1"/>
    </xf>
    <xf numFmtId="0" fontId="18" fillId="9" borderId="9" xfId="1" applyFont="1" applyFill="1" applyBorder="1" applyAlignment="1" applyProtection="1">
      <alignment horizontal="left"/>
      <protection locked="0"/>
    </xf>
    <xf numFmtId="0" fontId="18" fillId="9" borderId="10" xfId="1" applyFont="1" applyFill="1" applyBorder="1" applyAlignment="1" applyProtection="1">
      <alignment horizontal="left"/>
      <protection locked="0"/>
    </xf>
    <xf numFmtId="0" fontId="18" fillId="9" borderId="11" xfId="1" applyFont="1" applyFill="1" applyBorder="1" applyAlignment="1" applyProtection="1">
      <alignment horizontal="left"/>
      <protection locked="0"/>
    </xf>
    <xf numFmtId="0" fontId="18" fillId="9" borderId="12" xfId="1" applyFont="1" applyFill="1" applyBorder="1" applyAlignment="1">
      <alignment vertical="center" wrapText="1"/>
    </xf>
    <xf numFmtId="0" fontId="18" fillId="9" borderId="19" xfId="1" applyFont="1" applyFill="1" applyBorder="1" applyAlignment="1">
      <alignment vertical="center" wrapText="1"/>
    </xf>
    <xf numFmtId="0" fontId="18" fillId="9" borderId="13" xfId="1" applyFont="1" applyFill="1" applyBorder="1" applyAlignment="1">
      <alignment vertical="center" wrapText="1"/>
    </xf>
    <xf numFmtId="0" fontId="18" fillId="9" borderId="14" xfId="1" applyFont="1" applyFill="1" applyBorder="1" applyAlignment="1">
      <alignment vertical="center" wrapText="1"/>
    </xf>
    <xf numFmtId="0" fontId="18" fillId="9" borderId="0" xfId="1" applyFont="1" applyFill="1" applyBorder="1" applyAlignment="1">
      <alignment vertical="center" wrapText="1"/>
    </xf>
    <xf numFmtId="0" fontId="18" fillId="9" borderId="15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4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44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32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15</v>
      </c>
      <c r="I4" s="32">
        <f>H4-(SUM(K4:V4))</f>
        <v>15</v>
      </c>
      <c r="J4" s="33" t="str">
        <f>IF(I4&lt;0,"ATENÇÃO","OK")</f>
        <v>OK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15</v>
      </c>
      <c r="I5" s="32">
        <f t="shared" ref="I5:I18" si="0">H5-(SUM(K5:V5))</f>
        <v>15</v>
      </c>
      <c r="J5" s="33" t="str">
        <f t="shared" ref="J5:J18" si="1">IF(I5&lt;0,"ATENÇÃO","OK")</f>
        <v>OK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10</v>
      </c>
      <c r="I6" s="32">
        <f t="shared" si="0"/>
        <v>10</v>
      </c>
      <c r="J6" s="33" t="str">
        <f t="shared" si="1"/>
        <v>OK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45</v>
      </c>
      <c r="I7" s="32">
        <f t="shared" si="0"/>
        <v>45</v>
      </c>
      <c r="J7" s="33" t="str">
        <f t="shared" si="1"/>
        <v>OK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45</v>
      </c>
      <c r="I8" s="32">
        <f t="shared" si="0"/>
        <v>45</v>
      </c>
      <c r="J8" s="33" t="str">
        <f t="shared" si="1"/>
        <v>OK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45</v>
      </c>
      <c r="I9" s="32">
        <f t="shared" si="0"/>
        <v>45</v>
      </c>
      <c r="J9" s="33" t="str">
        <f t="shared" si="1"/>
        <v>OK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15</v>
      </c>
      <c r="I10" s="32">
        <f t="shared" si="0"/>
        <v>15</v>
      </c>
      <c r="J10" s="33" t="str">
        <f t="shared" si="1"/>
        <v>OK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15</v>
      </c>
      <c r="I11" s="32">
        <f t="shared" si="0"/>
        <v>15</v>
      </c>
      <c r="J11" s="33" t="str">
        <f t="shared" si="1"/>
        <v>OK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10</v>
      </c>
      <c r="I12" s="32">
        <f t="shared" si="0"/>
        <v>10</v>
      </c>
      <c r="J12" s="33" t="str">
        <f t="shared" si="1"/>
        <v>OK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15</v>
      </c>
      <c r="I13" s="32">
        <f t="shared" si="0"/>
        <v>15</v>
      </c>
      <c r="J13" s="33" t="str">
        <f t="shared" si="1"/>
        <v>OK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30</v>
      </c>
      <c r="I14" s="32">
        <f t="shared" si="0"/>
        <v>30</v>
      </c>
      <c r="J14" s="33" t="str">
        <f t="shared" si="1"/>
        <v>OK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15</v>
      </c>
      <c r="I15" s="32">
        <f t="shared" si="0"/>
        <v>15</v>
      </c>
      <c r="J15" s="33" t="str">
        <f t="shared" si="1"/>
        <v>OK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40</v>
      </c>
      <c r="I16" s="32">
        <f t="shared" si="0"/>
        <v>40</v>
      </c>
      <c r="J16" s="33" t="str">
        <f t="shared" si="1"/>
        <v>OK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25</v>
      </c>
      <c r="I17" s="32">
        <f t="shared" si="0"/>
        <v>25</v>
      </c>
      <c r="J17" s="33" t="str">
        <f t="shared" si="1"/>
        <v>OK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/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K4">
    <cfRule type="cellIs" dxfId="140" priority="10" stopIfTrue="1" operator="greaterThan">
      <formula>0</formula>
    </cfRule>
    <cfRule type="cellIs" dxfId="139" priority="11" stopIfTrue="1" operator="greaterThan">
      <formula>0</formula>
    </cfRule>
    <cfRule type="cellIs" dxfId="138" priority="12" stopIfTrue="1" operator="greaterThan">
      <formula>0</formula>
    </cfRule>
  </conditionalFormatting>
  <conditionalFormatting sqref="K5:K18">
    <cfRule type="cellIs" dxfId="137" priority="7" stopIfTrue="1" operator="greaterThan">
      <formula>0</formula>
    </cfRule>
    <cfRule type="cellIs" dxfId="136" priority="8" stopIfTrue="1" operator="greaterThan">
      <formula>0</formula>
    </cfRule>
    <cfRule type="cellIs" dxfId="135" priority="9" stopIfTrue="1" operator="greaterThan">
      <formula>0</formula>
    </cfRule>
  </conditionalFormatting>
  <conditionalFormatting sqref="L4:V4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conditionalFormatting sqref="L5:V18">
    <cfRule type="cellIs" dxfId="131" priority="1" stopIfTrue="1" operator="greaterThan">
      <formula>0</formula>
    </cfRule>
    <cfRule type="cellIs" dxfId="130" priority="2" stopIfTrue="1" operator="greaterThan">
      <formula>0</formula>
    </cfRule>
    <cfRule type="cellIs" dxfId="12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zoomScale="80" zoomScaleNormal="80" workbookViewId="0">
      <selection activeCell="K11" sqref="K1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5.5703125" style="25" customWidth="1"/>
    <col min="12" max="12" width="15" style="25" customWidth="1"/>
    <col min="13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78</v>
      </c>
      <c r="L1" s="72" t="s">
        <v>79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31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6">
        <v>42250</v>
      </c>
      <c r="L3" s="66">
        <v>42250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24</v>
      </c>
      <c r="I4" s="32">
        <f>H4-(SUM(K4:V4))</f>
        <v>24</v>
      </c>
      <c r="J4" s="33" t="str">
        <f>IF(I4&lt;0,"ATENÇÃO","OK")</f>
        <v>OK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28</v>
      </c>
      <c r="I5" s="32">
        <f t="shared" ref="I5:I18" si="0">H5-(SUM(K5:V5))</f>
        <v>16</v>
      </c>
      <c r="J5" s="33" t="str">
        <f t="shared" ref="J5:J18" si="1">IF(I5&lt;0,"ATENÇÃO","OK")</f>
        <v>OK</v>
      </c>
      <c r="K5" s="50">
        <v>12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15</v>
      </c>
      <c r="I6" s="32">
        <f t="shared" si="0"/>
        <v>11</v>
      </c>
      <c r="J6" s="33" t="str">
        <f t="shared" si="1"/>
        <v>OK</v>
      </c>
      <c r="K6" s="50">
        <v>4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18</v>
      </c>
      <c r="I7" s="32">
        <f t="shared" si="0"/>
        <v>18</v>
      </c>
      <c r="J7" s="33" t="str">
        <f t="shared" si="1"/>
        <v>OK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47</v>
      </c>
      <c r="I8" s="32">
        <f t="shared" si="0"/>
        <v>32</v>
      </c>
      <c r="J8" s="33" t="str">
        <f t="shared" si="1"/>
        <v>OK</v>
      </c>
      <c r="K8" s="50">
        <v>15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14</v>
      </c>
      <c r="I9" s="32">
        <f t="shared" si="0"/>
        <v>13</v>
      </c>
      <c r="J9" s="33" t="str">
        <f t="shared" si="1"/>
        <v>OK</v>
      </c>
      <c r="K9" s="50">
        <v>1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18</v>
      </c>
      <c r="I10" s="32">
        <f t="shared" si="0"/>
        <v>10</v>
      </c>
      <c r="J10" s="33" t="str">
        <f t="shared" si="1"/>
        <v>OK</v>
      </c>
      <c r="K10" s="50">
        <v>8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20</v>
      </c>
      <c r="I11" s="32">
        <f t="shared" si="0"/>
        <v>3</v>
      </c>
      <c r="J11" s="33" t="str">
        <f t="shared" si="1"/>
        <v>OK</v>
      </c>
      <c r="K11" s="50">
        <v>17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9</v>
      </c>
      <c r="I12" s="32">
        <f t="shared" si="0"/>
        <v>2</v>
      </c>
      <c r="J12" s="33" t="str">
        <f t="shared" si="1"/>
        <v>OK</v>
      </c>
      <c r="K12" s="50">
        <v>7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15</v>
      </c>
      <c r="I13" s="32">
        <f t="shared" si="0"/>
        <v>5</v>
      </c>
      <c r="J13" s="33" t="str">
        <f t="shared" si="1"/>
        <v>OK</v>
      </c>
      <c r="K13" s="50">
        <v>10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68</v>
      </c>
      <c r="I14" s="32">
        <f t="shared" si="0"/>
        <v>62</v>
      </c>
      <c r="J14" s="33" t="str">
        <f t="shared" si="1"/>
        <v>OK</v>
      </c>
      <c r="K14" s="50">
        <v>6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28</v>
      </c>
      <c r="I15" s="32">
        <f t="shared" si="0"/>
        <v>14</v>
      </c>
      <c r="J15" s="33" t="str">
        <f t="shared" si="1"/>
        <v>OK</v>
      </c>
      <c r="K15" s="50">
        <v>14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81</v>
      </c>
      <c r="I16" s="32">
        <f t="shared" si="0"/>
        <v>71</v>
      </c>
      <c r="J16" s="33" t="str">
        <f t="shared" si="1"/>
        <v>OK</v>
      </c>
      <c r="K16" s="50">
        <v>10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60</v>
      </c>
      <c r="I17" s="32">
        <f t="shared" si="0"/>
        <v>60</v>
      </c>
      <c r="J17" s="33" t="str">
        <f t="shared" si="1"/>
        <v>OK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7000</v>
      </c>
      <c r="I18" s="32">
        <f t="shared" si="0"/>
        <v>0</v>
      </c>
      <c r="J18" s="33" t="str">
        <f t="shared" si="1"/>
        <v>OK</v>
      </c>
      <c r="K18" s="50"/>
      <c r="L18" s="50">
        <v>7000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19" spans="1:22" x14ac:dyDescent="0.25">
      <c r="K19" s="67">
        <f>SUMPRODUCT($G$4:$G$18,K4:K18)</f>
        <v>1436.4</v>
      </c>
      <c r="L19" s="67">
        <f>SUMPRODUCT($G$4:$G$18,L4:L18)</f>
        <v>1190</v>
      </c>
    </row>
    <row r="20" spans="1:22" x14ac:dyDescent="0.25">
      <c r="D20" s="26" t="s">
        <v>45</v>
      </c>
      <c r="K20" s="67"/>
    </row>
    <row r="21" spans="1:22" ht="30" x14ac:dyDescent="0.25">
      <c r="D21" s="26" t="s">
        <v>72</v>
      </c>
      <c r="K21" s="68"/>
    </row>
    <row r="22" spans="1:22" x14ac:dyDescent="0.25">
      <c r="K22" s="68"/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M4:V4">
    <cfRule type="cellIs" dxfId="128" priority="16" stopIfTrue="1" operator="greaterThan">
      <formula>0</formula>
    </cfRule>
    <cfRule type="cellIs" dxfId="127" priority="17" stopIfTrue="1" operator="greaterThan">
      <formula>0</formula>
    </cfRule>
    <cfRule type="cellIs" dxfId="126" priority="18" stopIfTrue="1" operator="greaterThan">
      <formula>0</formula>
    </cfRule>
  </conditionalFormatting>
  <conditionalFormatting sqref="M5:V18">
    <cfRule type="cellIs" dxfId="125" priority="13" stopIfTrue="1" operator="greaterThan">
      <formula>0</formula>
    </cfRule>
    <cfRule type="cellIs" dxfId="124" priority="14" stopIfTrue="1" operator="greaterThan">
      <formula>0</formula>
    </cfRule>
    <cfRule type="cellIs" dxfId="123" priority="15" stopIfTrue="1" operator="greaterThan">
      <formula>0</formula>
    </cfRule>
  </conditionalFormatting>
  <conditionalFormatting sqref="K4">
    <cfRule type="cellIs" dxfId="122" priority="10" stopIfTrue="1" operator="greaterThan">
      <formula>0</formula>
    </cfRule>
    <cfRule type="cellIs" dxfId="121" priority="11" stopIfTrue="1" operator="greaterThan">
      <formula>0</formula>
    </cfRule>
    <cfRule type="cellIs" dxfId="120" priority="12" stopIfTrue="1" operator="greaterThan">
      <formula>0</formula>
    </cfRule>
  </conditionalFormatting>
  <conditionalFormatting sqref="K5:K18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L4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L5:L18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G7" sqref="G7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80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51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5">
        <v>42248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30</v>
      </c>
      <c r="I4" s="32">
        <f>H4-(SUM(K4:V4))</f>
        <v>20</v>
      </c>
      <c r="J4" s="33" t="str">
        <f>IF(I4&lt;0,"ATENÇÃO","OK")</f>
        <v>OK</v>
      </c>
      <c r="K4" s="50">
        <v>10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50</v>
      </c>
      <c r="I5" s="32">
        <f t="shared" ref="I5:I18" si="0">H5-(SUM(K5:V5))</f>
        <v>35</v>
      </c>
      <c r="J5" s="33" t="str">
        <f t="shared" ref="J5:J18" si="1">IF(I5&lt;0,"ATENÇÃO","OK")</f>
        <v>OK</v>
      </c>
      <c r="K5" s="50">
        <v>15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50</v>
      </c>
      <c r="I6" s="32">
        <f t="shared" si="0"/>
        <v>35</v>
      </c>
      <c r="J6" s="33" t="str">
        <f t="shared" si="1"/>
        <v>OK</v>
      </c>
      <c r="K6" s="50">
        <v>15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30</v>
      </c>
      <c r="I7" s="32">
        <f t="shared" si="0"/>
        <v>20</v>
      </c>
      <c r="J7" s="33" t="str">
        <f t="shared" si="1"/>
        <v>OK</v>
      </c>
      <c r="K7" s="50">
        <v>10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30</v>
      </c>
      <c r="I8" s="32">
        <f t="shared" si="0"/>
        <v>12</v>
      </c>
      <c r="J8" s="33" t="str">
        <f t="shared" si="1"/>
        <v>OK</v>
      </c>
      <c r="K8" s="50">
        <v>18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20</v>
      </c>
      <c r="I9" s="32">
        <f t="shared" si="0"/>
        <v>15</v>
      </c>
      <c r="J9" s="33" t="str">
        <f t="shared" si="1"/>
        <v>OK</v>
      </c>
      <c r="K9" s="50">
        <v>5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30</v>
      </c>
      <c r="I10" s="32">
        <f t="shared" si="0"/>
        <v>20</v>
      </c>
      <c r="J10" s="33" t="str">
        <f t="shared" si="1"/>
        <v>OK</v>
      </c>
      <c r="K10" s="50">
        <v>10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25</v>
      </c>
      <c r="I11" s="32">
        <f t="shared" si="0"/>
        <v>15</v>
      </c>
      <c r="J11" s="33" t="str">
        <f t="shared" si="1"/>
        <v>OK</v>
      </c>
      <c r="K11" s="50">
        <v>10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50</v>
      </c>
      <c r="I12" s="32">
        <f t="shared" si="0"/>
        <v>35</v>
      </c>
      <c r="J12" s="33" t="str">
        <f t="shared" si="1"/>
        <v>OK</v>
      </c>
      <c r="K12" s="50">
        <v>15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25</v>
      </c>
      <c r="I13" s="32">
        <f t="shared" si="0"/>
        <v>13</v>
      </c>
      <c r="J13" s="33" t="str">
        <f t="shared" si="1"/>
        <v>OK</v>
      </c>
      <c r="K13" s="50">
        <v>12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60</v>
      </c>
      <c r="I14" s="32">
        <f t="shared" si="0"/>
        <v>40</v>
      </c>
      <c r="J14" s="33" t="str">
        <f t="shared" si="1"/>
        <v>OK</v>
      </c>
      <c r="K14" s="50">
        <v>20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50</v>
      </c>
      <c r="I15" s="32">
        <f t="shared" si="0"/>
        <v>35</v>
      </c>
      <c r="J15" s="33" t="str">
        <f t="shared" si="1"/>
        <v>OK</v>
      </c>
      <c r="K15" s="50">
        <v>15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100</v>
      </c>
      <c r="I16" s="32">
        <f t="shared" si="0"/>
        <v>60</v>
      </c>
      <c r="J16" s="33" t="str">
        <f t="shared" si="1"/>
        <v>OK</v>
      </c>
      <c r="K16" s="50">
        <v>40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50</v>
      </c>
      <c r="I17" s="32">
        <f t="shared" si="0"/>
        <v>35</v>
      </c>
      <c r="J17" s="33" t="str">
        <f t="shared" si="1"/>
        <v>OK</v>
      </c>
      <c r="K17" s="50">
        <v>15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0</v>
      </c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L4:V4">
    <cfRule type="cellIs" dxfId="110" priority="10" stopIfTrue="1" operator="greaterThan">
      <formula>0</formula>
    </cfRule>
    <cfRule type="cellIs" dxfId="109" priority="11" stopIfTrue="1" operator="greaterThan">
      <formula>0</formula>
    </cfRule>
    <cfRule type="cellIs" dxfId="108" priority="12" stopIfTrue="1" operator="greaterThan">
      <formula>0</formula>
    </cfRule>
  </conditionalFormatting>
  <conditionalFormatting sqref="L5:V18">
    <cfRule type="cellIs" dxfId="107" priority="7" stopIfTrue="1" operator="greaterThan">
      <formula>0</formula>
    </cfRule>
    <cfRule type="cellIs" dxfId="106" priority="8" stopIfTrue="1" operator="greaterThan">
      <formula>0</formula>
    </cfRule>
    <cfRule type="cellIs" dxfId="105" priority="9" stopIfTrue="1" operator="greaterThan">
      <formula>0</formula>
    </cfRule>
  </conditionalFormatting>
  <conditionalFormatting sqref="K4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K5:K18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76</v>
      </c>
      <c r="L1" s="72" t="s">
        <v>77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46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5">
        <v>42222</v>
      </c>
      <c r="L3" s="65">
        <v>42249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30</v>
      </c>
      <c r="I4" s="32">
        <f>H4-(SUM(K4:V4))</f>
        <v>25</v>
      </c>
      <c r="J4" s="33" t="str">
        <f>IF(I4&lt;0,"ATENÇÃO","OK")</f>
        <v>OK</v>
      </c>
      <c r="K4" s="50">
        <v>0</v>
      </c>
      <c r="L4" s="50">
        <v>0</v>
      </c>
      <c r="M4" s="50">
        <v>5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40</v>
      </c>
      <c r="I5" s="32">
        <f t="shared" ref="I5:I18" si="0">H5-(SUM(K5:V5))</f>
        <v>0</v>
      </c>
      <c r="J5" s="33" t="str">
        <f t="shared" ref="J5:J18" si="1">IF(I5&lt;0,"ATENÇÃO","OK")</f>
        <v>OK</v>
      </c>
      <c r="K5" s="50">
        <v>26</v>
      </c>
      <c r="L5" s="50">
        <v>6</v>
      </c>
      <c r="M5" s="50">
        <v>8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70</v>
      </c>
      <c r="I6" s="32">
        <f t="shared" si="0"/>
        <v>1</v>
      </c>
      <c r="J6" s="33" t="str">
        <f t="shared" si="1"/>
        <v>OK</v>
      </c>
      <c r="K6" s="50">
        <v>37</v>
      </c>
      <c r="L6" s="50">
        <v>17</v>
      </c>
      <c r="M6" s="50">
        <v>15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16</v>
      </c>
      <c r="I7" s="32">
        <f t="shared" si="0"/>
        <v>6</v>
      </c>
      <c r="J7" s="33" t="str">
        <f t="shared" si="1"/>
        <v>OK</v>
      </c>
      <c r="K7" s="50">
        <v>10</v>
      </c>
      <c r="L7" s="50">
        <v>0</v>
      </c>
      <c r="M7" s="50"/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20</v>
      </c>
      <c r="I8" s="32">
        <f t="shared" si="0"/>
        <v>2</v>
      </c>
      <c r="J8" s="33" t="str">
        <f t="shared" si="1"/>
        <v>OK</v>
      </c>
      <c r="K8" s="50">
        <v>18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40</v>
      </c>
      <c r="I9" s="32">
        <f t="shared" si="0"/>
        <v>12</v>
      </c>
      <c r="J9" s="33" t="str">
        <f t="shared" si="1"/>
        <v>OK</v>
      </c>
      <c r="K9" s="50">
        <v>0</v>
      </c>
      <c r="L9" s="50">
        <v>23</v>
      </c>
      <c r="M9" s="50">
        <v>5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5</v>
      </c>
      <c r="I10" s="32">
        <f t="shared" si="0"/>
        <v>0</v>
      </c>
      <c r="J10" s="33" t="str">
        <f t="shared" si="1"/>
        <v>OK</v>
      </c>
      <c r="K10" s="50">
        <v>0</v>
      </c>
      <c r="L10" s="50">
        <v>0</v>
      </c>
      <c r="M10" s="50">
        <v>5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15</v>
      </c>
      <c r="I11" s="32">
        <f t="shared" si="0"/>
        <v>0</v>
      </c>
      <c r="J11" s="33" t="str">
        <f t="shared" si="1"/>
        <v>OK</v>
      </c>
      <c r="K11" s="50">
        <v>8</v>
      </c>
      <c r="L11" s="50">
        <v>4</v>
      </c>
      <c r="M11" s="50">
        <v>3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40</v>
      </c>
      <c r="I12" s="32">
        <f t="shared" si="0"/>
        <v>0</v>
      </c>
      <c r="J12" s="33" t="str">
        <f t="shared" si="1"/>
        <v>OK</v>
      </c>
      <c r="K12" s="50">
        <v>19</v>
      </c>
      <c r="L12" s="50">
        <v>11</v>
      </c>
      <c r="M12" s="50">
        <v>10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40</v>
      </c>
      <c r="I13" s="32">
        <f t="shared" si="0"/>
        <v>2</v>
      </c>
      <c r="J13" s="33" t="str">
        <f t="shared" si="1"/>
        <v>OK</v>
      </c>
      <c r="K13" s="50">
        <v>25</v>
      </c>
      <c r="L13" s="50">
        <v>9</v>
      </c>
      <c r="M13" s="50">
        <v>4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40</v>
      </c>
      <c r="I14" s="32">
        <f t="shared" si="0"/>
        <v>9</v>
      </c>
      <c r="J14" s="33" t="str">
        <f t="shared" si="1"/>
        <v>OK</v>
      </c>
      <c r="K14" s="50">
        <v>5</v>
      </c>
      <c r="L14" s="50">
        <v>16</v>
      </c>
      <c r="M14" s="50">
        <v>10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20</v>
      </c>
      <c r="I15" s="32">
        <f t="shared" si="0"/>
        <v>0</v>
      </c>
      <c r="J15" s="33" t="str">
        <f t="shared" si="1"/>
        <v>OK</v>
      </c>
      <c r="K15" s="50">
        <v>0</v>
      </c>
      <c r="L15" s="50">
        <v>12</v>
      </c>
      <c r="M15" s="50">
        <v>8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40</v>
      </c>
      <c r="I16" s="32">
        <f t="shared" si="0"/>
        <v>30</v>
      </c>
      <c r="J16" s="33" t="str">
        <f t="shared" si="1"/>
        <v>OK</v>
      </c>
      <c r="K16" s="50">
        <v>0</v>
      </c>
      <c r="L16" s="50">
        <v>0</v>
      </c>
      <c r="M16" s="50">
        <v>10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80</v>
      </c>
      <c r="I17" s="32">
        <f t="shared" si="0"/>
        <v>69</v>
      </c>
      <c r="J17" s="33" t="str">
        <f t="shared" si="1"/>
        <v>OK</v>
      </c>
      <c r="K17" s="50">
        <v>3</v>
      </c>
      <c r="L17" s="50">
        <v>8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0</v>
      </c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N4:V4">
    <cfRule type="cellIs" dxfId="98" priority="16" stopIfTrue="1" operator="greaterThan">
      <formula>0</formula>
    </cfRule>
    <cfRule type="cellIs" dxfId="97" priority="17" stopIfTrue="1" operator="greaterThan">
      <formula>0</formula>
    </cfRule>
    <cfRule type="cellIs" dxfId="96" priority="18" stopIfTrue="1" operator="greaterThan">
      <formula>0</formula>
    </cfRule>
  </conditionalFormatting>
  <conditionalFormatting sqref="N5:V18">
    <cfRule type="cellIs" dxfId="95" priority="13" stopIfTrue="1" operator="greaterThan">
      <formula>0</formula>
    </cfRule>
    <cfRule type="cellIs" dxfId="94" priority="14" stopIfTrue="1" operator="greaterThan">
      <formula>0</formula>
    </cfRule>
    <cfRule type="cellIs" dxfId="93" priority="15" stopIfTrue="1" operator="greaterThan">
      <formula>0</formula>
    </cfRule>
  </conditionalFormatting>
  <conditionalFormatting sqref="K4">
    <cfRule type="cellIs" dxfId="92" priority="10" stopIfTrue="1" operator="greaterThan">
      <formula>0</formula>
    </cfRule>
    <cfRule type="cellIs" dxfId="91" priority="11" stopIfTrue="1" operator="greaterThan">
      <formula>0</formula>
    </cfRule>
    <cfRule type="cellIs" dxfId="90" priority="12" stopIfTrue="1" operator="greaterThan">
      <formula>0</formula>
    </cfRule>
  </conditionalFormatting>
  <conditionalFormatting sqref="K5:K18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L4:M4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L5:M18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zoomScale="80" zoomScaleNormal="80" workbookViewId="0">
      <selection activeCell="K18" sqref="K18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85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52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5">
        <v>42258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30</v>
      </c>
      <c r="I4" s="32">
        <f>H4-(SUM(K4:V4))</f>
        <v>30</v>
      </c>
      <c r="J4" s="33" t="str">
        <f>IF(I4&lt;0,"ATENÇÃO","OK")</f>
        <v>OK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34</v>
      </c>
      <c r="I5" s="32">
        <f t="shared" ref="I5:I18" si="0">H5-(SUM(K5:V5))</f>
        <v>30</v>
      </c>
      <c r="J5" s="33" t="str">
        <f t="shared" ref="J5:J18" si="1">IF(I5&lt;0,"ATENÇÃO","OK")</f>
        <v>OK</v>
      </c>
      <c r="K5" s="50">
        <v>4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22</v>
      </c>
      <c r="I6" s="32">
        <f t="shared" si="0"/>
        <v>18</v>
      </c>
      <c r="J6" s="33" t="str">
        <f t="shared" si="1"/>
        <v>OK</v>
      </c>
      <c r="K6" s="50">
        <v>4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23</v>
      </c>
      <c r="I7" s="32">
        <f t="shared" si="0"/>
        <v>22</v>
      </c>
      <c r="J7" s="33" t="str">
        <f t="shared" si="1"/>
        <v>OK</v>
      </c>
      <c r="K7" s="50">
        <v>1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55</v>
      </c>
      <c r="I8" s="32">
        <f t="shared" si="0"/>
        <v>54</v>
      </c>
      <c r="J8" s="33" t="str">
        <f t="shared" si="1"/>
        <v>OK</v>
      </c>
      <c r="K8" s="50">
        <v>1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20</v>
      </c>
      <c r="I9" s="32">
        <f t="shared" si="0"/>
        <v>20</v>
      </c>
      <c r="J9" s="33" t="str">
        <f t="shared" si="1"/>
        <v>OK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24</v>
      </c>
      <c r="I10" s="32">
        <f t="shared" si="0"/>
        <v>19</v>
      </c>
      <c r="J10" s="33" t="str">
        <f t="shared" si="1"/>
        <v>OK</v>
      </c>
      <c r="K10" s="50">
        <v>5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26</v>
      </c>
      <c r="I11" s="32">
        <f t="shared" si="0"/>
        <v>19</v>
      </c>
      <c r="J11" s="33" t="str">
        <f t="shared" si="1"/>
        <v>OK</v>
      </c>
      <c r="K11" s="50">
        <v>7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14</v>
      </c>
      <c r="I12" s="32">
        <f t="shared" si="0"/>
        <v>11</v>
      </c>
      <c r="J12" s="33" t="str">
        <f t="shared" si="1"/>
        <v>OK</v>
      </c>
      <c r="K12" s="50">
        <v>3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21</v>
      </c>
      <c r="I13" s="32">
        <f t="shared" si="0"/>
        <v>16</v>
      </c>
      <c r="J13" s="33" t="str">
        <f t="shared" si="1"/>
        <v>OK</v>
      </c>
      <c r="K13" s="50">
        <v>5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72</v>
      </c>
      <c r="I14" s="32">
        <f t="shared" si="0"/>
        <v>69</v>
      </c>
      <c r="J14" s="33" t="str">
        <f t="shared" si="1"/>
        <v>OK</v>
      </c>
      <c r="K14" s="50">
        <v>3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28</v>
      </c>
      <c r="I15" s="32">
        <f t="shared" si="0"/>
        <v>28</v>
      </c>
      <c r="J15" s="33" t="str">
        <f t="shared" si="1"/>
        <v>OK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86</v>
      </c>
      <c r="I16" s="32">
        <f t="shared" si="0"/>
        <v>86</v>
      </c>
      <c r="J16" s="33" t="str">
        <f t="shared" si="1"/>
        <v>OK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65</v>
      </c>
      <c r="I17" s="32">
        <f t="shared" si="0"/>
        <v>62</v>
      </c>
      <c r="J17" s="33" t="str">
        <f t="shared" si="1"/>
        <v>OK</v>
      </c>
      <c r="K17" s="50">
        <v>3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/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L4:V4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L5:V18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K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5:K18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K17" sqref="K17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81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48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30</v>
      </c>
      <c r="I4" s="32">
        <f>H4-(SUM(K4:V4))</f>
        <v>30</v>
      </c>
      <c r="J4" s="33" t="str">
        <f>IF(I4&lt;0,"ATENÇÃO","OK")</f>
        <v>OK</v>
      </c>
      <c r="K4" s="69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35</v>
      </c>
      <c r="I5" s="32">
        <f t="shared" ref="I5:I18" si="0">H5-(SUM(K5:V5))</f>
        <v>18</v>
      </c>
      <c r="J5" s="33" t="str">
        <f t="shared" ref="J5:J18" si="1">IF(I5&lt;0,"ATENÇÃO","OK")</f>
        <v>OK</v>
      </c>
      <c r="K5" s="69">
        <v>17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25</v>
      </c>
      <c r="I6" s="32">
        <f t="shared" si="0"/>
        <v>25</v>
      </c>
      <c r="J6" s="33" t="str">
        <f t="shared" si="1"/>
        <v>OK</v>
      </c>
      <c r="K6" s="69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25</v>
      </c>
      <c r="I7" s="32">
        <f t="shared" si="0"/>
        <v>25</v>
      </c>
      <c r="J7" s="33" t="str">
        <f t="shared" si="1"/>
        <v>OK</v>
      </c>
      <c r="K7" s="69"/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55</v>
      </c>
      <c r="I8" s="32">
        <f t="shared" si="0"/>
        <v>30</v>
      </c>
      <c r="J8" s="33" t="str">
        <f t="shared" si="1"/>
        <v>OK</v>
      </c>
      <c r="K8" s="69">
        <v>25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25</v>
      </c>
      <c r="I9" s="32">
        <f t="shared" si="0"/>
        <v>24</v>
      </c>
      <c r="J9" s="33" t="str">
        <f t="shared" si="1"/>
        <v>OK</v>
      </c>
      <c r="K9" s="69">
        <v>1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28</v>
      </c>
      <c r="I10" s="32">
        <f t="shared" si="0"/>
        <v>15</v>
      </c>
      <c r="J10" s="33" t="str">
        <f t="shared" si="1"/>
        <v>OK</v>
      </c>
      <c r="K10" s="69">
        <v>13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25</v>
      </c>
      <c r="I11" s="32">
        <f t="shared" si="0"/>
        <v>13</v>
      </c>
      <c r="J11" s="33" t="str">
        <f t="shared" si="1"/>
        <v>OK</v>
      </c>
      <c r="K11" s="69">
        <v>12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10</v>
      </c>
      <c r="I12" s="32">
        <f t="shared" si="0"/>
        <v>3</v>
      </c>
      <c r="J12" s="33" t="str">
        <f t="shared" si="1"/>
        <v>OK</v>
      </c>
      <c r="K12" s="69">
        <v>7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21</v>
      </c>
      <c r="I13" s="32">
        <f t="shared" si="0"/>
        <v>1</v>
      </c>
      <c r="J13" s="33" t="str">
        <f t="shared" si="1"/>
        <v>OK</v>
      </c>
      <c r="K13" s="69">
        <v>20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72</v>
      </c>
      <c r="I14" s="32">
        <f t="shared" si="0"/>
        <v>67</v>
      </c>
      <c r="J14" s="33" t="str">
        <f t="shared" si="1"/>
        <v>OK</v>
      </c>
      <c r="K14" s="69">
        <v>5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30</v>
      </c>
      <c r="I15" s="32">
        <f t="shared" si="0"/>
        <v>23</v>
      </c>
      <c r="J15" s="33" t="str">
        <f t="shared" si="1"/>
        <v>OK</v>
      </c>
      <c r="K15" s="69">
        <v>7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89</v>
      </c>
      <c r="I16" s="32">
        <f t="shared" si="0"/>
        <v>89</v>
      </c>
      <c r="J16" s="33" t="str">
        <f t="shared" si="1"/>
        <v>OK</v>
      </c>
      <c r="K16" s="69"/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70</v>
      </c>
      <c r="I17" s="32">
        <f t="shared" si="0"/>
        <v>67</v>
      </c>
      <c r="J17" s="33" t="str">
        <f t="shared" si="1"/>
        <v>OK</v>
      </c>
      <c r="K17" s="69">
        <v>3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/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K18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L4:V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L5:V18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G16" sqref="G1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84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5">
        <v>42303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25</v>
      </c>
      <c r="I4" s="32">
        <f>H4-(SUM(K4:V4))</f>
        <v>17</v>
      </c>
      <c r="J4" s="33" t="str">
        <f>IF(I4&lt;0,"ATENÇÃO","OK")</f>
        <v>OK</v>
      </c>
      <c r="K4" s="50">
        <v>8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50</v>
      </c>
      <c r="I5" s="32">
        <f t="shared" ref="I5:I18" si="0">H5-(SUM(K5:V5))</f>
        <v>30</v>
      </c>
      <c r="J5" s="33" t="str">
        <f t="shared" ref="J5:J18" si="1">IF(I5&lt;0,"ATENÇÃO","OK")</f>
        <v>OK</v>
      </c>
      <c r="K5" s="50">
        <v>20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125</v>
      </c>
      <c r="I6" s="32">
        <f t="shared" si="0"/>
        <v>125</v>
      </c>
      <c r="J6" s="33" t="str">
        <f t="shared" si="1"/>
        <v>OK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0</v>
      </c>
      <c r="I7" s="32">
        <f t="shared" si="0"/>
        <v>0</v>
      </c>
      <c r="J7" s="33" t="str">
        <f t="shared" si="1"/>
        <v>OK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0</v>
      </c>
      <c r="I8" s="32">
        <f t="shared" si="0"/>
        <v>0</v>
      </c>
      <c r="J8" s="33" t="str">
        <f t="shared" si="1"/>
        <v>OK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0</v>
      </c>
      <c r="I9" s="32">
        <f t="shared" si="0"/>
        <v>0</v>
      </c>
      <c r="J9" s="33" t="str">
        <f t="shared" si="1"/>
        <v>OK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0</v>
      </c>
      <c r="I10" s="32">
        <f t="shared" si="0"/>
        <v>0</v>
      </c>
      <c r="J10" s="33" t="str">
        <f t="shared" si="1"/>
        <v>OK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0</v>
      </c>
      <c r="I11" s="32">
        <f t="shared" si="0"/>
        <v>0</v>
      </c>
      <c r="J11" s="33" t="str">
        <f t="shared" si="1"/>
        <v>OK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0</v>
      </c>
      <c r="I12" s="32">
        <f t="shared" si="0"/>
        <v>0</v>
      </c>
      <c r="J12" s="33" t="str">
        <f t="shared" si="1"/>
        <v>OK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0</v>
      </c>
      <c r="I13" s="32">
        <f t="shared" si="0"/>
        <v>0</v>
      </c>
      <c r="J13" s="33" t="str">
        <f t="shared" si="1"/>
        <v>OK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0</v>
      </c>
      <c r="I14" s="32">
        <f t="shared" si="0"/>
        <v>0</v>
      </c>
      <c r="J14" s="33" t="str">
        <f t="shared" si="1"/>
        <v>OK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0</v>
      </c>
      <c r="I15" s="32">
        <f t="shared" si="0"/>
        <v>0</v>
      </c>
      <c r="J15" s="33" t="str">
        <f t="shared" si="1"/>
        <v>OK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0</v>
      </c>
      <c r="I16" s="32">
        <f t="shared" si="0"/>
        <v>0</v>
      </c>
      <c r="J16" s="33" t="str">
        <f t="shared" si="1"/>
        <v>OK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0</v>
      </c>
      <c r="I17" s="32">
        <f t="shared" si="0"/>
        <v>0</v>
      </c>
      <c r="J17" s="33" t="str">
        <f t="shared" si="1"/>
        <v>OK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/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L4:V4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L5:V18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K4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K5:K18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83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65">
        <v>42279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40</v>
      </c>
      <c r="I4" s="32">
        <f>H4-(SUM(K4:V4))</f>
        <v>25</v>
      </c>
      <c r="J4" s="33" t="str">
        <f>IF(I4&lt;0,"ATENÇÃO","OK")</f>
        <v>OK</v>
      </c>
      <c r="K4" s="70">
        <v>15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25</v>
      </c>
      <c r="I5" s="32">
        <f t="shared" ref="I5:I18" si="0">H5-(SUM(K5:V5))</f>
        <v>13</v>
      </c>
      <c r="J5" s="33" t="str">
        <f t="shared" ref="J5:J18" si="1">IF(I5&lt;0,"ATENÇÃO","OK")</f>
        <v>OK</v>
      </c>
      <c r="K5" s="70">
        <v>12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20</v>
      </c>
      <c r="I6" s="32">
        <f t="shared" si="0"/>
        <v>8</v>
      </c>
      <c r="J6" s="33" t="str">
        <f t="shared" si="1"/>
        <v>OK</v>
      </c>
      <c r="K6" s="70">
        <v>12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75</v>
      </c>
      <c r="I7" s="32">
        <f t="shared" si="0"/>
        <v>58</v>
      </c>
      <c r="J7" s="33" t="str">
        <f t="shared" si="1"/>
        <v>OK</v>
      </c>
      <c r="K7" s="70">
        <v>17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35</v>
      </c>
      <c r="I8" s="32">
        <f t="shared" si="0"/>
        <v>20</v>
      </c>
      <c r="J8" s="33" t="str">
        <f t="shared" si="1"/>
        <v>OK</v>
      </c>
      <c r="K8" s="70">
        <v>15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25</v>
      </c>
      <c r="I9" s="32">
        <f t="shared" si="0"/>
        <v>15</v>
      </c>
      <c r="J9" s="33" t="str">
        <f t="shared" si="1"/>
        <v>OK</v>
      </c>
      <c r="K9" s="70">
        <v>10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25</v>
      </c>
      <c r="I10" s="32">
        <f t="shared" si="0"/>
        <v>15</v>
      </c>
      <c r="J10" s="33" t="str">
        <f t="shared" si="1"/>
        <v>OK</v>
      </c>
      <c r="K10" s="70">
        <v>10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25</v>
      </c>
      <c r="I11" s="32">
        <f t="shared" si="0"/>
        <v>15</v>
      </c>
      <c r="J11" s="33" t="str">
        <f t="shared" si="1"/>
        <v>OK</v>
      </c>
      <c r="K11" s="70">
        <v>10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20</v>
      </c>
      <c r="I12" s="32">
        <f t="shared" si="0"/>
        <v>12</v>
      </c>
      <c r="J12" s="33" t="str">
        <f t="shared" si="1"/>
        <v>OK</v>
      </c>
      <c r="K12" s="70">
        <v>8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35</v>
      </c>
      <c r="I13" s="32">
        <f t="shared" si="0"/>
        <v>25</v>
      </c>
      <c r="J13" s="33" t="str">
        <f t="shared" si="1"/>
        <v>OK</v>
      </c>
      <c r="K13" s="70">
        <v>10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150</v>
      </c>
      <c r="I14" s="32">
        <f t="shared" si="0"/>
        <v>90</v>
      </c>
      <c r="J14" s="33" t="str">
        <f t="shared" si="1"/>
        <v>OK</v>
      </c>
      <c r="K14" s="70">
        <v>60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80</v>
      </c>
      <c r="I15" s="32">
        <f t="shared" si="0"/>
        <v>50</v>
      </c>
      <c r="J15" s="33" t="str">
        <f t="shared" si="1"/>
        <v>OK</v>
      </c>
      <c r="K15" s="70">
        <v>30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115</v>
      </c>
      <c r="I16" s="32">
        <f t="shared" si="0"/>
        <v>65</v>
      </c>
      <c r="J16" s="33" t="str">
        <f t="shared" si="1"/>
        <v>OK</v>
      </c>
      <c r="K16" s="70">
        <v>50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90</v>
      </c>
      <c r="I17" s="32">
        <f t="shared" si="0"/>
        <v>65</v>
      </c>
      <c r="J17" s="33" t="str">
        <f t="shared" si="1"/>
        <v>OK</v>
      </c>
      <c r="K17" s="70">
        <v>25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0</v>
      </c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V1:V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D1:G1"/>
    <mergeCell ref="H1:J1"/>
    <mergeCell ref="K1:K2"/>
    <mergeCell ref="A2:J2"/>
    <mergeCell ref="A4:A17"/>
    <mergeCell ref="B4:B17"/>
    <mergeCell ref="D4:D6"/>
    <mergeCell ref="D7:D9"/>
    <mergeCell ref="D10:D12"/>
    <mergeCell ref="A1:C1"/>
  </mergeCells>
  <conditionalFormatting sqref="L4:V4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L5:V18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K4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K5:K18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44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33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15</v>
      </c>
      <c r="I4" s="32">
        <f>H4-(SUM(K4:V4))</f>
        <v>15</v>
      </c>
      <c r="J4" s="33" t="str">
        <f>IF(I4&lt;0,"ATENÇÃO","OK")</f>
        <v>OK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10</v>
      </c>
      <c r="I5" s="32">
        <f t="shared" ref="I5:I18" si="0">H5-(SUM(K5:V5))</f>
        <v>10</v>
      </c>
      <c r="J5" s="33" t="str">
        <f t="shared" ref="J5:J18" si="1">IF(I5&lt;0,"ATENÇÃO","OK")</f>
        <v>OK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10</v>
      </c>
      <c r="I6" s="32">
        <f t="shared" si="0"/>
        <v>10</v>
      </c>
      <c r="J6" s="33" t="str">
        <f t="shared" si="1"/>
        <v>OK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15</v>
      </c>
      <c r="I7" s="32">
        <f t="shared" si="0"/>
        <v>15</v>
      </c>
      <c r="J7" s="33" t="str">
        <f t="shared" si="1"/>
        <v>OK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15</v>
      </c>
      <c r="I8" s="32">
        <f t="shared" si="0"/>
        <v>15</v>
      </c>
      <c r="J8" s="33" t="str">
        <f t="shared" si="1"/>
        <v>OK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3</v>
      </c>
      <c r="I9" s="32">
        <f t="shared" si="0"/>
        <v>3</v>
      </c>
      <c r="J9" s="33" t="str">
        <f t="shared" si="1"/>
        <v>OK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10</v>
      </c>
      <c r="I10" s="32">
        <f t="shared" si="0"/>
        <v>10</v>
      </c>
      <c r="J10" s="33" t="str">
        <f t="shared" si="1"/>
        <v>OK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10</v>
      </c>
      <c r="I11" s="32">
        <f t="shared" si="0"/>
        <v>10</v>
      </c>
      <c r="J11" s="33" t="str">
        <f t="shared" si="1"/>
        <v>OK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5</v>
      </c>
      <c r="I12" s="32">
        <f t="shared" si="0"/>
        <v>5</v>
      </c>
      <c r="J12" s="33" t="str">
        <f t="shared" si="1"/>
        <v>OK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0</v>
      </c>
      <c r="I13" s="32">
        <f t="shared" si="0"/>
        <v>0</v>
      </c>
      <c r="J13" s="33" t="str">
        <f t="shared" si="1"/>
        <v>OK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0</v>
      </c>
      <c r="I14" s="32">
        <f t="shared" si="0"/>
        <v>0</v>
      </c>
      <c r="J14" s="33" t="str">
        <f t="shared" si="1"/>
        <v>OK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0</v>
      </c>
      <c r="I15" s="32">
        <f t="shared" si="0"/>
        <v>0</v>
      </c>
      <c r="J15" s="33" t="str">
        <f t="shared" si="1"/>
        <v>OK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0</v>
      </c>
      <c r="I16" s="32">
        <f t="shared" si="0"/>
        <v>0</v>
      </c>
      <c r="J16" s="33" t="str">
        <f t="shared" si="1"/>
        <v>OK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5</v>
      </c>
      <c r="I17" s="32">
        <f t="shared" si="0"/>
        <v>5</v>
      </c>
      <c r="J17" s="33" t="str">
        <f t="shared" si="1"/>
        <v>OK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0</v>
      </c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A4:A17"/>
    <mergeCell ref="B4:B17"/>
    <mergeCell ref="A1:C1"/>
    <mergeCell ref="L1:L2"/>
    <mergeCell ref="M1:M2"/>
    <mergeCell ref="D4:D6"/>
    <mergeCell ref="D7:D9"/>
    <mergeCell ref="D10:D12"/>
    <mergeCell ref="N1:N2"/>
    <mergeCell ref="D1:G1"/>
    <mergeCell ref="H1:J1"/>
    <mergeCell ref="K1:K2"/>
    <mergeCell ref="A2:J2"/>
    <mergeCell ref="O1:O2"/>
    <mergeCell ref="P1:P2"/>
    <mergeCell ref="U1:U2"/>
    <mergeCell ref="V1:V2"/>
    <mergeCell ref="Q1:Q2"/>
    <mergeCell ref="R1:R2"/>
    <mergeCell ref="S1:S2"/>
    <mergeCell ref="T1:T2"/>
  </mergeCells>
  <conditionalFormatting sqref="K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5:K18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L4:V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5:V1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/>
      <c r="H1" s="71" t="s">
        <v>55</v>
      </c>
      <c r="I1" s="71"/>
      <c r="J1" s="71"/>
      <c r="K1" s="72" t="s">
        <v>44</v>
      </c>
      <c r="L1" s="72" t="s">
        <v>44</v>
      </c>
      <c r="M1" s="72" t="s">
        <v>44</v>
      </c>
      <c r="N1" s="72" t="s">
        <v>44</v>
      </c>
      <c r="O1" s="72" t="s">
        <v>44</v>
      </c>
      <c r="P1" s="72" t="s">
        <v>44</v>
      </c>
      <c r="Q1" s="72" t="s">
        <v>44</v>
      </c>
      <c r="R1" s="72" t="s">
        <v>44</v>
      </c>
      <c r="S1" s="72" t="s">
        <v>44</v>
      </c>
      <c r="T1" s="72" t="s">
        <v>44</v>
      </c>
      <c r="U1" s="72" t="s">
        <v>44</v>
      </c>
      <c r="V1" s="72" t="s">
        <v>44</v>
      </c>
    </row>
    <row r="2" spans="1:22" ht="21.75" customHeight="1" x14ac:dyDescent="0.25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50</v>
      </c>
      <c r="G3" s="18" t="s">
        <v>5</v>
      </c>
      <c r="H3" s="29" t="s">
        <v>30</v>
      </c>
      <c r="I3" s="30" t="s">
        <v>0</v>
      </c>
      <c r="J3" s="2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51">
        <v>15</v>
      </c>
      <c r="I4" s="32">
        <f>H4-(SUM(K4:V4))</f>
        <v>15</v>
      </c>
      <c r="J4" s="33" t="str">
        <f>IF(I4&lt;0,"ATENÇÃO","OK")</f>
        <v>OK</v>
      </c>
      <c r="K4" s="50">
        <v>0</v>
      </c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0</v>
      </c>
      <c r="V4" s="50">
        <v>0</v>
      </c>
    </row>
    <row r="5" spans="1:2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51">
        <v>10</v>
      </c>
      <c r="I5" s="32">
        <f t="shared" ref="I5:I18" si="0">H5-(SUM(K5:V5))</f>
        <v>10</v>
      </c>
      <c r="J5" s="33" t="str">
        <f t="shared" ref="J5:J18" si="1">IF(I5&lt;0,"ATENÇÃO","OK")</f>
        <v>OK</v>
      </c>
      <c r="K5" s="50">
        <v>0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</row>
    <row r="6" spans="1:2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52">
        <v>10</v>
      </c>
      <c r="I6" s="32">
        <f t="shared" si="0"/>
        <v>10</v>
      </c>
      <c r="J6" s="33" t="str">
        <f t="shared" si="1"/>
        <v>OK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</row>
    <row r="7" spans="1:2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52">
        <v>10</v>
      </c>
      <c r="I7" s="32">
        <f t="shared" si="0"/>
        <v>10</v>
      </c>
      <c r="J7" s="33" t="str">
        <f t="shared" si="1"/>
        <v>OK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</row>
    <row r="8" spans="1:2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52">
        <v>15</v>
      </c>
      <c r="I8" s="32">
        <f t="shared" si="0"/>
        <v>15</v>
      </c>
      <c r="J8" s="33" t="str">
        <f t="shared" si="1"/>
        <v>OK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0">
        <v>0</v>
      </c>
      <c r="U8" s="50">
        <v>0</v>
      </c>
      <c r="V8" s="50">
        <v>0</v>
      </c>
    </row>
    <row r="9" spans="1:2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52">
        <v>3</v>
      </c>
      <c r="I9" s="32">
        <f t="shared" si="0"/>
        <v>3</v>
      </c>
      <c r="J9" s="33" t="str">
        <f t="shared" si="1"/>
        <v>OK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0">
        <v>0</v>
      </c>
    </row>
    <row r="10" spans="1:2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52">
        <v>15</v>
      </c>
      <c r="I10" s="32">
        <f t="shared" si="0"/>
        <v>15</v>
      </c>
      <c r="J10" s="33" t="str">
        <f t="shared" si="1"/>
        <v>OK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</row>
    <row r="11" spans="1:2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52">
        <v>10</v>
      </c>
      <c r="I11" s="32">
        <f t="shared" si="0"/>
        <v>10</v>
      </c>
      <c r="J11" s="33" t="str">
        <f t="shared" si="1"/>
        <v>OK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</row>
    <row r="12" spans="1:2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52">
        <v>5</v>
      </c>
      <c r="I12" s="32">
        <f t="shared" si="0"/>
        <v>5</v>
      </c>
      <c r="J12" s="33" t="str">
        <f t="shared" si="1"/>
        <v>OK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</row>
    <row r="13" spans="1:2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52">
        <v>0</v>
      </c>
      <c r="I13" s="32">
        <f t="shared" si="0"/>
        <v>0</v>
      </c>
      <c r="J13" s="33" t="str">
        <f t="shared" si="1"/>
        <v>OK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</row>
    <row r="14" spans="1:2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52">
        <v>0</v>
      </c>
      <c r="I14" s="32">
        <f t="shared" si="0"/>
        <v>0</v>
      </c>
      <c r="J14" s="33" t="str">
        <f t="shared" si="1"/>
        <v>OK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</row>
    <row r="15" spans="1:2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52">
        <v>0</v>
      </c>
      <c r="I15" s="32">
        <f t="shared" si="0"/>
        <v>0</v>
      </c>
      <c r="J15" s="33" t="str">
        <f t="shared" si="1"/>
        <v>OK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</row>
    <row r="16" spans="1:2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52">
        <v>0</v>
      </c>
      <c r="I16" s="32">
        <f t="shared" si="0"/>
        <v>0</v>
      </c>
      <c r="J16" s="33" t="str">
        <f t="shared" si="1"/>
        <v>OK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</row>
    <row r="17" spans="1:2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52">
        <v>5</v>
      </c>
      <c r="I17" s="32">
        <f t="shared" si="0"/>
        <v>5</v>
      </c>
      <c r="J17" s="33" t="str">
        <f t="shared" si="1"/>
        <v>OK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</row>
    <row r="18" spans="1:2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52">
        <v>0</v>
      </c>
      <c r="I18" s="32">
        <f t="shared" si="0"/>
        <v>0</v>
      </c>
      <c r="J18" s="33" t="str">
        <f t="shared" si="1"/>
        <v>OK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</row>
    <row r="20" spans="1:22" x14ac:dyDescent="0.25">
      <c r="D20" s="26" t="s">
        <v>45</v>
      </c>
    </row>
    <row r="21" spans="1:22" ht="30" x14ac:dyDescent="0.25">
      <c r="D21" s="26" t="s">
        <v>72</v>
      </c>
    </row>
  </sheetData>
  <mergeCells count="21">
    <mergeCell ref="A4:A17"/>
    <mergeCell ref="B4:B17"/>
    <mergeCell ref="D4:D6"/>
    <mergeCell ref="D7:D9"/>
    <mergeCell ref="D10:D12"/>
    <mergeCell ref="A1:C1"/>
    <mergeCell ref="L1:L2"/>
    <mergeCell ref="M1:M2"/>
    <mergeCell ref="U1:U2"/>
    <mergeCell ref="N1:N2"/>
    <mergeCell ref="D1:G1"/>
    <mergeCell ref="H1:J1"/>
    <mergeCell ref="K1:K2"/>
    <mergeCell ref="A2:J2"/>
    <mergeCell ref="V1:V2"/>
    <mergeCell ref="O1:O2"/>
    <mergeCell ref="P1:P2"/>
    <mergeCell ref="Q1:Q2"/>
    <mergeCell ref="R1:R2"/>
    <mergeCell ref="S1:S2"/>
    <mergeCell ref="T1:T2"/>
  </mergeCells>
  <conditionalFormatting sqref="K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K5:K18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L4:V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L5:V18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3" zoomScale="80" zoomScaleNormal="80" workbookViewId="0">
      <selection activeCell="G23" sqref="G23"/>
    </sheetView>
  </sheetViews>
  <sheetFormatPr defaultColWidth="9.7109375" defaultRowHeight="15" x14ac:dyDescent="0.25"/>
  <cols>
    <col min="1" max="1" width="16.85546875" style="1" customWidth="1"/>
    <col min="2" max="2" width="6.85546875" style="2" customWidth="1"/>
    <col min="3" max="3" width="7.140625" style="22" customWidth="1"/>
    <col min="4" max="4" width="54.7109375" style="2" customWidth="1"/>
    <col min="5" max="5" width="14.85546875" style="2" customWidth="1"/>
    <col min="6" max="6" width="12.57031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5" style="24" bestFit="1" customWidth="1"/>
    <col min="11" max="11" width="15" style="20" bestFit="1" customWidth="1"/>
    <col min="12" max="12" width="17" style="20" bestFit="1" customWidth="1"/>
    <col min="13" max="16384" width="9.7109375" style="20"/>
  </cols>
  <sheetData>
    <row r="1" spans="1:12" ht="45" customHeight="1" x14ac:dyDescent="0.25">
      <c r="A1" s="71" t="s">
        <v>53</v>
      </c>
      <c r="B1" s="71"/>
      <c r="C1" s="71"/>
      <c r="D1" s="71" t="s">
        <v>54</v>
      </c>
      <c r="E1" s="71"/>
      <c r="F1" s="71"/>
      <c r="G1" s="71" t="s">
        <v>55</v>
      </c>
      <c r="H1" s="71"/>
      <c r="I1" s="71"/>
      <c r="J1" s="71"/>
      <c r="K1" s="71"/>
      <c r="L1" s="71"/>
    </row>
    <row r="2" spans="1:12" ht="24" customHeight="1" x14ac:dyDescent="0.25">
      <c r="A2" s="71" t="s">
        <v>49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s="21" customFormat="1" ht="45" x14ac:dyDescent="0.2">
      <c r="A3" s="28" t="s">
        <v>3</v>
      </c>
      <c r="B3" s="28" t="s">
        <v>1</v>
      </c>
      <c r="C3" s="17" t="s">
        <v>4</v>
      </c>
      <c r="D3" s="17" t="s">
        <v>6</v>
      </c>
      <c r="E3" s="17" t="s">
        <v>43</v>
      </c>
      <c r="F3" s="17" t="s">
        <v>28</v>
      </c>
      <c r="G3" s="18" t="s">
        <v>5</v>
      </c>
      <c r="H3" s="29" t="s">
        <v>30</v>
      </c>
      <c r="I3" s="30" t="s">
        <v>47</v>
      </c>
      <c r="J3" s="28" t="s">
        <v>29</v>
      </c>
      <c r="K3" s="31" t="s">
        <v>37</v>
      </c>
      <c r="L3" s="31" t="s">
        <v>38</v>
      </c>
    </row>
    <row r="4" spans="1:12" x14ac:dyDescent="0.25">
      <c r="A4" s="73" t="s">
        <v>73</v>
      </c>
      <c r="B4" s="76">
        <v>1</v>
      </c>
      <c r="C4" s="53">
        <v>1</v>
      </c>
      <c r="D4" s="79" t="s">
        <v>56</v>
      </c>
      <c r="E4" s="47" t="s">
        <v>65</v>
      </c>
      <c r="F4" s="47" t="s">
        <v>71</v>
      </c>
      <c r="G4" s="63">
        <v>15</v>
      </c>
      <c r="H4" s="48">
        <f>CEAD!H4+CEART!H4+CEFID!H4+CAV!H4+FAED!H4+ESAG!H4+CEO!H4+CCT!H4+CERES!H4+CESFI!H4</f>
        <v>254</v>
      </c>
      <c r="I4" s="32">
        <f>(CEAD!H4-CEAD!I4)+(CEART!H4-CEART!I4)+(CEFID!H4-CEFID!I4)+(CAV!H4-CAV!I4)+(FAED!H4-FAED!I4)+(ESAG!H4-ESAG!I4)+(CEO!H4-CEO!I4)+(CCT!H4-CCT!I4)+(CERES!H4-CERES!I4)+(CESFI!H4-CESFI!I4)</f>
        <v>38</v>
      </c>
      <c r="J4" s="49">
        <f>H4-I4</f>
        <v>216</v>
      </c>
      <c r="K4" s="44">
        <f>G4*H4</f>
        <v>3810</v>
      </c>
      <c r="L4" s="45">
        <f>G4*I4</f>
        <v>570</v>
      </c>
    </row>
    <row r="5" spans="1:12" x14ac:dyDescent="0.25">
      <c r="A5" s="74"/>
      <c r="B5" s="77"/>
      <c r="C5" s="53">
        <v>2</v>
      </c>
      <c r="D5" s="80"/>
      <c r="E5" s="47" t="s">
        <v>66</v>
      </c>
      <c r="F5" s="47" t="s">
        <v>71</v>
      </c>
      <c r="G5" s="63">
        <v>20</v>
      </c>
      <c r="H5" s="48">
        <f>CEAD!H5+CEART!H5+CEFID!H5+CAV!H5+FAED!H5+ESAG!H5+CEO!H5+CCT!H5+CERES!H5+CESFI!H5</f>
        <v>297</v>
      </c>
      <c r="I5" s="32">
        <f>(CEAD!H5-CEAD!I5)+(CEART!H5-CEART!I5)+(CEFID!H5-CEFID!I5)+(CAV!H5-CAV!I5)+(FAED!H5-FAED!I5)+(ESAG!H5-ESAG!I5)+(CEO!H5-CEO!I5)+(CCT!H5-CCT!I5)+(CERES!H5-CERES!I5)+(CESFI!H5-CESFI!I5)</f>
        <v>120</v>
      </c>
      <c r="J5" s="49">
        <f t="shared" ref="J5:J18" si="0">H5-I5</f>
        <v>177</v>
      </c>
      <c r="K5" s="44">
        <f t="shared" ref="K5:K18" si="1">G5*H5</f>
        <v>5940</v>
      </c>
      <c r="L5" s="45">
        <f t="shared" ref="L5:L18" si="2">G5*I5</f>
        <v>2400</v>
      </c>
    </row>
    <row r="6" spans="1:12" x14ac:dyDescent="0.25">
      <c r="A6" s="74"/>
      <c r="B6" s="77"/>
      <c r="C6" s="46">
        <v>3</v>
      </c>
      <c r="D6" s="81"/>
      <c r="E6" s="27" t="s">
        <v>67</v>
      </c>
      <c r="F6" s="47" t="s">
        <v>71</v>
      </c>
      <c r="G6" s="63">
        <v>20</v>
      </c>
      <c r="H6" s="48">
        <f>CEAD!H6+CEART!H6+CEFID!H6+CAV!H6+FAED!H6+ESAG!H6+CEO!H6+CCT!H6+CERES!H6+CESFI!H6</f>
        <v>357</v>
      </c>
      <c r="I6" s="32">
        <f>(CEAD!H6-CEAD!I6)+(CEART!H6-CEART!I6)+(CEFID!H6-CEFID!I6)+(CAV!H6-CAV!I6)+(FAED!H6-FAED!I6)+(ESAG!H6-ESAG!I6)+(CEO!H6-CEO!I6)+(CCT!H6-CCT!I6)+(CERES!H6-CERES!I6)+(CESFI!H6-CESFI!I6)</f>
        <v>104</v>
      </c>
      <c r="J6" s="49">
        <f t="shared" si="0"/>
        <v>253</v>
      </c>
      <c r="K6" s="44">
        <f t="shared" si="1"/>
        <v>7140</v>
      </c>
      <c r="L6" s="45">
        <f t="shared" si="2"/>
        <v>2080</v>
      </c>
    </row>
    <row r="7" spans="1:12" x14ac:dyDescent="0.25">
      <c r="A7" s="74"/>
      <c r="B7" s="77"/>
      <c r="C7" s="46">
        <v>4</v>
      </c>
      <c r="D7" s="82" t="s">
        <v>57</v>
      </c>
      <c r="E7" s="27" t="s">
        <v>65</v>
      </c>
      <c r="F7" s="47" t="s">
        <v>71</v>
      </c>
      <c r="G7" s="63">
        <v>8</v>
      </c>
      <c r="H7" s="48">
        <f>CEAD!H7+CEART!H7+CEFID!H7+CAV!H7+FAED!H7+ESAG!H7+CEO!H7+CCT!H7+CERES!H7+CESFI!H7</f>
        <v>257</v>
      </c>
      <c r="I7" s="32">
        <f>(CEAD!H7-CEAD!I7)+(CEART!H7-CEART!I7)+(CEFID!H7-CEFID!I7)+(CAV!H7-CAV!I7)+(FAED!H7-FAED!I7)+(ESAG!H7-ESAG!I7)+(CEO!H7-CEO!I7)+(CCT!H7-CCT!I7)+(CERES!H7-CERES!I7)+(CESFI!H7-CESFI!I7)</f>
        <v>38</v>
      </c>
      <c r="J7" s="49">
        <f t="shared" si="0"/>
        <v>219</v>
      </c>
      <c r="K7" s="44">
        <f t="shared" si="1"/>
        <v>2056</v>
      </c>
      <c r="L7" s="45">
        <f t="shared" si="2"/>
        <v>304</v>
      </c>
    </row>
    <row r="8" spans="1:12" x14ac:dyDescent="0.25">
      <c r="A8" s="74"/>
      <c r="B8" s="77"/>
      <c r="C8" s="46">
        <v>5</v>
      </c>
      <c r="D8" s="83"/>
      <c r="E8" s="27" t="s">
        <v>66</v>
      </c>
      <c r="F8" s="47" t="s">
        <v>71</v>
      </c>
      <c r="G8" s="63">
        <v>8</v>
      </c>
      <c r="H8" s="48">
        <f>CEAD!H8+CEART!H8+CEFID!H8+CAV!H8+FAED!H8+ESAG!H8+CEO!H8+CCT!H8+CERES!H8+CESFI!H8</f>
        <v>317</v>
      </c>
      <c r="I8" s="32">
        <f>(CEAD!H8-CEAD!I8)+(CEART!H8-CEART!I8)+(CEFID!H8-CEFID!I8)+(CAV!H8-CAV!I8)+(FAED!H8-FAED!I8)+(ESAG!H8-ESAG!I8)+(CEO!H8-CEO!I8)+(CCT!H8-CCT!I8)+(CERES!H8-CERES!I8)+(CESFI!H8-CESFI!I8)</f>
        <v>92</v>
      </c>
      <c r="J8" s="49">
        <f t="shared" si="0"/>
        <v>225</v>
      </c>
      <c r="K8" s="44">
        <f t="shared" si="1"/>
        <v>2536</v>
      </c>
      <c r="L8" s="45">
        <f t="shared" si="2"/>
        <v>736</v>
      </c>
    </row>
    <row r="9" spans="1:12" x14ac:dyDescent="0.25">
      <c r="A9" s="74"/>
      <c r="B9" s="77"/>
      <c r="C9" s="46">
        <v>6</v>
      </c>
      <c r="D9" s="84"/>
      <c r="E9" s="27" t="s">
        <v>67</v>
      </c>
      <c r="F9" s="47" t="s">
        <v>71</v>
      </c>
      <c r="G9" s="63">
        <v>8</v>
      </c>
      <c r="H9" s="48">
        <f>CEAD!H9+CEART!H9+CEFID!H9+CAV!H9+FAED!H9+ESAG!H9+CEO!H9+CCT!H9+CERES!H9+CESFI!H9</f>
        <v>195</v>
      </c>
      <c r="I9" s="32">
        <f>(CEAD!H9-CEAD!I9)+(CEART!H9-CEART!I9)+(CEFID!H9-CEFID!I9)+(CAV!H9-CAV!I9)+(FAED!H9-FAED!I9)+(ESAG!H9-ESAG!I9)+(CEO!H9-CEO!I9)+(CCT!H9-CCT!I9)+(CERES!H9-CERES!I9)+(CESFI!H9-CESFI!I9)</f>
        <v>45</v>
      </c>
      <c r="J9" s="49">
        <f t="shared" si="0"/>
        <v>150</v>
      </c>
      <c r="K9" s="44">
        <f t="shared" si="1"/>
        <v>1560</v>
      </c>
      <c r="L9" s="45">
        <f t="shared" si="2"/>
        <v>360</v>
      </c>
    </row>
    <row r="10" spans="1:12" x14ac:dyDescent="0.25">
      <c r="A10" s="74"/>
      <c r="B10" s="77"/>
      <c r="C10" s="46">
        <v>7</v>
      </c>
      <c r="D10" s="82" t="s">
        <v>58</v>
      </c>
      <c r="E10" s="27" t="s">
        <v>65</v>
      </c>
      <c r="F10" s="47" t="s">
        <v>71</v>
      </c>
      <c r="G10" s="63">
        <v>27</v>
      </c>
      <c r="H10" s="48">
        <f>CEAD!H10+CEART!H10+CEFID!H10+CAV!H10+FAED!H10+ESAG!H10+CEO!H10+CCT!H10+CERES!H10+CESFI!H10</f>
        <v>170</v>
      </c>
      <c r="I10" s="32">
        <f>(CEAD!H10-CEAD!I10)+(CEART!H10-CEART!I10)+(CEFID!H10-CEFID!I10)+(CAV!H10-CAV!I10)+(FAED!H10-FAED!I10)+(ESAG!H10-ESAG!I10)+(CEO!H10-CEO!I10)+(CCT!H10-CCT!I10)+(CERES!H10-CERES!I10)+(CESFI!H10-CESFI!I10)</f>
        <v>51</v>
      </c>
      <c r="J10" s="49">
        <f t="shared" si="0"/>
        <v>119</v>
      </c>
      <c r="K10" s="44">
        <f t="shared" si="1"/>
        <v>4590</v>
      </c>
      <c r="L10" s="45">
        <f t="shared" si="2"/>
        <v>1377</v>
      </c>
    </row>
    <row r="11" spans="1:12" x14ac:dyDescent="0.25">
      <c r="A11" s="74"/>
      <c r="B11" s="77"/>
      <c r="C11" s="46">
        <v>8</v>
      </c>
      <c r="D11" s="83"/>
      <c r="E11" s="27" t="s">
        <v>66</v>
      </c>
      <c r="F11" s="47" t="s">
        <v>71</v>
      </c>
      <c r="G11" s="63">
        <v>28</v>
      </c>
      <c r="H11" s="48">
        <f>CEAD!H11+CEART!H11+CEFID!H11+CAV!H11+FAED!H11+ESAG!H11+CEO!H11+CCT!H11+CERES!H11+CESFI!H11</f>
        <v>171</v>
      </c>
      <c r="I11" s="32">
        <f>(CEAD!H11-CEAD!I11)+(CEART!H11-CEART!I11)+(CEFID!H11-CEFID!I11)+(CAV!H11-CAV!I11)+(FAED!H11-FAED!I11)+(ESAG!H11-ESAG!I11)+(CEO!H11-CEO!I11)+(CCT!H11-CCT!I11)+(CERES!H11-CERES!I11)+(CESFI!H11-CESFI!I11)</f>
        <v>71</v>
      </c>
      <c r="J11" s="49">
        <f t="shared" si="0"/>
        <v>100</v>
      </c>
      <c r="K11" s="44">
        <f t="shared" si="1"/>
        <v>4788</v>
      </c>
      <c r="L11" s="45">
        <f t="shared" si="2"/>
        <v>1988</v>
      </c>
    </row>
    <row r="12" spans="1:12" x14ac:dyDescent="0.25">
      <c r="A12" s="74"/>
      <c r="B12" s="77"/>
      <c r="C12" s="46">
        <v>9</v>
      </c>
      <c r="D12" s="84"/>
      <c r="E12" s="27" t="s">
        <v>67</v>
      </c>
      <c r="F12" s="47" t="s">
        <v>71</v>
      </c>
      <c r="G12" s="63">
        <v>28</v>
      </c>
      <c r="H12" s="48">
        <f>CEAD!H12+CEART!H12+CEFID!H12+CAV!H12+FAED!H12+ESAG!H12+CEO!H12+CCT!H12+CERES!H12+CESFI!H12</f>
        <v>163</v>
      </c>
      <c r="I12" s="32">
        <f>(CEAD!H12-CEAD!I12)+(CEART!H12-CEART!I12)+(CEFID!H12-CEFID!I12)+(CAV!H12-CAV!I12)+(FAED!H12-FAED!I12)+(ESAG!H12-ESAG!I12)+(CEO!H12-CEO!I12)+(CCT!H12-CCT!I12)+(CERES!H12-CERES!I12)+(CESFI!H12-CESFI!I12)</f>
        <v>80</v>
      </c>
      <c r="J12" s="49">
        <f t="shared" si="0"/>
        <v>83</v>
      </c>
      <c r="K12" s="44">
        <f t="shared" si="1"/>
        <v>4564</v>
      </c>
      <c r="L12" s="45">
        <f t="shared" si="2"/>
        <v>2240</v>
      </c>
    </row>
    <row r="13" spans="1:12" ht="30" x14ac:dyDescent="0.25">
      <c r="A13" s="74"/>
      <c r="B13" s="77"/>
      <c r="C13" s="46">
        <v>10</v>
      </c>
      <c r="D13" s="54" t="s">
        <v>59</v>
      </c>
      <c r="E13" s="27" t="s">
        <v>9</v>
      </c>
      <c r="F13" s="47" t="s">
        <v>71</v>
      </c>
      <c r="G13" s="63">
        <v>7.54</v>
      </c>
      <c r="H13" s="48">
        <f>CEAD!H13+CEART!H13+CEFID!H13+CAV!H13+FAED!H13+ESAG!H13+CEO!H13+CCT!H13+CERES!H13+CESFI!H13</f>
        <v>172</v>
      </c>
      <c r="I13" s="32">
        <f>(CEAD!H13-CEAD!I13)+(CEART!H13-CEART!I13)+(CEFID!H13-CEFID!I13)+(CAV!H13-CAV!I13)+(FAED!H13-FAED!I13)+(ESAG!H13-ESAG!I13)+(CEO!H13-CEO!I13)+(CCT!H13-CCT!I13)+(CERES!H13-CERES!I13)+(CESFI!H13-CESFI!I13)</f>
        <v>95</v>
      </c>
      <c r="J13" s="49">
        <f t="shared" si="0"/>
        <v>77</v>
      </c>
      <c r="K13" s="44">
        <f t="shared" si="1"/>
        <v>1296.8800000000001</v>
      </c>
      <c r="L13" s="45">
        <f t="shared" si="2"/>
        <v>716.3</v>
      </c>
    </row>
    <row r="14" spans="1:12" x14ac:dyDescent="0.25">
      <c r="A14" s="74"/>
      <c r="B14" s="77"/>
      <c r="C14" s="46">
        <v>11</v>
      </c>
      <c r="D14" s="54" t="s">
        <v>60</v>
      </c>
      <c r="E14" s="27" t="s">
        <v>68</v>
      </c>
      <c r="F14" s="47" t="s">
        <v>71</v>
      </c>
      <c r="G14" s="63">
        <v>1</v>
      </c>
      <c r="H14" s="48">
        <f>CEAD!H14+CEART!H14+CEFID!H14+CAV!H14+FAED!H14+ESAG!H14+CEO!H14+CCT!H14+CERES!H14+CESFI!H14</f>
        <v>492</v>
      </c>
      <c r="I14" s="32">
        <f>(CEAD!H14-CEAD!I14)+(CEART!H14-CEART!I14)+(CEFID!H14-CEFID!I14)+(CAV!H14-CAV!I14)+(FAED!H14-FAED!I14)+(ESAG!H14-ESAG!I14)+(CEO!H14-CEO!I14)+(CCT!H14-CCT!I14)+(CERES!H14-CERES!I14)+(CESFI!H14-CESFI!I14)</f>
        <v>125</v>
      </c>
      <c r="J14" s="49">
        <f t="shared" si="0"/>
        <v>367</v>
      </c>
      <c r="K14" s="44">
        <f t="shared" si="1"/>
        <v>492</v>
      </c>
      <c r="L14" s="45">
        <f t="shared" si="2"/>
        <v>125</v>
      </c>
    </row>
    <row r="15" spans="1:12" x14ac:dyDescent="0.25">
      <c r="A15" s="74"/>
      <c r="B15" s="77"/>
      <c r="C15" s="46">
        <v>12</v>
      </c>
      <c r="D15" s="54" t="s">
        <v>61</v>
      </c>
      <c r="E15" s="27" t="s">
        <v>68</v>
      </c>
      <c r="F15" s="47" t="s">
        <v>71</v>
      </c>
      <c r="G15" s="63">
        <v>1</v>
      </c>
      <c r="H15" s="48">
        <f>CEAD!H15+CEART!H15+CEFID!H15+CAV!H15+FAED!H15+ESAG!H15+CEO!H15+CCT!H15+CERES!H15+CESFI!H15</f>
        <v>251</v>
      </c>
      <c r="I15" s="32">
        <f>(CEAD!H15-CEAD!I15)+(CEART!H15-CEART!I15)+(CEFID!H15-CEFID!I15)+(CAV!H15-CAV!I15)+(FAED!H15-FAED!I15)+(ESAG!H15-ESAG!I15)+(CEO!H15-CEO!I15)+(CCT!H15-CCT!I15)+(CERES!H15-CERES!I15)+(CESFI!H15-CESFI!I15)</f>
        <v>86</v>
      </c>
      <c r="J15" s="49">
        <f t="shared" si="0"/>
        <v>165</v>
      </c>
      <c r="K15" s="44">
        <f t="shared" si="1"/>
        <v>251</v>
      </c>
      <c r="L15" s="45">
        <f t="shared" si="2"/>
        <v>86</v>
      </c>
    </row>
    <row r="16" spans="1:12" x14ac:dyDescent="0.25">
      <c r="A16" s="74"/>
      <c r="B16" s="77"/>
      <c r="C16" s="46">
        <v>13</v>
      </c>
      <c r="D16" s="54" t="s">
        <v>62</v>
      </c>
      <c r="E16" s="27" t="s">
        <v>68</v>
      </c>
      <c r="F16" s="47" t="s">
        <v>71</v>
      </c>
      <c r="G16" s="63">
        <v>0.5</v>
      </c>
      <c r="H16" s="48">
        <f>CEAD!H16+CEART!H16+CEFID!H16+CAV!H16+FAED!H16+ESAG!H16+CEO!H16+CCT!H16+CERES!H16+CESFI!H16</f>
        <v>551</v>
      </c>
      <c r="I16" s="32">
        <f>(CEAD!H16-CEAD!I16)+(CEART!H16-CEART!I16)+(CEFID!H16-CEFID!I16)+(CAV!H16-CAV!I16)+(FAED!H16-FAED!I16)+(ESAG!H16-ESAG!I16)+(CEO!H16-CEO!I16)+(CCT!H16-CCT!I16)+(CERES!H16-CERES!I16)+(CESFI!H16-CESFI!I16)</f>
        <v>110</v>
      </c>
      <c r="J16" s="49">
        <f t="shared" si="0"/>
        <v>441</v>
      </c>
      <c r="K16" s="44">
        <f t="shared" si="1"/>
        <v>275.5</v>
      </c>
      <c r="L16" s="45">
        <f t="shared" si="2"/>
        <v>55</v>
      </c>
    </row>
    <row r="17" spans="1:12" x14ac:dyDescent="0.25">
      <c r="A17" s="75"/>
      <c r="B17" s="78"/>
      <c r="C17" s="46">
        <v>14</v>
      </c>
      <c r="D17" s="54" t="s">
        <v>63</v>
      </c>
      <c r="E17" s="27" t="s">
        <v>69</v>
      </c>
      <c r="F17" s="47" t="s">
        <v>71</v>
      </c>
      <c r="G17" s="63">
        <v>1</v>
      </c>
      <c r="H17" s="48">
        <f>CEAD!H17+CEART!H17+CEFID!H17+CAV!H17+FAED!H17+ESAG!H17+CEO!H17+CCT!H17+CERES!H17+CESFI!H17</f>
        <v>450</v>
      </c>
      <c r="I17" s="32">
        <f>(CEAD!H17-CEAD!I17)+(CEART!H17-CEART!I17)+(CEFID!H17-CEFID!I17)+(CAV!H17-CAV!I17)+(FAED!H17-FAED!I17)+(ESAG!H17-ESAG!I17)+(CEO!H17-CEO!I17)+(CCT!H17-CCT!I17)+(CERES!H17-CERES!I17)+(CESFI!H17-CESFI!I17)</f>
        <v>57</v>
      </c>
      <c r="J17" s="49">
        <f t="shared" si="0"/>
        <v>393</v>
      </c>
      <c r="K17" s="44">
        <f t="shared" si="1"/>
        <v>450</v>
      </c>
      <c r="L17" s="45">
        <f t="shared" si="2"/>
        <v>57</v>
      </c>
    </row>
    <row r="18" spans="1:12" ht="45" x14ac:dyDescent="0.25">
      <c r="A18" s="64" t="s">
        <v>73</v>
      </c>
      <c r="B18" s="62">
        <v>2</v>
      </c>
      <c r="C18" s="46">
        <v>15</v>
      </c>
      <c r="D18" s="54" t="s">
        <v>64</v>
      </c>
      <c r="E18" s="27" t="s">
        <v>70</v>
      </c>
      <c r="F18" s="47" t="s">
        <v>71</v>
      </c>
      <c r="G18" s="63">
        <v>0.17</v>
      </c>
      <c r="H18" s="48">
        <f>CEAD!H18+CEART!H18+CEFID!H18+CAV!H18+FAED!H18+ESAG!H18+CEO!H18+CCT!H18+CERES!H18+CESFI!H18</f>
        <v>7000</v>
      </c>
      <c r="I18" s="32">
        <f>(CEAD!H18-CEAD!I18)+(CEART!H18-CEART!I18)+(CEFID!H18-CEFID!I18)+(CAV!H18-CAV!I18)+(FAED!H18-FAED!I18)+(ESAG!H18-ESAG!I18)+(CEO!H18-CEO!I18)+(CCT!H18-CCT!I18)+(CERES!H18-CERES!I18)+(CESFI!H18-CESFI!I18)</f>
        <v>7000</v>
      </c>
      <c r="J18" s="49">
        <f t="shared" si="0"/>
        <v>0</v>
      </c>
      <c r="K18" s="44">
        <f t="shared" si="1"/>
        <v>1190</v>
      </c>
      <c r="L18" s="45">
        <f t="shared" si="2"/>
        <v>1190</v>
      </c>
    </row>
    <row r="19" spans="1:12" ht="21" customHeight="1" x14ac:dyDescent="0.25">
      <c r="A19" s="55"/>
      <c r="B19" s="55"/>
      <c r="C19" s="55"/>
      <c r="D19" s="56"/>
      <c r="E19" s="57"/>
      <c r="F19" s="57"/>
      <c r="G19" s="58"/>
      <c r="H19" s="59"/>
      <c r="I19" s="60"/>
      <c r="J19" s="61"/>
      <c r="K19" s="44">
        <f>SUM(K4:K18)</f>
        <v>40939.379999999997</v>
      </c>
      <c r="L19" s="45">
        <f>SUM(L4:L18)</f>
        <v>14284.3</v>
      </c>
    </row>
    <row r="20" spans="1:12" x14ac:dyDescent="0.25">
      <c r="D20" s="26" t="s">
        <v>45</v>
      </c>
    </row>
    <row r="21" spans="1:12" ht="30" x14ac:dyDescent="0.25">
      <c r="D21" s="26" t="s">
        <v>72</v>
      </c>
      <c r="H21" s="91" t="s">
        <v>74</v>
      </c>
      <c r="I21" s="92"/>
      <c r="J21" s="92"/>
      <c r="K21" s="92"/>
      <c r="L21" s="93"/>
    </row>
    <row r="22" spans="1:12" ht="46.5" customHeight="1" x14ac:dyDescent="0.25">
      <c r="H22" s="94" t="s">
        <v>75</v>
      </c>
      <c r="I22" s="95"/>
      <c r="J22" s="95"/>
      <c r="K22" s="95"/>
      <c r="L22" s="96"/>
    </row>
    <row r="23" spans="1:12" ht="15.75" x14ac:dyDescent="0.25">
      <c r="H23" s="85" t="s">
        <v>55</v>
      </c>
      <c r="I23" s="86"/>
      <c r="J23" s="86"/>
      <c r="K23" s="86"/>
      <c r="L23" s="87"/>
    </row>
    <row r="24" spans="1:12" ht="15.75" x14ac:dyDescent="0.25">
      <c r="H24" s="38" t="s">
        <v>39</v>
      </c>
      <c r="I24" s="39"/>
      <c r="J24" s="39"/>
      <c r="K24" s="39"/>
      <c r="L24" s="34">
        <f>K19</f>
        <v>40939.379999999997</v>
      </c>
    </row>
    <row r="25" spans="1:12" ht="15.75" x14ac:dyDescent="0.25">
      <c r="H25" s="40" t="s">
        <v>40</v>
      </c>
      <c r="I25" s="41"/>
      <c r="J25" s="41"/>
      <c r="K25" s="41"/>
      <c r="L25" s="35">
        <f>L19</f>
        <v>14284.3</v>
      </c>
    </row>
    <row r="26" spans="1:12" ht="15.75" x14ac:dyDescent="0.25">
      <c r="H26" s="40" t="s">
        <v>41</v>
      </c>
      <c r="I26" s="41"/>
      <c r="J26" s="41"/>
      <c r="K26" s="41"/>
      <c r="L26" s="37"/>
    </row>
    <row r="27" spans="1:12" ht="15.75" x14ac:dyDescent="0.25">
      <c r="H27" s="42" t="s">
        <v>42</v>
      </c>
      <c r="I27" s="43"/>
      <c r="J27" s="43"/>
      <c r="K27" s="43"/>
      <c r="L27" s="36"/>
    </row>
    <row r="28" spans="1:12" ht="15.75" x14ac:dyDescent="0.25">
      <c r="H28" s="88" t="s">
        <v>82</v>
      </c>
      <c r="I28" s="89"/>
      <c r="J28" s="89"/>
      <c r="K28" s="89"/>
      <c r="L28" s="90"/>
    </row>
  </sheetData>
  <mergeCells count="13">
    <mergeCell ref="H23:L23"/>
    <mergeCell ref="H28:L28"/>
    <mergeCell ref="A2:L2"/>
    <mergeCell ref="H21:L21"/>
    <mergeCell ref="H22:L22"/>
    <mergeCell ref="G1:L1"/>
    <mergeCell ref="A4:A17"/>
    <mergeCell ref="B4:B17"/>
    <mergeCell ref="D4:D6"/>
    <mergeCell ref="D7:D9"/>
    <mergeCell ref="D10:D12"/>
    <mergeCell ref="A1:C1"/>
    <mergeCell ref="D1:F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98" t="s">
        <v>11</v>
      </c>
      <c r="B1" s="98"/>
      <c r="C1" s="98"/>
      <c r="D1" s="98"/>
      <c r="E1" s="98"/>
      <c r="F1" s="98"/>
      <c r="G1" s="98"/>
      <c r="H1" s="98"/>
    </row>
    <row r="2" spans="1:8" ht="20.25" x14ac:dyDescent="0.2">
      <c r="B2" s="5"/>
    </row>
    <row r="3" spans="1:8" ht="47.25" customHeight="1" x14ac:dyDescent="0.2">
      <c r="A3" s="99" t="s">
        <v>12</v>
      </c>
      <c r="B3" s="99"/>
      <c r="C3" s="99"/>
      <c r="D3" s="99"/>
      <c r="E3" s="99"/>
      <c r="F3" s="99"/>
      <c r="G3" s="99"/>
      <c r="H3" s="99"/>
    </row>
    <row r="4" spans="1:8" ht="35.25" customHeight="1" x14ac:dyDescent="0.2">
      <c r="B4" s="6"/>
    </row>
    <row r="5" spans="1:8" ht="15" customHeight="1" x14ac:dyDescent="0.2">
      <c r="A5" s="100" t="s">
        <v>13</v>
      </c>
      <c r="B5" s="100"/>
      <c r="C5" s="100"/>
      <c r="D5" s="100"/>
      <c r="E5" s="100"/>
      <c r="F5" s="100"/>
      <c r="G5" s="100"/>
      <c r="H5" s="100"/>
    </row>
    <row r="6" spans="1:8" ht="15" customHeight="1" x14ac:dyDescent="0.2">
      <c r="A6" s="100" t="s">
        <v>14</v>
      </c>
      <c r="B6" s="100"/>
      <c r="C6" s="100"/>
      <c r="D6" s="100"/>
      <c r="E6" s="100"/>
      <c r="F6" s="100"/>
      <c r="G6" s="100"/>
      <c r="H6" s="100"/>
    </row>
    <row r="7" spans="1:8" ht="15" customHeight="1" x14ac:dyDescent="0.2">
      <c r="A7" s="100" t="s">
        <v>15</v>
      </c>
      <c r="B7" s="100"/>
      <c r="C7" s="100"/>
      <c r="D7" s="100"/>
      <c r="E7" s="100"/>
      <c r="F7" s="100"/>
      <c r="G7" s="100"/>
      <c r="H7" s="100"/>
    </row>
    <row r="8" spans="1:8" ht="15" customHeight="1" x14ac:dyDescent="0.2">
      <c r="A8" s="100" t="s">
        <v>16</v>
      </c>
      <c r="B8" s="100"/>
      <c r="C8" s="100"/>
      <c r="D8" s="100"/>
      <c r="E8" s="100"/>
      <c r="F8" s="100"/>
      <c r="G8" s="100"/>
      <c r="H8" s="100"/>
    </row>
    <row r="9" spans="1:8" ht="30" customHeight="1" x14ac:dyDescent="0.2">
      <c r="B9" s="7"/>
    </row>
    <row r="10" spans="1:8" ht="105" customHeight="1" x14ac:dyDescent="0.2">
      <c r="A10" s="101" t="s">
        <v>17</v>
      </c>
      <c r="B10" s="101"/>
      <c r="C10" s="101"/>
      <c r="D10" s="101"/>
      <c r="E10" s="101"/>
      <c r="F10" s="101"/>
      <c r="G10" s="101"/>
      <c r="H10" s="10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2" t="s">
        <v>23</v>
      </c>
      <c r="B19" s="102"/>
      <c r="C19" s="102"/>
      <c r="D19" s="102"/>
      <c r="E19" s="102"/>
      <c r="F19" s="102"/>
      <c r="G19" s="102"/>
      <c r="H19" s="102"/>
    </row>
    <row r="20" spans="1:8" ht="14.25" x14ac:dyDescent="0.2">
      <c r="A20" s="103" t="s">
        <v>24</v>
      </c>
      <c r="B20" s="103"/>
      <c r="C20" s="103"/>
      <c r="D20" s="103"/>
      <c r="E20" s="103"/>
      <c r="F20" s="103"/>
      <c r="G20" s="103"/>
      <c r="H20" s="10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4" t="s">
        <v>25</v>
      </c>
      <c r="B24" s="104"/>
      <c r="C24" s="104"/>
      <c r="D24" s="104"/>
      <c r="E24" s="104"/>
      <c r="F24" s="104"/>
      <c r="G24" s="104"/>
      <c r="H24" s="104"/>
    </row>
    <row r="25" spans="1:8" ht="15" customHeight="1" x14ac:dyDescent="0.2">
      <c r="A25" s="104" t="s">
        <v>26</v>
      </c>
      <c r="B25" s="104"/>
      <c r="C25" s="104"/>
      <c r="D25" s="104"/>
      <c r="E25" s="104"/>
      <c r="F25" s="104"/>
      <c r="G25" s="104"/>
      <c r="H25" s="104"/>
    </row>
    <row r="26" spans="1:8" ht="15" customHeight="1" x14ac:dyDescent="0.2">
      <c r="A26" s="97" t="s">
        <v>27</v>
      </c>
      <c r="B26" s="97"/>
      <c r="C26" s="97"/>
      <c r="D26" s="97"/>
      <c r="E26" s="97"/>
      <c r="F26" s="97"/>
      <c r="G26" s="97"/>
      <c r="H26" s="9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CEAD</vt:lpstr>
      <vt:lpstr>CEART</vt:lpstr>
      <vt:lpstr>CEFID</vt:lpstr>
      <vt:lpstr>CAV</vt:lpstr>
      <vt:lpstr>FAED</vt:lpstr>
      <vt:lpstr>ESAG</vt:lpstr>
      <vt:lpstr>CEO</vt:lpstr>
      <vt:lpstr>CCT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2016-02-24T17:19:43Z</dcterms:modified>
</cp:coreProperties>
</file>