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EstaPasta_de_trabalho" defaultThemeVersion="124226"/>
  <mc:AlternateContent xmlns:mc="http://schemas.openxmlformats.org/markup-compatibility/2006">
    <mc:Choice Requires="x15">
      <x15ac:absPath xmlns:x15ac="http://schemas.microsoft.com/office/spreadsheetml/2010/11/ac" url="J:\CAD-SEGECON\2. Atas de Registro de Preços\UDESC\PP 0462-2015 - UDESC - Higiene e Limpeza - Vig 22.07.16\"/>
    </mc:Choice>
  </mc:AlternateContent>
  <bookViews>
    <workbookView xWindow="0" yWindow="0" windowWidth="20490" windowHeight="7155" tabRatio="857" activeTab="4"/>
  </bookViews>
  <sheets>
    <sheet name="Reitoria" sheetId="75" r:id="rId1"/>
    <sheet name="ESAG" sheetId="105" r:id="rId2"/>
    <sheet name="CEART" sheetId="106" r:id="rId3"/>
    <sheet name="CEFID" sheetId="108" r:id="rId4"/>
    <sheet name="FAED" sheetId="112" r:id="rId5"/>
    <sheet name="CEAD" sheetId="113" r:id="rId6"/>
    <sheet name="CCT" sheetId="110" r:id="rId7"/>
    <sheet name="CEPLAN" sheetId="115" r:id="rId8"/>
    <sheet name="CAV" sheetId="111" r:id="rId9"/>
    <sheet name="CEO" sheetId="114" r:id="rId10"/>
    <sheet name="CEAVI" sheetId="120" r:id="rId11"/>
    <sheet name="CESFI" sheetId="121" r:id="rId12"/>
    <sheet name="CERES" sheetId="117" r:id="rId13"/>
    <sheet name="GESTOR" sheetId="91" r:id="rId14"/>
    <sheet name="Modelo Anexo II IN 002_2014" sheetId="77" r:id="rId15"/>
  </sheets>
  <definedNames>
    <definedName name="diasuteis" localSheetId="13">#REF!</definedName>
    <definedName name="diasuteis" localSheetId="0">#REF!</definedName>
    <definedName name="diasuteis">#REF!</definedName>
    <definedName name="Ferias" localSheetId="13">#REF!</definedName>
    <definedName name="Ferias">#REF!</definedName>
    <definedName name="RD" localSheetId="13">OFFSET(#REF!,(MATCH(SMALL(#REF!,ROW()-10),#REF!,0)-1),0)</definedName>
    <definedName name="RD">OFFSET(#REF!,(MATCH(SMALL(#REF!,ROW()-10),#REF!,0)-1),0)</definedName>
  </definedNames>
  <calcPr calcId="152511"/>
</workbook>
</file>

<file path=xl/calcChain.xml><?xml version="1.0" encoding="utf-8"?>
<calcChain xmlns="http://schemas.openxmlformats.org/spreadsheetml/2006/main">
  <c r="O11" i="106" l="1"/>
  <c r="I5" i="91" l="1"/>
  <c r="L5" i="91"/>
  <c r="I6" i="91"/>
  <c r="L6" i="91" s="1"/>
  <c r="I7" i="91"/>
  <c r="L7" i="91"/>
  <c r="I8" i="91"/>
  <c r="I9" i="91"/>
  <c r="L9" i="91"/>
  <c r="I10" i="91"/>
  <c r="L10" i="91" s="1"/>
  <c r="I11" i="91"/>
  <c r="L11" i="91"/>
  <c r="I12" i="91"/>
  <c r="I13" i="91"/>
  <c r="L13" i="91"/>
  <c r="I14" i="91"/>
  <c r="L14" i="91" s="1"/>
  <c r="I15" i="91"/>
  <c r="L15" i="91"/>
  <c r="I16" i="91"/>
  <c r="I17" i="91"/>
  <c r="L17" i="91"/>
  <c r="I18" i="91"/>
  <c r="L18" i="91" s="1"/>
  <c r="I19" i="91"/>
  <c r="L19" i="91"/>
  <c r="I20" i="91"/>
  <c r="I21" i="91"/>
  <c r="L21" i="91"/>
  <c r="I22" i="91"/>
  <c r="L22" i="91" s="1"/>
  <c r="I23" i="91"/>
  <c r="L23" i="91"/>
  <c r="I4" i="91"/>
  <c r="J23" i="117"/>
  <c r="K23" i="117" s="1"/>
  <c r="J22" i="117"/>
  <c r="K22" i="117" s="1"/>
  <c r="J21" i="117"/>
  <c r="K21" i="117" s="1"/>
  <c r="J20" i="117"/>
  <c r="K20" i="117" s="1"/>
  <c r="J19" i="117"/>
  <c r="K19" i="117" s="1"/>
  <c r="J18" i="117"/>
  <c r="K18" i="117" s="1"/>
  <c r="J17" i="117"/>
  <c r="K17" i="117" s="1"/>
  <c r="J16" i="117"/>
  <c r="K16" i="117" s="1"/>
  <c r="J15" i="117"/>
  <c r="K15" i="117" s="1"/>
  <c r="J14" i="117"/>
  <c r="K14" i="117" s="1"/>
  <c r="J13" i="117"/>
  <c r="K13" i="117" s="1"/>
  <c r="J12" i="117"/>
  <c r="K12" i="117" s="1"/>
  <c r="J11" i="117"/>
  <c r="K11" i="117" s="1"/>
  <c r="J10" i="117"/>
  <c r="K10" i="117" s="1"/>
  <c r="J9" i="117"/>
  <c r="K9" i="117" s="1"/>
  <c r="J8" i="117"/>
  <c r="K8" i="117" s="1"/>
  <c r="J7" i="117"/>
  <c r="K7" i="117" s="1"/>
  <c r="J6" i="117"/>
  <c r="K6" i="117" s="1"/>
  <c r="J5" i="117"/>
  <c r="K5" i="117" s="1"/>
  <c r="J4" i="117"/>
  <c r="K4" i="117" s="1"/>
  <c r="J23" i="121"/>
  <c r="K23" i="121" s="1"/>
  <c r="J22" i="121"/>
  <c r="K22" i="121" s="1"/>
  <c r="J21" i="121"/>
  <c r="K21" i="121" s="1"/>
  <c r="J20" i="121"/>
  <c r="K20" i="121" s="1"/>
  <c r="J19" i="121"/>
  <c r="K19" i="121" s="1"/>
  <c r="K18" i="121"/>
  <c r="J18" i="121"/>
  <c r="J17" i="121"/>
  <c r="K17" i="121" s="1"/>
  <c r="J16" i="121"/>
  <c r="K16" i="121" s="1"/>
  <c r="J15" i="121"/>
  <c r="K15" i="121" s="1"/>
  <c r="J14" i="121"/>
  <c r="K14" i="121" s="1"/>
  <c r="J13" i="121"/>
  <c r="K13" i="121" s="1"/>
  <c r="J12" i="121"/>
  <c r="K12" i="121" s="1"/>
  <c r="J11" i="121"/>
  <c r="K11" i="121" s="1"/>
  <c r="J10" i="121"/>
  <c r="K10" i="121" s="1"/>
  <c r="J9" i="121"/>
  <c r="K9" i="121" s="1"/>
  <c r="J8" i="121"/>
  <c r="K8" i="121" s="1"/>
  <c r="J7" i="121"/>
  <c r="K7" i="121" s="1"/>
  <c r="J6" i="121"/>
  <c r="K6" i="121" s="1"/>
  <c r="J5" i="121"/>
  <c r="K5" i="121" s="1"/>
  <c r="J4" i="121"/>
  <c r="K4" i="121" s="1"/>
  <c r="J23" i="120"/>
  <c r="K23" i="120" s="1"/>
  <c r="J22" i="120"/>
  <c r="K22" i="120" s="1"/>
  <c r="J21" i="120"/>
  <c r="K21" i="120" s="1"/>
  <c r="J20" i="120"/>
  <c r="K20" i="120" s="1"/>
  <c r="J19" i="120"/>
  <c r="K19" i="120" s="1"/>
  <c r="J18" i="120"/>
  <c r="K18" i="120" s="1"/>
  <c r="J17" i="120"/>
  <c r="K17" i="120" s="1"/>
  <c r="J16" i="120"/>
  <c r="K16" i="120" s="1"/>
  <c r="J15" i="120"/>
  <c r="K15" i="120" s="1"/>
  <c r="J14" i="120"/>
  <c r="K14" i="120" s="1"/>
  <c r="J13" i="120"/>
  <c r="K13" i="120" s="1"/>
  <c r="J12" i="120"/>
  <c r="K12" i="120" s="1"/>
  <c r="J11" i="120"/>
  <c r="K11" i="120" s="1"/>
  <c r="J10" i="120"/>
  <c r="K10" i="120" s="1"/>
  <c r="J9" i="120"/>
  <c r="K9" i="120" s="1"/>
  <c r="J8" i="120"/>
  <c r="K8" i="120" s="1"/>
  <c r="J7" i="120"/>
  <c r="K7" i="120" s="1"/>
  <c r="J6" i="120"/>
  <c r="K6" i="120" s="1"/>
  <c r="J5" i="120"/>
  <c r="K5" i="120" s="1"/>
  <c r="J4" i="120"/>
  <c r="K4" i="120" s="1"/>
  <c r="J23" i="114"/>
  <c r="K23" i="114" s="1"/>
  <c r="J22" i="114"/>
  <c r="K22" i="114" s="1"/>
  <c r="J21" i="114"/>
  <c r="K21" i="114" s="1"/>
  <c r="J20" i="114"/>
  <c r="K20" i="114" s="1"/>
  <c r="J19" i="114"/>
  <c r="K19" i="114" s="1"/>
  <c r="J18" i="114"/>
  <c r="K18" i="114" s="1"/>
  <c r="J17" i="114"/>
  <c r="K17" i="114" s="1"/>
  <c r="J16" i="114"/>
  <c r="K16" i="114" s="1"/>
  <c r="J15" i="114"/>
  <c r="K15" i="114" s="1"/>
  <c r="J14" i="114"/>
  <c r="K14" i="114" s="1"/>
  <c r="J13" i="114"/>
  <c r="K13" i="114" s="1"/>
  <c r="J12" i="114"/>
  <c r="K12" i="114" s="1"/>
  <c r="J11" i="114"/>
  <c r="K11" i="114" s="1"/>
  <c r="J10" i="114"/>
  <c r="K10" i="114" s="1"/>
  <c r="J9" i="114"/>
  <c r="K9" i="114" s="1"/>
  <c r="K8" i="114"/>
  <c r="J8" i="114"/>
  <c r="J7" i="114"/>
  <c r="K7" i="114" s="1"/>
  <c r="J6" i="114"/>
  <c r="K6" i="114" s="1"/>
  <c r="J5" i="114"/>
  <c r="K5" i="114" s="1"/>
  <c r="J4" i="114"/>
  <c r="K4" i="114" s="1"/>
  <c r="J23" i="111"/>
  <c r="K23" i="111" s="1"/>
  <c r="J22" i="111"/>
  <c r="K22" i="111" s="1"/>
  <c r="J21" i="111"/>
  <c r="K21" i="111" s="1"/>
  <c r="J20" i="111"/>
  <c r="K20" i="111" s="1"/>
  <c r="J19" i="111"/>
  <c r="K19" i="111" s="1"/>
  <c r="J18" i="111"/>
  <c r="K18" i="111" s="1"/>
  <c r="J17" i="111"/>
  <c r="K17" i="111" s="1"/>
  <c r="J16" i="111"/>
  <c r="K16" i="111" s="1"/>
  <c r="J15" i="111"/>
  <c r="K15" i="111" s="1"/>
  <c r="J14" i="111"/>
  <c r="K14" i="111" s="1"/>
  <c r="J13" i="111"/>
  <c r="K13" i="111" s="1"/>
  <c r="J12" i="111"/>
  <c r="K12" i="111" s="1"/>
  <c r="J11" i="111"/>
  <c r="K11" i="111" s="1"/>
  <c r="J10" i="111"/>
  <c r="K10" i="111" s="1"/>
  <c r="J9" i="111"/>
  <c r="K9" i="111" s="1"/>
  <c r="J8" i="111"/>
  <c r="K8" i="111" s="1"/>
  <c r="J7" i="111"/>
  <c r="K7" i="111" s="1"/>
  <c r="J6" i="111"/>
  <c r="K6" i="111" s="1"/>
  <c r="J5" i="111"/>
  <c r="K5" i="111" s="1"/>
  <c r="J4" i="111"/>
  <c r="K4" i="111" s="1"/>
  <c r="J23" i="115"/>
  <c r="K23" i="115" s="1"/>
  <c r="J22" i="115"/>
  <c r="K22" i="115" s="1"/>
  <c r="J21" i="115"/>
  <c r="K21" i="115" s="1"/>
  <c r="J20" i="115"/>
  <c r="K20" i="115" s="1"/>
  <c r="J19" i="115"/>
  <c r="K19" i="115" s="1"/>
  <c r="J18" i="115"/>
  <c r="K18" i="115" s="1"/>
  <c r="J17" i="115"/>
  <c r="K17" i="115" s="1"/>
  <c r="J16" i="115"/>
  <c r="K16" i="115" s="1"/>
  <c r="J15" i="115"/>
  <c r="K15" i="115" s="1"/>
  <c r="J14" i="115"/>
  <c r="K14" i="115" s="1"/>
  <c r="J13" i="115"/>
  <c r="K13" i="115" s="1"/>
  <c r="J12" i="115"/>
  <c r="K12" i="115" s="1"/>
  <c r="J11" i="115"/>
  <c r="K11" i="115" s="1"/>
  <c r="J10" i="115"/>
  <c r="K10" i="115" s="1"/>
  <c r="J9" i="115"/>
  <c r="K9" i="115" s="1"/>
  <c r="J8" i="115"/>
  <c r="K8" i="115" s="1"/>
  <c r="J7" i="115"/>
  <c r="K7" i="115" s="1"/>
  <c r="J6" i="115"/>
  <c r="K6" i="115" s="1"/>
  <c r="J5" i="115"/>
  <c r="K5" i="115" s="1"/>
  <c r="J4" i="115"/>
  <c r="K4" i="115" s="1"/>
  <c r="J23" i="110"/>
  <c r="K23" i="110" s="1"/>
  <c r="J22" i="110"/>
  <c r="K22" i="110" s="1"/>
  <c r="J21" i="110"/>
  <c r="K21" i="110" s="1"/>
  <c r="J20" i="110"/>
  <c r="K20" i="110" s="1"/>
  <c r="J19" i="110"/>
  <c r="K19" i="110" s="1"/>
  <c r="J18" i="110"/>
  <c r="K18" i="110" s="1"/>
  <c r="J17" i="110"/>
  <c r="K17" i="110" s="1"/>
  <c r="J16" i="110"/>
  <c r="K16" i="110" s="1"/>
  <c r="J15" i="110"/>
  <c r="K15" i="110" s="1"/>
  <c r="J14" i="110"/>
  <c r="K14" i="110" s="1"/>
  <c r="J13" i="110"/>
  <c r="K13" i="110" s="1"/>
  <c r="J12" i="110"/>
  <c r="K12" i="110" s="1"/>
  <c r="J11" i="110"/>
  <c r="K11" i="110" s="1"/>
  <c r="J10" i="110"/>
  <c r="K10" i="110" s="1"/>
  <c r="J9" i="110"/>
  <c r="K9" i="110" s="1"/>
  <c r="J8" i="110"/>
  <c r="K8" i="110" s="1"/>
  <c r="J7" i="110"/>
  <c r="K7" i="110" s="1"/>
  <c r="J6" i="110"/>
  <c r="K6" i="110" s="1"/>
  <c r="J5" i="110"/>
  <c r="K5" i="110" s="1"/>
  <c r="J4" i="110"/>
  <c r="K4" i="110" s="1"/>
  <c r="J23" i="113"/>
  <c r="K23" i="113" s="1"/>
  <c r="J22" i="113"/>
  <c r="K22" i="113" s="1"/>
  <c r="J21" i="113"/>
  <c r="K21" i="113" s="1"/>
  <c r="J20" i="113"/>
  <c r="K20" i="113" s="1"/>
  <c r="J19" i="113"/>
  <c r="K19" i="113" s="1"/>
  <c r="J18" i="113"/>
  <c r="K18" i="113" s="1"/>
  <c r="J17" i="113"/>
  <c r="K17" i="113" s="1"/>
  <c r="J16" i="113"/>
  <c r="K16" i="113" s="1"/>
  <c r="J15" i="113"/>
  <c r="K15" i="113" s="1"/>
  <c r="J14" i="113"/>
  <c r="K14" i="113" s="1"/>
  <c r="J13" i="113"/>
  <c r="K13" i="113" s="1"/>
  <c r="J12" i="113"/>
  <c r="K12" i="113" s="1"/>
  <c r="J11" i="113"/>
  <c r="K11" i="113" s="1"/>
  <c r="J10" i="113"/>
  <c r="K10" i="113" s="1"/>
  <c r="J9" i="113"/>
  <c r="K9" i="113" s="1"/>
  <c r="J8" i="113"/>
  <c r="K8" i="113" s="1"/>
  <c r="J7" i="113"/>
  <c r="K7" i="113" s="1"/>
  <c r="J6" i="113"/>
  <c r="K6" i="113" s="1"/>
  <c r="J5" i="113"/>
  <c r="K5" i="113" s="1"/>
  <c r="J4" i="113"/>
  <c r="K4" i="113" s="1"/>
  <c r="J23" i="112"/>
  <c r="K23" i="112" s="1"/>
  <c r="J22" i="112"/>
  <c r="K22" i="112" s="1"/>
  <c r="J21" i="112"/>
  <c r="K21" i="112" s="1"/>
  <c r="J20" i="112"/>
  <c r="K20" i="112" s="1"/>
  <c r="J19" i="112"/>
  <c r="K19" i="112" s="1"/>
  <c r="J18" i="112"/>
  <c r="K18" i="112" s="1"/>
  <c r="J17" i="112"/>
  <c r="K17" i="112" s="1"/>
  <c r="J16" i="112"/>
  <c r="K16" i="112" s="1"/>
  <c r="J15" i="112"/>
  <c r="K15" i="112" s="1"/>
  <c r="J14" i="112"/>
  <c r="K14" i="112" s="1"/>
  <c r="J13" i="112"/>
  <c r="K13" i="112" s="1"/>
  <c r="J12" i="112"/>
  <c r="K12" i="112" s="1"/>
  <c r="J11" i="112"/>
  <c r="K11" i="112" s="1"/>
  <c r="J10" i="112"/>
  <c r="K10" i="112" s="1"/>
  <c r="J9" i="112"/>
  <c r="K9" i="112" s="1"/>
  <c r="J8" i="112"/>
  <c r="K8" i="112" s="1"/>
  <c r="J7" i="112"/>
  <c r="K7" i="112" s="1"/>
  <c r="J6" i="112"/>
  <c r="K6" i="112" s="1"/>
  <c r="J5" i="112"/>
  <c r="K5" i="112" s="1"/>
  <c r="J4" i="112"/>
  <c r="K4" i="112" s="1"/>
  <c r="J23" i="108"/>
  <c r="K23" i="108" s="1"/>
  <c r="J22" i="108"/>
  <c r="K22" i="108" s="1"/>
  <c r="J21" i="108"/>
  <c r="K21" i="108" s="1"/>
  <c r="J20" i="108"/>
  <c r="K20" i="108" s="1"/>
  <c r="J19" i="108"/>
  <c r="K19" i="108" s="1"/>
  <c r="J18" i="108"/>
  <c r="K18" i="108" s="1"/>
  <c r="J17" i="108"/>
  <c r="K17" i="108" s="1"/>
  <c r="J16" i="108"/>
  <c r="K16" i="108" s="1"/>
  <c r="J15" i="108"/>
  <c r="K15" i="108" s="1"/>
  <c r="J14" i="108"/>
  <c r="K14" i="108" s="1"/>
  <c r="J13" i="108"/>
  <c r="K13" i="108" s="1"/>
  <c r="J12" i="108"/>
  <c r="K12" i="108" s="1"/>
  <c r="J11" i="108"/>
  <c r="K11" i="108" s="1"/>
  <c r="J10" i="108"/>
  <c r="K10" i="108" s="1"/>
  <c r="J9" i="108"/>
  <c r="K9" i="108" s="1"/>
  <c r="J8" i="108"/>
  <c r="K8" i="108" s="1"/>
  <c r="J7" i="108"/>
  <c r="K7" i="108" s="1"/>
  <c r="J6" i="108"/>
  <c r="K6" i="108" s="1"/>
  <c r="J5" i="108"/>
  <c r="K5" i="108" s="1"/>
  <c r="J4" i="108"/>
  <c r="K4" i="108" s="1"/>
  <c r="J23" i="106"/>
  <c r="K23" i="106" s="1"/>
  <c r="J22" i="106"/>
  <c r="K22" i="106" s="1"/>
  <c r="J21" i="106"/>
  <c r="K21" i="106" s="1"/>
  <c r="J20" i="106"/>
  <c r="K20" i="106" s="1"/>
  <c r="J19" i="106"/>
  <c r="K19" i="106" s="1"/>
  <c r="J18" i="106"/>
  <c r="K18" i="106" s="1"/>
  <c r="J17" i="106"/>
  <c r="K17" i="106" s="1"/>
  <c r="J16" i="106"/>
  <c r="K16" i="106" s="1"/>
  <c r="J15" i="106"/>
  <c r="K15" i="106" s="1"/>
  <c r="J14" i="106"/>
  <c r="K14" i="106" s="1"/>
  <c r="J13" i="106"/>
  <c r="K13" i="106" s="1"/>
  <c r="J12" i="106"/>
  <c r="K12" i="106" s="1"/>
  <c r="J11" i="106"/>
  <c r="K11" i="106" s="1"/>
  <c r="J10" i="106"/>
  <c r="K10" i="106" s="1"/>
  <c r="J9" i="106"/>
  <c r="K9" i="106" s="1"/>
  <c r="J8" i="106"/>
  <c r="K8" i="106" s="1"/>
  <c r="J7" i="106"/>
  <c r="K7" i="106" s="1"/>
  <c r="J6" i="106"/>
  <c r="K6" i="106" s="1"/>
  <c r="J5" i="106"/>
  <c r="K5" i="106" s="1"/>
  <c r="J4" i="106"/>
  <c r="K4" i="106" s="1"/>
  <c r="J23" i="105"/>
  <c r="K23" i="105" s="1"/>
  <c r="J22" i="105"/>
  <c r="K22" i="105" s="1"/>
  <c r="J21" i="105"/>
  <c r="K21" i="105" s="1"/>
  <c r="J20" i="105"/>
  <c r="K20" i="105" s="1"/>
  <c r="J19" i="105"/>
  <c r="K19" i="105" s="1"/>
  <c r="J18" i="105"/>
  <c r="K18" i="105" s="1"/>
  <c r="J17" i="105"/>
  <c r="K17" i="105" s="1"/>
  <c r="J16" i="105"/>
  <c r="K16" i="105" s="1"/>
  <c r="J15" i="105"/>
  <c r="K15" i="105" s="1"/>
  <c r="J14" i="105"/>
  <c r="K14" i="105" s="1"/>
  <c r="J13" i="105"/>
  <c r="K13" i="105" s="1"/>
  <c r="J12" i="105"/>
  <c r="K12" i="105" s="1"/>
  <c r="J11" i="105"/>
  <c r="K11" i="105" s="1"/>
  <c r="J10" i="105"/>
  <c r="K10" i="105" s="1"/>
  <c r="J9" i="105"/>
  <c r="K9" i="105" s="1"/>
  <c r="J8" i="105"/>
  <c r="K8" i="105" s="1"/>
  <c r="J7" i="105"/>
  <c r="K7" i="105" s="1"/>
  <c r="J6" i="105"/>
  <c r="K6" i="105" s="1"/>
  <c r="J5" i="105"/>
  <c r="K5" i="105" s="1"/>
  <c r="J4" i="105"/>
  <c r="K4" i="105" s="1"/>
  <c r="J13" i="91" l="1"/>
  <c r="M13" i="91" s="1"/>
  <c r="J14" i="91"/>
  <c r="J21" i="91"/>
  <c r="M21" i="91" s="1"/>
  <c r="J10" i="91"/>
  <c r="J23" i="91"/>
  <c r="M23" i="91" s="1"/>
  <c r="J17" i="91"/>
  <c r="M17" i="91" s="1"/>
  <c r="J6" i="91"/>
  <c r="L20" i="91"/>
  <c r="L16" i="91"/>
  <c r="L12" i="91"/>
  <c r="L8" i="91"/>
  <c r="L24" i="91" s="1"/>
  <c r="M29" i="91" s="1"/>
  <c r="L4" i="91"/>
  <c r="J5" i="75"/>
  <c r="J5" i="91" s="1"/>
  <c r="M5" i="91" s="1"/>
  <c r="J6" i="75"/>
  <c r="J7" i="75"/>
  <c r="J7" i="91" s="1"/>
  <c r="M7" i="91" s="1"/>
  <c r="J8" i="75"/>
  <c r="J8" i="91" s="1"/>
  <c r="M8" i="91" s="1"/>
  <c r="J9" i="75"/>
  <c r="J9" i="91" s="1"/>
  <c r="M9" i="91" s="1"/>
  <c r="J10" i="75"/>
  <c r="J11" i="75"/>
  <c r="J11" i="91" s="1"/>
  <c r="K11" i="75"/>
  <c r="J12" i="75"/>
  <c r="J12" i="91" s="1"/>
  <c r="M12" i="91" s="1"/>
  <c r="J13" i="75"/>
  <c r="J14" i="75"/>
  <c r="J15" i="75"/>
  <c r="J15" i="91" s="1"/>
  <c r="M15" i="91" s="1"/>
  <c r="J16" i="75"/>
  <c r="J16" i="91" s="1"/>
  <c r="M16" i="91" s="1"/>
  <c r="J17" i="75"/>
  <c r="J18" i="75"/>
  <c r="J18" i="91" s="1"/>
  <c r="J19" i="75"/>
  <c r="J19" i="91" s="1"/>
  <c r="M19" i="91" s="1"/>
  <c r="J20" i="75"/>
  <c r="J20" i="91" s="1"/>
  <c r="M20" i="91" s="1"/>
  <c r="J21" i="75"/>
  <c r="J22" i="75"/>
  <c r="J22" i="91" s="1"/>
  <c r="J23" i="75"/>
  <c r="K18" i="91" l="1"/>
  <c r="M18" i="91"/>
  <c r="M11" i="91"/>
  <c r="K11" i="91"/>
  <c r="K13" i="91"/>
  <c r="K21" i="91"/>
  <c r="K12" i="91"/>
  <c r="K9" i="91"/>
  <c r="K19" i="91"/>
  <c r="M14" i="91"/>
  <c r="K14" i="91"/>
  <c r="K15" i="91"/>
  <c r="K8" i="91"/>
  <c r="K23" i="91"/>
  <c r="K17" i="91"/>
  <c r="K5" i="91"/>
  <c r="K22" i="91"/>
  <c r="M22" i="91"/>
  <c r="K10" i="91"/>
  <c r="M10" i="91"/>
  <c r="K20" i="91"/>
  <c r="K7" i="91"/>
  <c r="K6" i="91"/>
  <c r="M6" i="91"/>
  <c r="K16" i="91"/>
  <c r="K9" i="75"/>
  <c r="K6" i="75"/>
  <c r="K17" i="75"/>
  <c r="K22" i="75"/>
  <c r="K16" i="75"/>
  <c r="K12" i="75"/>
  <c r="K21" i="75"/>
  <c r="K18" i="75"/>
  <c r="K15" i="75"/>
  <c r="K14" i="75"/>
  <c r="K8" i="75"/>
  <c r="K5" i="75"/>
  <c r="K23" i="75"/>
  <c r="K19" i="75"/>
  <c r="K13" i="75"/>
  <c r="K7" i="75"/>
  <c r="K20" i="75"/>
  <c r="K10" i="75"/>
  <c r="J4" i="75" l="1"/>
  <c r="J4" i="91" s="1"/>
  <c r="M4" i="91" l="1"/>
  <c r="M24" i="91" s="1"/>
  <c r="M30" i="91" s="1"/>
  <c r="M32" i="91" s="1"/>
  <c r="K4" i="91"/>
  <c r="K4" i="75"/>
</calcChain>
</file>

<file path=xl/sharedStrings.xml><?xml version="1.0" encoding="utf-8"?>
<sst xmlns="http://schemas.openxmlformats.org/spreadsheetml/2006/main" count="1724" uniqueCount="149">
  <si>
    <t>Saldo / Automático</t>
  </si>
  <si>
    <t>LOTE</t>
  </si>
  <si>
    <t>...../...../......</t>
  </si>
  <si>
    <t>FORNECEDOR</t>
  </si>
  <si>
    <t>ITEM</t>
  </si>
  <si>
    <t>Preço UNITÁRIO (R$)</t>
  </si>
  <si>
    <t>PRODUTO - CARACTERÍSTICAS MÍNIMAS</t>
  </si>
  <si>
    <t>ALERTA</t>
  </si>
  <si>
    <t>Item</t>
  </si>
  <si>
    <t>Unidade</t>
  </si>
  <si>
    <t>Lote</t>
  </si>
  <si>
    <t>ANEXO II – Instrução Normativa n.º 002/2014</t>
  </si>
  <si>
    <t>DECLARAÇÃO DE DISPONIBILIDADE DE QUANTITATIVO PARA EMISSÃO DE AUTORIZAÇÃO DE FORNECIMENTO/ORDEM DE SERVIÇO – SISTEMA DE REGISTRO DE PREÇOS/UDESC</t>
  </si>
  <si>
    <t>Processo CPA n.º XXXX/2014</t>
  </si>
  <si>
    <t>Pregão n.º  XXXX/2014</t>
  </si>
  <si>
    <t xml:space="preserve">Objeto: </t>
  </si>
  <si>
    <t>Vigência da Ata de Registro de Preços: XX/XX/XXXX até XX/XX/XXXXX</t>
  </si>
  <si>
    <t>Declaro que o Centro XXXXXXX, participante da Ata de Registro de Preços proveniente do Pregão n.º XXXX/2014, possui saldo em seu quantitativo para a emissão da Autorização de Fornecimento/Ordem de Serviço n.º XXXX/2014, no valor de R$ X.XXX,XX, a ser firmada com a empresa XXXXXXX, restando ainda em sua cota para próximas contratações com o referido fornecedor os seguintes quantitativos:</t>
  </si>
  <si>
    <t>Descrição Resumida</t>
  </si>
  <si>
    <t>Valor Unitário (R$)</t>
  </si>
  <si>
    <r>
      <t xml:space="preserve">Saldo Quantitativo </t>
    </r>
    <r>
      <rPr>
        <sz val="8"/>
        <color indexed="8"/>
        <rFont val="Arial"/>
        <family val="2"/>
      </rPr>
      <t>(antes da emissão desta AF/OS)</t>
    </r>
  </si>
  <si>
    <t>Quantitativo da AF/OS</t>
  </si>
  <si>
    <t>Saldo Atualizado</t>
  </si>
  <si>
    <t>__________________, ____/_____/____</t>
  </si>
  <si>
    <t>Cidade                                    Data</t>
  </si>
  <si>
    <t>_____________________________________________</t>
  </si>
  <si>
    <t xml:space="preserve">Diretor(a) de Administração </t>
  </si>
  <si>
    <t>(carimbo e assinatura)</t>
  </si>
  <si>
    <t>ELEMENTO</t>
  </si>
  <si>
    <t>SALDO</t>
  </si>
  <si>
    <t>Qtde Registrada</t>
  </si>
  <si>
    <t>CENTRO PARTICIPANTE: Reitoria</t>
  </si>
  <si>
    <t>CENTRO PARTICIPANTE: CEART</t>
  </si>
  <si>
    <t>CENTRO PARTICIPANTE: CEAD</t>
  </si>
  <si>
    <t>CENTRO PARTICIPANTE: CERES</t>
  </si>
  <si>
    <t>CENTRO PARTICIPANTE: CEPLAN</t>
  </si>
  <si>
    <t>CENTRO PARTICIPANTE: CCT</t>
  </si>
  <si>
    <t>CENTRO PARTICIPANTE: CEO</t>
  </si>
  <si>
    <t>CENTRO PARTICIPANTE: CESFI</t>
  </si>
  <si>
    <t>CENTRO PARTICIPANTE: CEAVI</t>
  </si>
  <si>
    <t>Valor Total Registrado</t>
  </si>
  <si>
    <t>Valor Total Utilizado</t>
  </si>
  <si>
    <t>Valor Total da Ata com Aditivo</t>
  </si>
  <si>
    <t>Valor Utilizado</t>
  </si>
  <si>
    <t>% Aditivos</t>
  </si>
  <si>
    <t>% Utilizado</t>
  </si>
  <si>
    <t>UNIDADE</t>
  </si>
  <si>
    <t>MARCA</t>
  </si>
  <si>
    <t xml:space="preserve"> AF/OS nº  xxxx/2015 Qtde. DT</t>
  </si>
  <si>
    <t>*Prazos de Entrega e Pagamento conforme edital</t>
  </si>
  <si>
    <t>CENTRO PARTICIPANTE: CAV</t>
  </si>
  <si>
    <t>Qtde Utilizada</t>
  </si>
  <si>
    <t>Peça</t>
  </si>
  <si>
    <t>CENTRO PARTICIPANTE: ESAG</t>
  </si>
  <si>
    <t>CENTRO PARTICIPANTE: GESTOR</t>
  </si>
  <si>
    <t>PROCESSO: 0462/2015/UDESC</t>
  </si>
  <si>
    <t>OBJETO: AQUISIÇÃO DE MATERIAL DE HIGIENE E LIMPEZA PARA A UDESC</t>
  </si>
  <si>
    <t>VIGÊNCIA DA ATA: 23/07/2015 até 22/07/2016</t>
  </si>
  <si>
    <t>Sabonete glicerinado, em barra, para uso geral, com aproximadamente 90 gramas, embalagem individual e acondicionados em caixa. (Apresentar: AFE-Autorização de Funcionamento da Empresa e Notificação no MS ANVISA, cfe DECRETO Nº 79.094/77, RDC 343/2005).</t>
  </si>
  <si>
    <t>Sabonete líquido aromatizado, fragrância suave, alta viscosidade, hipoalergênico, frasco com 5 litros, acondicionados em caixa de papelão resistente que suporte empilhamento. (Apresentar: Laudo de Irritabilidade Dérmica, conclusivo, que comprove ser HIPOALERGÊNICO, expedido por laboratório credenciado pela ANVISA, AFE-Autorização de Funcionamento da Empresa e Notificação no MS ANVISA, cfe DECRETO Nº 79.094/77, RDC 343/2005).</t>
  </si>
  <si>
    <t xml:space="preserve">Saboneteira em plástico ABS, com válvula, para uso de sabonete em espuma refil 800ml, com abertura em "chave". Cor branca ou bege. </t>
  </si>
  <si>
    <t>Sabonete para uso em saboneteira espumante, sem válvula, refil com 800ml, fragrância erva doce. (Apresentar: Laudo de Irritabilidade Dérmica, conclusivo, que comprove ser HIPOALERGÊNICO, expedido por laboratório credenciado pela ANVISA, AFE-Autorização de Funcionamento da Empresa e Notificação no MS ANVISA, cfe DECRETO Nº 79.094/77, RDC 343/2005).</t>
  </si>
  <si>
    <t xml:space="preserve">Pano de copa, em tecido 100% algodão, branco alvejado, medindo 0,70 x 0,50m, com bainha, com peso mínimo de 70g, admitindo-se variação de até 10% no peso e na medida; embalados individualmente, acondicionados em pacote com 50 unidades. O pano deverá conter etiqueta de fábrica indicando a composição do tecido e a metragem. Prazo de validade: 12 meses a partir de cada entrega de pedido. </t>
  </si>
  <si>
    <t>Saco de tecido, 100% algodão, para limpeza, lavado e alvejado, medidas externas: 70 cm de altura x 50 cm de largura, com peso mínimo de 190 gramas (admitindo-se variação de até 10% no peso e nas medidas), embalados em pacote com 10 unidades e acondicionados em fardos com 5 pacotes. O pano deverá conter etiqueta de fábrica informando a composição do tecido e metragem. Prazo de validade: 12 meses a partir de cada pedido de entrega.</t>
  </si>
  <si>
    <t>Flanela, peluciada em ambos os lados, para limpeza medindo 0,60 x 0,40 metros (admitindo-se variação de até 10%), com bordas chuleadas, embaladas individualmente e acondicionadas em pacote com 50 unidades.</t>
  </si>
  <si>
    <t>Papel toalha rolão, gramatura mínima 28g/m2, cor branca, 100% celulose virgem, sem pigmentação aparente oriunda da utilização de aparas de material impresso, gofrado,  macio, com alto poder de absorção, distribuição homogênea das fibras ao longo do papel, sem rebarbas no corte lateral; rolo com 0,20x100 metros; embalado em fardo com 8 rolos. (A vencedora apresentará, em até 02 dias úteis: laudo microbiológico, conforme Portaria MS nº 1.480 de 31/12/90., de laboratório credenciado pelo INMETRO, ou habilitado no REBLAS/ANVISA.  Será analisada a amostra pelo responsável técnico, através da aplicação da fórmula - peso mínimo: 0,20X100X28=560 gramas).</t>
  </si>
  <si>
    <t xml:space="preserve">Balde plástico com alça, borda reforçada, com capacidade para aproximadamente 15 (quinze) litros, cores diversas. Balde plástico polietileno de alta densidade (PAED), alta resistência a impacto, paredes e fundos reforçados, alça em aço zincado e com reforço na borda e no encaixe da alça, com capacidade para aproximadamente 15 (quinze) litros, cores diversas. </t>
  </si>
  <si>
    <t>Escova para limpeza de vaso sanitário com suporte (do tipo vassoura, em forma de bola ou meia bola), com cerdas arredondadas em nylon; cabo e suporte em polipropileno; dimensão: 36x7.5x36cm, aproximadamente.</t>
  </si>
  <si>
    <t>Escovão para limpeza, com cerdas de nylon, base em material plástico ou polipropileno resistente com aproximadamente 25 cm e cabo de madeira isenta de farpas, revestido em material plástico ou polipropileno, medindo aproximadamente 1,20 metros, fixação com sistema de rosca (resistente).</t>
  </si>
  <si>
    <t>Esfregão (esponja) de aço, para limpeza de panela, com 15g (admitindo-se variação de até 1g), embalagem individual, em invólucro plástico lacrado, acondicionados em caixa de papelão resistente que suporte empilhamento. Prazo de validade: 12 meses a partir de cada entrega de pedido.</t>
  </si>
  <si>
    <t xml:space="preserve">Lã de aço, (em aço carbono), para limpeza e brilho, embalagem em pacote plástico lacrado com 08 unidades, pesando no mínimo 60g e acondicionadas em caixa de papelão resistente que suporte empilhamento. </t>
  </si>
  <si>
    <t>Pá para lixo, de material plástico resistente, cabo curto, corpo único, acondicionadas em caixa de papelão resistente que suporte empilhamento.</t>
  </si>
  <si>
    <t xml:space="preserve">Guardanapo de papel, cor branca, macio, com alto poder de absorção, gramatura 19g a 22g/m2, medindo 30cm x 30cm, sem rebarbas no corte lateral, em embalagem com 50 (cinqüenta) unidades, acondicionado em caixa de papelão resistente que suporte empilhamento. (A vencedora apresentará, em até 02 dias úteis: Laudo Microbiológico, conforme Portaria MS nº 1.480 de 31/12/90., de laboratório credenciado pelo INMETRO, ou habilitado no REBLAS/ANVISA. </t>
  </si>
  <si>
    <t xml:space="preserve">Filtro de papel para café, com gramatura de 54 g/m2, com fechamento de dupla prensagem, tamanho 103, na cor branca; embalagem com 30 a 40 unidades, acondicionadas em caixa. </t>
  </si>
  <si>
    <t xml:space="preserve">Fósforo doméstico, em maço com 10 caixas, com 40 palitos, acondicionados em pacotes. </t>
  </si>
  <si>
    <t>Repelente elétrico para mosquito, que pemite o uso de pastilhas. Bivolt.</t>
  </si>
  <si>
    <t>Pastilha para uso em repelente elétrico, cada pacote com 12 unidades</t>
  </si>
  <si>
    <t>Tapete, em nylon, com acabamento, tapete profissional para retenção de sujeira seca e úmida, Iron Horse, impede que a sujeira e a umidade entrem em contato com o piso, tornando-o escorregadio e perigoso. Produzido em solution-dyed nylon, resistente ao desbotamento, bordas rebaixadas de borracha nitrílica, 100% lavável, resistente à lavagem industrial, nylon opti-twist que transforma o tapete numa escova capaz de reter seu próprio peso em sujeira e umidade, retenção de até 70% da sujeira e umidade, alto tráfego. medidas 85 x 150 cm. cor: Granito.</t>
  </si>
  <si>
    <t>Galão</t>
  </si>
  <si>
    <t>Rolo</t>
  </si>
  <si>
    <t>Pacote</t>
  </si>
  <si>
    <t>Caixa</t>
  </si>
  <si>
    <t>339030.22</t>
  </si>
  <si>
    <t>339030.21</t>
  </si>
  <si>
    <t>DETALHAMENTO</t>
  </si>
  <si>
    <t>Motivus</t>
  </si>
  <si>
    <t>Saúba</t>
  </si>
  <si>
    <t>Nobre</t>
  </si>
  <si>
    <t>Amabile/Amabile</t>
  </si>
  <si>
    <t>Cristal/Cristal</t>
  </si>
  <si>
    <t>Embalastil</t>
  </si>
  <si>
    <t>ARQPLAST</t>
  </si>
  <si>
    <t>GAUCHA</t>
  </si>
  <si>
    <t>INOVE</t>
  </si>
  <si>
    <t>SORELLA</t>
  </si>
  <si>
    <t>BRIGITTA</t>
  </si>
  <si>
    <t>ZEBRA</t>
  </si>
  <si>
    <t>FLORA</t>
  </si>
  <si>
    <t>PERINCET</t>
  </si>
  <si>
    <t>Iron Horse</t>
  </si>
  <si>
    <t>Comercial Multiville LTDA EPP</t>
  </si>
  <si>
    <t>L1 Serv. Org. Feiras Cong. Viagens e Eventos Ltda ME</t>
  </si>
  <si>
    <t>Elo Comércio e Serviços LTDA ME</t>
  </si>
  <si>
    <t>Goedert Imports Ltda EPP</t>
  </si>
  <si>
    <t>CENTRO PARTICIPANTE: CEFID</t>
  </si>
  <si>
    <t>CENTRO PARTICIPANTE: FAED</t>
  </si>
  <si>
    <t>Pregão 0462/2015/UDESC - SRP</t>
  </si>
  <si>
    <t>AQUISIÇÃO DE MATERIAL DE HIGIENE E LIMPEZA PARA A UDESC</t>
  </si>
  <si>
    <t>Deivid Reinert ME - Alterado para Embalastil Ltda ME</t>
  </si>
  <si>
    <t xml:space="preserve"> AF/OS nº  1367/2015 Qtde. DT</t>
  </si>
  <si>
    <t xml:space="preserve"> AF/OS nº  1371/2015 Qtde. DT</t>
  </si>
  <si>
    <t xml:space="preserve"> AF/OS nº  1373/2015 Qtde. DT</t>
  </si>
  <si>
    <t xml:space="preserve"> AF/OS nº  1376/2015 Qtde. DT</t>
  </si>
  <si>
    <r>
      <t xml:space="preserve">100 - </t>
    </r>
    <r>
      <rPr>
        <sz val="11"/>
        <color rgb="FFFF0000"/>
        <rFont val="Calibri"/>
        <family val="2"/>
        <scheme val="minor"/>
      </rPr>
      <t>Cancelado 18/11/2015</t>
    </r>
  </si>
  <si>
    <r>
      <t xml:space="preserve">30 - </t>
    </r>
    <r>
      <rPr>
        <sz val="11"/>
        <color rgb="FFFF0000"/>
        <rFont val="Calibri"/>
        <family val="2"/>
        <scheme val="minor"/>
      </rPr>
      <t>Cancelado 18/11/2015</t>
    </r>
  </si>
  <si>
    <t>AF 1304/2015</t>
  </si>
  <si>
    <t>AF 1874/2015</t>
  </si>
  <si>
    <t>AF 1875/2015</t>
  </si>
  <si>
    <t>AF 1900/2015</t>
  </si>
  <si>
    <t xml:space="preserve"> AF/OS nº  1346/2015 Qtde. DT</t>
  </si>
  <si>
    <t xml:space="preserve"> AF/OS nº  1356/2015 Qtde. DT</t>
  </si>
  <si>
    <t xml:space="preserve"> AF/OS nº  1357/2015 Qtde. DT</t>
  </si>
  <si>
    <t xml:space="preserve"> AF/OS nº  2012/2015 Qtde. DT</t>
  </si>
  <si>
    <t xml:space="preserve"> AF/OS nº  2013/2015 Qtde. DT</t>
  </si>
  <si>
    <t xml:space="preserve"> AF/OS nº  1856/2015 Qtde. DT</t>
  </si>
  <si>
    <t xml:space="preserve"> AF/OS nº  1916/2015 Qtde. DT</t>
  </si>
  <si>
    <t xml:space="preserve"> AF/OS nº  1941/2015 Qtde. DT</t>
  </si>
  <si>
    <t xml:space="preserve"> AF nº  1307/2015 Qtde. DT</t>
  </si>
  <si>
    <t xml:space="preserve"> AF nº  1312/2015 Qtde. DT</t>
  </si>
  <si>
    <t xml:space="preserve"> AF nº  1320/2015 Qtde. DT</t>
  </si>
  <si>
    <t xml:space="preserve"> AF nº  2111/2015 Qtde. DT</t>
  </si>
  <si>
    <t xml:space="preserve"> AF/OS nº  1348/2015 Qtde. DT</t>
  </si>
  <si>
    <t xml:space="preserve"> AF/OS nº  1349/2015 Qtde. DT</t>
  </si>
  <si>
    <t xml:space="preserve"> AF/OS nº  1347/2015 Qtde. DT</t>
  </si>
  <si>
    <t xml:space="preserve"> AF/OS nº  2161/2015 Qtde. DT</t>
  </si>
  <si>
    <t xml:space="preserve"> AF/OS nº  2226/2015 Qtde. DT</t>
  </si>
  <si>
    <t>Resumo Atualizado em jan/2016</t>
  </si>
  <si>
    <t xml:space="preserve"> AF/OS nº  1308/2015 Qtde. DT</t>
  </si>
  <si>
    <t xml:space="preserve"> AF/OS nº  1309/2015 Qtde. DT</t>
  </si>
  <si>
    <t xml:space="preserve"> AF/OS nº  1310/2015 Qtde. DT</t>
  </si>
  <si>
    <t xml:space="preserve"> AF/OS nº  1311/2015 Qtde. DT</t>
  </si>
  <si>
    <t xml:space="preserve"> AF/OS nº  1581/2015 Qtde. DT - ELO</t>
  </si>
  <si>
    <t xml:space="preserve"> AF/OS nº  1935/2015 Qtde. DT</t>
  </si>
  <si>
    <t xml:space="preserve"> AF/OS nº  71/2016 Qtde. DT</t>
  </si>
  <si>
    <t xml:space="preserve"> AF/OS nº 1361/2015 Qtde. DT</t>
  </si>
  <si>
    <t xml:space="preserve"> AF/OS nº  1362/2015 Qtde. DT</t>
  </si>
  <si>
    <t xml:space="preserve"> AF/OS nº  1364/2015 Qtde. DT</t>
  </si>
  <si>
    <t xml:space="preserve"> AF/OS nº  1365/2015 Qtde. DT</t>
  </si>
  <si>
    <t xml:space="preserve"> AF/OS nº  2087/2015 Qtde. DT</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</si>
</sst>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1" formatCode="_-* #,##0_-;\-* #,##0_-;_-* &quot;-&quot;_-;_-@_-"/>
    <numFmt numFmtId="44" formatCode="_-&quot;R$&quot;\ * #,##0.00_-;\-&quot;R$&quot;\ * #,##0.00_-;_-&quot;R$&quot;\ * &quot;-&quot;??_-;_-@_-"/>
    <numFmt numFmtId="43" formatCode="_-* #,##0.00_-;\-* #,##0.00_-;_-* &quot;-&quot;??_-;_-@_-"/>
    <numFmt numFmtId="164" formatCode="_(* #,##0.00_);_(* \(#,##0.00\);_(* &quot;-&quot;??_);_(@_)"/>
    <numFmt numFmtId="165" formatCode="_(* #,##0.00_);_(* \(#,##0.00\);_(* \-??_);_(@_)"/>
    <numFmt numFmtId="166" formatCode="#,##0;[Red]#,##0"/>
    <numFmt numFmtId="167" formatCode="_-* #,##0.00\ &quot;€&quot;_-;\-* #,##0.00\ &quot;€&quot;_-;_-* &quot;-&quot;??\ &quot;€&quot;_-;_-@_-"/>
    <numFmt numFmtId="168" formatCode="_-[$R$-416]\ * #,##0.00_-;\-[$R$-416]\ * #,##0.00_-;_-[$R$-416]\ * &quot;-&quot;??_-;_-@_-"/>
  </numFmts>
  <fonts count="22"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8"/>
      <color indexed="56"/>
      <name val="Cambria"/>
      <family val="2"/>
    </font>
    <font>
      <sz val="8"/>
      <color indexed="8"/>
      <name val="Arial"/>
      <family val="2"/>
    </font>
    <font>
      <sz val="11"/>
      <name val="Calibri"/>
      <family val="2"/>
      <scheme val="minor"/>
    </font>
    <font>
      <b/>
      <sz val="11"/>
      <name val="Calibri"/>
      <family val="2"/>
      <scheme val="minor"/>
    </font>
    <font>
      <b/>
      <sz val="16"/>
      <color theme="1"/>
      <name val="Arial"/>
      <family val="2"/>
    </font>
    <font>
      <sz val="12"/>
      <color theme="1"/>
      <name val="Arial"/>
      <family val="2"/>
    </font>
    <font>
      <i/>
      <sz val="12"/>
      <color theme="1"/>
      <name val="Arial"/>
      <family val="2"/>
    </font>
    <font>
      <b/>
      <sz val="11"/>
      <color theme="1"/>
      <name val="Arial"/>
      <family val="2"/>
    </font>
    <font>
      <b/>
      <sz val="10"/>
      <color theme="1"/>
      <name val="Arial"/>
      <family val="2"/>
    </font>
    <font>
      <sz val="11"/>
      <color theme="1"/>
      <name val="Arial"/>
      <family val="2"/>
    </font>
    <font>
      <i/>
      <sz val="11"/>
      <color theme="1"/>
      <name val="Arial"/>
      <family val="2"/>
    </font>
    <font>
      <b/>
      <sz val="12"/>
      <color theme="1"/>
      <name val="Arial"/>
      <family val="2"/>
    </font>
    <font>
      <sz val="10"/>
      <name val="Arial"/>
      <family val="2"/>
    </font>
    <font>
      <sz val="12"/>
      <name val="Calibri"/>
      <family val="2"/>
      <scheme val="minor"/>
    </font>
    <font>
      <sz val="11"/>
      <color rgb="FFFF0000"/>
      <name val="Calibri"/>
      <family val="2"/>
      <scheme val="minor"/>
    </font>
    <font>
      <b/>
      <sz val="11"/>
      <color rgb="FFFF0000"/>
      <name val="Calibri"/>
      <family val="2"/>
      <scheme val="minor"/>
    </font>
  </fonts>
  <fills count="12">
    <fill>
      <patternFill patternType="none"/>
    </fill>
    <fill>
      <patternFill patternType="gray125"/>
    </fill>
    <fill>
      <patternFill patternType="solid">
        <fgColor indexed="41"/>
        <bgColor indexed="64"/>
      </patternFill>
    </fill>
    <fill>
      <patternFill patternType="solid">
        <fgColor indexed="10"/>
        <bgColor indexed="10"/>
      </patternFill>
    </fill>
    <fill>
      <patternFill patternType="solid">
        <fgColor indexed="11"/>
        <bgColor indexed="64"/>
      </patternFill>
    </fill>
    <fill>
      <patternFill patternType="solid">
        <fgColor indexed="13"/>
        <bgColor indexed="26"/>
      </patternFill>
    </fill>
    <fill>
      <patternFill patternType="solid">
        <fgColor indexed="53"/>
        <bgColor indexed="64"/>
      </patternFill>
    </fill>
    <fill>
      <patternFill patternType="solid">
        <fgColor rgb="FFFFFF00"/>
        <bgColor indexed="64"/>
      </patternFill>
    </fill>
    <fill>
      <patternFill patternType="solid">
        <fgColor theme="9" tint="0.39997558519241921"/>
        <bgColor indexed="64"/>
      </patternFill>
    </fill>
    <fill>
      <patternFill patternType="solid">
        <fgColor rgb="FF92D050"/>
        <bgColor indexed="64"/>
      </patternFill>
    </fill>
    <fill>
      <patternFill patternType="solid">
        <fgColor theme="3" tint="0.79998168889431442"/>
        <bgColor indexed="10"/>
      </patternFill>
    </fill>
    <fill>
      <patternFill patternType="solid">
        <fgColor theme="4"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auto="1"/>
      </right>
      <top style="thin">
        <color auto="1"/>
      </top>
      <bottom style="thin">
        <color auto="1"/>
      </bottom>
      <diagonal/>
    </border>
  </borders>
  <cellStyleXfs count="14">
    <xf numFmtId="0" fontId="0" fillId="0" borderId="0"/>
    <xf numFmtId="0" fontId="5" fillId="0" borderId="0"/>
    <xf numFmtId="164" fontId="5" fillId="0" borderId="0" applyFill="0" applyBorder="0" applyAlignment="0" applyProtection="0"/>
    <xf numFmtId="165" fontId="5" fillId="0" borderId="0" applyFill="0" applyBorder="0" applyAlignment="0" applyProtection="0"/>
    <xf numFmtId="0" fontId="6" fillId="0" borderId="0" applyNumberFormat="0" applyFill="0" applyBorder="0" applyAlignment="0" applyProtection="0"/>
    <xf numFmtId="44" fontId="18" fillId="0" borderId="0" applyFont="0" applyFill="0" applyBorder="0" applyAlignment="0" applyProtection="0"/>
    <xf numFmtId="167" fontId="18" fillId="0" borderId="0" applyFont="0" applyFill="0" applyBorder="0" applyAlignment="0" applyProtection="0"/>
    <xf numFmtId="43" fontId="5" fillId="0" borderId="0" applyFill="0" applyBorder="0" applyAlignment="0" applyProtection="0"/>
    <xf numFmtId="43" fontId="5" fillId="0" borderId="0" applyFill="0" applyBorder="0" applyAlignment="0" applyProtection="0"/>
    <xf numFmtId="44" fontId="5" fillId="0" borderId="0" applyFont="0" applyFill="0" applyBorder="0" applyAlignment="0" applyProtection="0"/>
    <xf numFmtId="167" fontId="5" fillId="0" borderId="0" applyFont="0" applyFill="0" applyBorder="0" applyAlignment="0" applyProtection="0"/>
    <xf numFmtId="43" fontId="5" fillId="0" borderId="0" applyFill="0" applyBorder="0" applyAlignment="0" applyProtection="0"/>
    <xf numFmtId="43" fontId="5" fillId="0" borderId="0" applyFill="0" applyBorder="0" applyAlignment="0" applyProtection="0"/>
    <xf numFmtId="9" fontId="5" fillId="0" borderId="0" applyFont="0" applyFill="0" applyBorder="0" applyAlignment="0" applyProtection="0"/>
  </cellStyleXfs>
  <cellXfs count="99">
    <xf numFmtId="0" fontId="0" fillId="0" borderId="0" xfId="0"/>
    <xf numFmtId="0" fontId="8" fillId="0" borderId="0" xfId="1" applyFont="1" applyFill="1" applyAlignment="1">
      <alignment horizontal="center" vertical="center" wrapText="1"/>
    </xf>
    <xf numFmtId="0" fontId="9" fillId="0" borderId="0" xfId="1" applyFont="1" applyFill="1" applyAlignment="1">
      <alignment horizontal="center" vertical="center" wrapText="1"/>
    </xf>
    <xf numFmtId="166" fontId="9" fillId="0" borderId="0" xfId="0" applyNumberFormat="1" applyFont="1" applyFill="1" applyAlignment="1">
      <alignment horizontal="center" vertical="center" wrapText="1"/>
    </xf>
    <xf numFmtId="0" fontId="0" fillId="0" borderId="0" xfId="0" applyAlignment="1">
      <alignment wrapText="1"/>
    </xf>
    <xf numFmtId="0" fontId="10" fillId="0" borderId="0" xfId="0" applyFont="1" applyAlignment="1">
      <alignment horizontal="center" vertical="center" wrapText="1"/>
    </xf>
    <xf numFmtId="0" fontId="11" fillId="0" borderId="0" xfId="0" applyFont="1" applyAlignment="1">
      <alignment vertical="center" wrapText="1"/>
    </xf>
    <xf numFmtId="0" fontId="12" fillId="0" borderId="0" xfId="0" applyFont="1" applyAlignment="1">
      <alignment horizontal="justify" vertical="center" wrapText="1"/>
    </xf>
    <xf numFmtId="0" fontId="12" fillId="0" borderId="0" xfId="0" applyFont="1" applyAlignment="1">
      <alignment vertical="center" wrapText="1"/>
    </xf>
    <xf numFmtId="0" fontId="13" fillId="0" borderId="2" xfId="0" applyFont="1" applyBorder="1" applyAlignment="1">
      <alignment horizontal="center" vertical="center" textRotation="90" wrapText="1"/>
    </xf>
    <xf numFmtId="0" fontId="14" fillId="0" borderId="3" xfId="0" applyFont="1" applyBorder="1" applyAlignment="1">
      <alignment horizontal="center" vertical="center" wrapText="1"/>
    </xf>
    <xf numFmtId="0" fontId="11" fillId="0" borderId="4" xfId="0" applyFont="1" applyBorder="1" applyAlignment="1">
      <alignment vertical="center" wrapText="1"/>
    </xf>
    <xf numFmtId="0" fontId="11" fillId="0" borderId="5" xfId="0" applyFont="1" applyBorder="1" applyAlignment="1">
      <alignmen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2" fillId="0" borderId="0" xfId="0" applyFont="1" applyAlignment="1">
      <alignment horizontal="left" vertical="center" wrapText="1"/>
    </xf>
    <xf numFmtId="0" fontId="0" fillId="0" borderId="0" xfId="0" applyAlignment="1">
      <alignment horizontal="left" wrapText="1"/>
    </xf>
    <xf numFmtId="0" fontId="9" fillId="2" borderId="1" xfId="0" applyFont="1" applyFill="1" applyBorder="1" applyAlignment="1">
      <alignment horizontal="center" vertical="center" wrapText="1"/>
    </xf>
    <xf numFmtId="165" fontId="9" fillId="2" borderId="1" xfId="3" applyFont="1" applyFill="1" applyBorder="1" applyAlignment="1" applyProtection="1">
      <alignment horizontal="center" vertical="center" wrapText="1"/>
    </xf>
    <xf numFmtId="0" fontId="9" fillId="2" borderId="1" xfId="1" applyNumberFormat="1" applyFont="1" applyFill="1" applyBorder="1" applyAlignment="1" applyProtection="1">
      <alignment horizontal="center" vertical="center" wrapText="1"/>
      <protection locked="0"/>
    </xf>
    <xf numFmtId="0" fontId="8" fillId="0" borderId="0" xfId="1" applyFont="1" applyAlignment="1">
      <alignment wrapText="1"/>
    </xf>
    <xf numFmtId="0" fontId="8" fillId="0" borderId="0" xfId="1" applyFont="1" applyFill="1" applyAlignment="1">
      <alignment vertical="center" wrapText="1"/>
    </xf>
    <xf numFmtId="4" fontId="9" fillId="0" borderId="0" xfId="1" applyNumberFormat="1" applyFont="1" applyFill="1" applyAlignment="1">
      <alignment horizontal="center" vertical="center" wrapText="1"/>
    </xf>
    <xf numFmtId="0" fontId="8" fillId="0" borderId="0" xfId="1" applyFont="1" applyFill="1" applyAlignment="1" applyProtection="1">
      <alignment wrapText="1"/>
      <protection locked="0"/>
    </xf>
    <xf numFmtId="3" fontId="8" fillId="0" borderId="0" xfId="1" applyNumberFormat="1" applyFont="1" applyAlignment="1" applyProtection="1">
      <alignment wrapText="1"/>
      <protection locked="0"/>
    </xf>
    <xf numFmtId="0" fontId="8" fillId="0" borderId="0" xfId="1" applyFont="1" applyAlignment="1" applyProtection="1">
      <alignment wrapText="1"/>
      <protection locked="0"/>
    </xf>
    <xf numFmtId="0" fontId="9" fillId="0" borderId="0" xfId="1" applyFont="1" applyFill="1" applyAlignment="1">
      <alignment horizontal="left" vertical="center" wrapText="1"/>
    </xf>
    <xf numFmtId="0" fontId="8" fillId="0" borderId="1" xfId="1" applyFont="1" applyFill="1" applyBorder="1" applyAlignment="1">
      <alignment horizontal="center" vertical="center" wrapText="1"/>
    </xf>
    <xf numFmtId="44" fontId="8" fillId="0" borderId="1" xfId="5" applyFont="1" applyFill="1" applyBorder="1" applyAlignment="1">
      <alignment vertical="center" wrapText="1"/>
    </xf>
    <xf numFmtId="0" fontId="9" fillId="2" borderId="1" xfId="1" applyFont="1" applyFill="1" applyBorder="1" applyAlignment="1" applyProtection="1">
      <alignment horizontal="center" vertical="center" wrapText="1"/>
      <protection locked="0"/>
    </xf>
    <xf numFmtId="0" fontId="9" fillId="2" borderId="1" xfId="1" applyFont="1" applyFill="1" applyBorder="1" applyAlignment="1" applyProtection="1">
      <alignment horizontal="center" vertical="center" wrapText="1"/>
    </xf>
    <xf numFmtId="166" fontId="9" fillId="2" borderId="1" xfId="1" applyNumberFormat="1" applyFont="1" applyFill="1" applyBorder="1" applyAlignment="1">
      <alignment horizontal="center" vertical="center" wrapText="1"/>
    </xf>
    <xf numFmtId="168" fontId="9" fillId="2" borderId="1" xfId="3" applyNumberFormat="1" applyFont="1" applyFill="1" applyBorder="1" applyAlignment="1" applyProtection="1">
      <alignment horizontal="center" vertical="center" wrapText="1"/>
    </xf>
    <xf numFmtId="166" fontId="9" fillId="4" borderId="1" xfId="0" applyNumberFormat="1" applyFont="1" applyFill="1" applyBorder="1" applyAlignment="1">
      <alignment horizontal="center" vertical="center" wrapText="1"/>
    </xf>
    <xf numFmtId="3" fontId="9" fillId="3" borderId="1" xfId="1" applyNumberFormat="1" applyFont="1" applyFill="1" applyBorder="1" applyAlignment="1" applyProtection="1">
      <alignment horizontal="center" vertical="center" wrapText="1"/>
      <protection locked="0"/>
    </xf>
    <xf numFmtId="168" fontId="19" fillId="9" borderId="6" xfId="1" applyNumberFormat="1" applyFont="1" applyFill="1" applyBorder="1" applyAlignment="1" applyProtection="1">
      <alignment horizontal="right"/>
      <protection locked="0"/>
    </xf>
    <xf numFmtId="168" fontId="19" fillId="9" borderId="7" xfId="1" applyNumberFormat="1" applyFont="1" applyFill="1" applyBorder="1" applyAlignment="1" applyProtection="1">
      <alignment horizontal="right"/>
      <protection locked="0"/>
    </xf>
    <xf numFmtId="9" fontId="19" fillId="9" borderId="8" xfId="13" applyFont="1" applyFill="1" applyBorder="1" applyAlignment="1" applyProtection="1">
      <alignment horizontal="right"/>
      <protection locked="0"/>
    </xf>
    <xf numFmtId="2" fontId="19" fillId="9" borderId="7" xfId="1" applyNumberFormat="1" applyFont="1" applyFill="1" applyBorder="1" applyAlignment="1">
      <alignment horizontal="right"/>
    </xf>
    <xf numFmtId="0" fontId="19" fillId="9" borderId="12" xfId="1" applyFont="1" applyFill="1" applyBorder="1" applyAlignment="1" applyProtection="1">
      <alignment horizontal="left"/>
      <protection locked="0"/>
    </xf>
    <xf numFmtId="0" fontId="19" fillId="9" borderId="19" xfId="1" applyFont="1" applyFill="1" applyBorder="1" applyAlignment="1" applyProtection="1">
      <alignment horizontal="left"/>
      <protection locked="0"/>
    </xf>
    <xf numFmtId="0" fontId="19" fillId="9" borderId="14" xfId="1" applyFont="1" applyFill="1" applyBorder="1" applyAlignment="1" applyProtection="1">
      <alignment horizontal="left"/>
      <protection locked="0"/>
    </xf>
    <xf numFmtId="0" fontId="19" fillId="9" borderId="0" xfId="1" applyFont="1" applyFill="1" applyBorder="1" applyAlignment="1" applyProtection="1">
      <alignment horizontal="left"/>
      <protection locked="0"/>
    </xf>
    <xf numFmtId="0" fontId="19" fillId="9" borderId="16" xfId="1" applyFont="1" applyFill="1" applyBorder="1" applyAlignment="1" applyProtection="1">
      <alignment horizontal="left"/>
      <protection locked="0"/>
    </xf>
    <xf numFmtId="0" fontId="19" fillId="9" borderId="18" xfId="1" applyFont="1" applyFill="1" applyBorder="1" applyAlignment="1" applyProtection="1">
      <alignment horizontal="left"/>
      <protection locked="0"/>
    </xf>
    <xf numFmtId="44" fontId="8" fillId="8" borderId="1" xfId="9" applyFont="1" applyFill="1" applyBorder="1" applyAlignment="1">
      <alignment vertical="center" wrapText="1"/>
    </xf>
    <xf numFmtId="44" fontId="8" fillId="8" borderId="1" xfId="1" applyNumberFormat="1" applyFont="1" applyFill="1" applyBorder="1" applyAlignment="1">
      <alignment vertical="center" wrapText="1"/>
    </xf>
    <xf numFmtId="1" fontId="8" fillId="0" borderId="1" xfId="1"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7" borderId="11" xfId="0" applyFont="1" applyFill="1" applyBorder="1" applyAlignment="1">
      <alignment horizontal="center" vertical="center" wrapText="1"/>
    </xf>
    <xf numFmtId="3" fontId="9" fillId="10" borderId="1" xfId="1" applyNumberFormat="1" applyFont="1" applyFill="1" applyBorder="1" applyAlignment="1" applyProtection="1">
      <alignment horizontal="center" vertical="center" wrapText="1"/>
      <protection locked="0"/>
    </xf>
    <xf numFmtId="44" fontId="8" fillId="0" borderId="1" xfId="5" applyFont="1" applyFill="1" applyBorder="1" applyAlignment="1">
      <alignment horizontal="right" vertical="center" wrapText="1"/>
    </xf>
    <xf numFmtId="3" fontId="8" fillId="0" borderId="1" xfId="1" applyNumberFormat="1" applyFont="1" applyFill="1" applyBorder="1" applyAlignment="1" applyProtection="1">
      <alignment horizontal="center" vertical="center" wrapText="1"/>
      <protection locked="0"/>
    </xf>
    <xf numFmtId="0" fontId="8" fillId="7" borderId="1" xfId="0" applyFont="1" applyFill="1" applyBorder="1" applyAlignment="1">
      <alignment horizontal="center" vertical="center" wrapText="1"/>
    </xf>
    <xf numFmtId="0" fontId="8" fillId="7" borderId="1" xfId="1" applyFont="1" applyFill="1" applyBorder="1" applyAlignment="1" applyProtection="1">
      <alignment horizontal="center" vertical="center" wrapText="1"/>
      <protection locked="0"/>
    </xf>
    <xf numFmtId="1" fontId="4" fillId="0" borderId="1" xfId="0" applyNumberFormat="1"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1" xfId="1" applyFont="1" applyFill="1" applyBorder="1" applyAlignment="1">
      <alignment horizontal="justify" vertical="center" wrapText="1"/>
    </xf>
    <xf numFmtId="1" fontId="8" fillId="0" borderId="0" xfId="1" applyNumberFormat="1" applyFont="1" applyFill="1" applyBorder="1" applyAlignment="1">
      <alignment horizontal="center" vertical="center" wrapText="1"/>
    </xf>
    <xf numFmtId="0" fontId="8" fillId="0" borderId="0" xfId="1" applyFont="1" applyFill="1" applyBorder="1" applyAlignment="1">
      <alignment horizontal="justify" vertical="center" wrapText="1"/>
    </xf>
    <xf numFmtId="0" fontId="8" fillId="0" borderId="0" xfId="1" applyFont="1" applyFill="1" applyBorder="1" applyAlignment="1">
      <alignment horizontal="center" vertical="center" wrapText="1"/>
    </xf>
    <xf numFmtId="44" fontId="8" fillId="0" borderId="0" xfId="5" applyFont="1" applyFill="1" applyBorder="1" applyAlignment="1">
      <alignment vertical="center" wrapText="1"/>
    </xf>
    <xf numFmtId="0" fontId="8" fillId="0" borderId="0" xfId="0" applyFont="1" applyFill="1" applyBorder="1" applyAlignment="1">
      <alignment horizontal="center" vertical="center" wrapText="1"/>
    </xf>
    <xf numFmtId="166" fontId="9" fillId="0" borderId="0" xfId="0" applyNumberFormat="1" applyFont="1" applyFill="1" applyBorder="1" applyAlignment="1">
      <alignment horizontal="center" vertical="center" wrapText="1"/>
    </xf>
    <xf numFmtId="3" fontId="9" fillId="0" borderId="0" xfId="1" applyNumberFormat="1" applyFont="1" applyFill="1" applyBorder="1" applyAlignment="1" applyProtection="1">
      <alignment horizontal="center" vertical="center" wrapText="1"/>
      <protection locked="0"/>
    </xf>
    <xf numFmtId="1" fontId="1" fillId="0" borderId="1" xfId="0" applyNumberFormat="1" applyFont="1" applyFill="1" applyBorder="1" applyAlignment="1">
      <alignment horizontal="center" vertical="center" wrapText="1"/>
    </xf>
    <xf numFmtId="14" fontId="9" fillId="2" borderId="1" xfId="1" applyNumberFormat="1" applyFont="1" applyFill="1" applyBorder="1" applyAlignment="1" applyProtection="1">
      <alignment horizontal="center" vertical="center" wrapText="1"/>
      <protection locked="0"/>
    </xf>
    <xf numFmtId="14" fontId="21" fillId="2" borderId="1" xfId="1" applyNumberFormat="1" applyFont="1" applyFill="1" applyBorder="1" applyAlignment="1" applyProtection="1">
      <alignment horizontal="center" vertical="center" wrapText="1"/>
      <protection locked="0"/>
    </xf>
    <xf numFmtId="3" fontId="20" fillId="0" borderId="1" xfId="1" applyNumberFormat="1" applyFont="1" applyFill="1" applyBorder="1" applyAlignment="1" applyProtection="1">
      <alignment horizontal="center" vertical="center" wrapText="1"/>
      <protection locked="0"/>
    </xf>
    <xf numFmtId="41" fontId="8" fillId="11" borderId="20" xfId="0" applyNumberFormat="1" applyFont="1" applyFill="1" applyBorder="1" applyAlignment="1" applyProtection="1">
      <alignment horizontal="center" vertical="center"/>
      <protection locked="0"/>
    </xf>
    <xf numFmtId="3" fontId="9" fillId="5" borderId="1" xfId="1" applyNumberFormat="1" applyFont="1" applyFill="1" applyBorder="1" applyAlignment="1" applyProtection="1">
      <alignment horizontal="center" vertical="center" wrapText="1"/>
      <protection locked="0"/>
    </xf>
    <xf numFmtId="0" fontId="9" fillId="6" borderId="1" xfId="0" applyNumberFormat="1" applyFont="1" applyFill="1" applyBorder="1" applyAlignment="1">
      <alignment horizontal="left" vertical="center" wrapText="1"/>
    </xf>
    <xf numFmtId="1" fontId="4" fillId="0" borderId="6" xfId="0" applyNumberFormat="1" applyFont="1" applyFill="1" applyBorder="1" applyAlignment="1">
      <alignment horizontal="center" vertical="center" wrapText="1"/>
    </xf>
    <xf numFmtId="1" fontId="4" fillId="0" borderId="7" xfId="0" applyNumberFormat="1" applyFont="1" applyFill="1" applyBorder="1" applyAlignment="1">
      <alignment horizontal="center" vertical="center" wrapText="1"/>
    </xf>
    <xf numFmtId="1" fontId="4" fillId="0" borderId="8" xfId="0" applyNumberFormat="1" applyFont="1" applyFill="1" applyBorder="1" applyAlignment="1">
      <alignment horizontal="center" vertical="center" wrapText="1"/>
    </xf>
    <xf numFmtId="1" fontId="2" fillId="0" borderId="6" xfId="0" applyNumberFormat="1" applyFont="1" applyFill="1" applyBorder="1" applyAlignment="1">
      <alignment horizontal="center" vertical="center" wrapText="1"/>
    </xf>
    <xf numFmtId="1" fontId="3" fillId="0" borderId="6" xfId="0" applyNumberFormat="1" applyFont="1" applyFill="1" applyBorder="1" applyAlignment="1">
      <alignment horizontal="center" vertical="center" wrapText="1"/>
    </xf>
    <xf numFmtId="44" fontId="9" fillId="5" borderId="1" xfId="9" applyFont="1" applyFill="1" applyBorder="1" applyAlignment="1" applyProtection="1">
      <alignment horizontal="center" vertical="center" wrapText="1"/>
      <protection locked="0"/>
    </xf>
    <xf numFmtId="0" fontId="19" fillId="9" borderId="16" xfId="1" applyFont="1" applyFill="1" applyBorder="1" applyAlignment="1">
      <alignment vertical="center" wrapText="1"/>
    </xf>
    <xf numFmtId="0" fontId="19" fillId="9" borderId="18" xfId="1" applyFont="1" applyFill="1" applyBorder="1" applyAlignment="1">
      <alignment vertical="center" wrapText="1"/>
    </xf>
    <xf numFmtId="0" fontId="19" fillId="9" borderId="17" xfId="1" applyFont="1" applyFill="1" applyBorder="1" applyAlignment="1">
      <alignment vertical="center" wrapText="1"/>
    </xf>
    <xf numFmtId="0" fontId="19" fillId="9" borderId="9" xfId="1" applyFont="1" applyFill="1" applyBorder="1" applyAlignment="1" applyProtection="1">
      <alignment horizontal="left"/>
      <protection locked="0"/>
    </xf>
    <xf numFmtId="0" fontId="19" fillId="9" borderId="10" xfId="1" applyFont="1" applyFill="1" applyBorder="1" applyAlignment="1" applyProtection="1">
      <alignment horizontal="left"/>
      <protection locked="0"/>
    </xf>
    <xf numFmtId="0" fontId="19" fillId="9" borderId="11" xfId="1" applyFont="1" applyFill="1" applyBorder="1" applyAlignment="1" applyProtection="1">
      <alignment horizontal="left"/>
      <protection locked="0"/>
    </xf>
    <xf numFmtId="0" fontId="9" fillId="6" borderId="1" xfId="0" applyNumberFormat="1" applyFont="1" applyFill="1" applyBorder="1" applyAlignment="1">
      <alignment horizontal="center" vertical="center" wrapText="1"/>
    </xf>
    <xf numFmtId="0" fontId="19" fillId="9" borderId="12" xfId="1" applyFont="1" applyFill="1" applyBorder="1" applyAlignment="1">
      <alignment vertical="center" wrapText="1"/>
    </xf>
    <xf numFmtId="0" fontId="19" fillId="9" borderId="19" xfId="1" applyFont="1" applyFill="1" applyBorder="1" applyAlignment="1">
      <alignment vertical="center" wrapText="1"/>
    </xf>
    <xf numFmtId="0" fontId="19" fillId="9" borderId="13" xfId="1" applyFont="1" applyFill="1" applyBorder="1" applyAlignment="1">
      <alignment vertical="center" wrapText="1"/>
    </xf>
    <xf numFmtId="0" fontId="19" fillId="9" borderId="14" xfId="1" applyFont="1" applyFill="1" applyBorder="1" applyAlignment="1">
      <alignment vertical="center" wrapText="1"/>
    </xf>
    <xf numFmtId="0" fontId="19" fillId="9" borderId="0" xfId="1" applyFont="1" applyFill="1" applyBorder="1" applyAlignment="1">
      <alignment vertical="center" wrapText="1"/>
    </xf>
    <xf numFmtId="0" fontId="19" fillId="9" borderId="15" xfId="1" applyFont="1" applyFill="1" applyBorder="1" applyAlignment="1">
      <alignment vertical="center" wrapText="1"/>
    </xf>
    <xf numFmtId="0" fontId="16" fillId="0" borderId="0" xfId="0" applyFont="1" applyAlignment="1">
      <alignment horizontal="center" vertical="center" wrapText="1"/>
    </xf>
    <xf numFmtId="0" fontId="10" fillId="0" borderId="0" xfId="0" applyFont="1" applyAlignment="1">
      <alignment horizontal="center" vertical="center" wrapText="1"/>
    </xf>
    <xf numFmtId="0" fontId="17" fillId="0" borderId="0" xfId="0" applyFont="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justify" vertical="center" wrapText="1"/>
    </xf>
    <xf numFmtId="0" fontId="15" fillId="0" borderId="0" xfId="0" applyFont="1" applyAlignment="1">
      <alignment horizontal="left" vertical="center" wrapText="1"/>
    </xf>
    <xf numFmtId="0" fontId="16" fillId="0" borderId="0" xfId="0" applyFont="1" applyAlignment="1">
      <alignment horizontal="left" vertical="center" wrapText="1"/>
    </xf>
    <xf numFmtId="0" fontId="11" fillId="0" borderId="0" xfId="0" applyFont="1" applyAlignment="1">
      <alignment horizontal="center" vertical="center" wrapText="1"/>
    </xf>
  </cellXfs>
  <cellStyles count="14">
    <cellStyle name="Moeda" xfId="5" builtinId="4"/>
    <cellStyle name="Moeda 2" xfId="6"/>
    <cellStyle name="Moeda 2 2" xfId="10"/>
    <cellStyle name="Moeda 3" xfId="9"/>
    <cellStyle name="Normal" xfId="0" builtinId="0"/>
    <cellStyle name="Normal 2" xfId="1"/>
    <cellStyle name="Porcentagem 2" xfId="13"/>
    <cellStyle name="Separador de milhares 2" xfId="2"/>
    <cellStyle name="Separador de milhares 2 2" xfId="8"/>
    <cellStyle name="Separador de milhares 2 2 2" xfId="12"/>
    <cellStyle name="Separador de milhares 2 3" xfId="7"/>
    <cellStyle name="Separador de milhares 2 3 2" xfId="11"/>
    <cellStyle name="Separador de milhares 3" xfId="3"/>
    <cellStyle name="Título 5" xfId="4"/>
  </cellStyles>
  <dxfs count="228">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
      <font>
        <b val="0"/>
        <condense val="0"/>
        <extend val="0"/>
        <color indexed="17"/>
      </font>
      <fill>
        <patternFill patternType="solid">
          <fgColor indexed="27"/>
          <bgColor indexed="42"/>
        </patternFill>
      </fill>
    </dxf>
    <dxf>
      <font>
        <b val="0"/>
        <condense val="0"/>
        <extend val="0"/>
        <color indexed="8"/>
      </font>
      <fill>
        <patternFill patternType="solid">
          <fgColor indexed="34"/>
          <bgColor indexed="13"/>
        </patternFill>
      </fill>
    </dxf>
    <dxf>
      <font>
        <b/>
        <i val="0"/>
        <condense val="0"/>
        <extend val="0"/>
        <color indexed="8"/>
      </font>
      <fill>
        <patternFill patternType="solid">
          <fgColor indexed="34"/>
          <bgColor indexed="1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6625" name="Retângulo de cantos arredondados 1"/>
        <xdr:cNvSpPr>
          <a:spLocks noChangeArrowheads="1"/>
        </xdr:cNvSpPr>
      </xdr:nvSpPr>
      <xdr:spPr bwMode="auto">
        <a:xfrm>
          <a:off x="25908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0</xdr:row>
      <xdr:rowOff>0</xdr:rowOff>
    </xdr:from>
    <xdr:to>
      <xdr:col>2</xdr:col>
      <xdr:colOff>0</xdr:colOff>
      <xdr:row>0</xdr:row>
      <xdr:rowOff>0</xdr:rowOff>
    </xdr:to>
    <xdr:sp macro="[0]!Mudar1" textlink="">
      <xdr:nvSpPr>
        <xdr:cNvPr id="2" name="Retângulo de cantos arredondados 1"/>
        <xdr:cNvSpPr>
          <a:spLocks noChangeArrowheads="1"/>
        </xdr:cNvSpPr>
      </xdr:nvSpPr>
      <xdr:spPr bwMode="auto">
        <a:xfrm>
          <a:off x="1333500" y="0"/>
          <a:ext cx="0" cy="0"/>
        </a:xfrm>
        <a:prstGeom prst="roundRect">
          <a:avLst>
            <a:gd name="adj" fmla="val 16667"/>
          </a:avLst>
        </a:prstGeom>
        <a:solidFill>
          <a:srgbClr val="4F81BD"/>
        </a:solidFill>
        <a:ln w="25400" algn="ctr">
          <a:solidFill>
            <a:srgbClr val="385D8A"/>
          </a:solidFill>
          <a:round/>
          <a:headEnd/>
          <a:tailEnd/>
        </a:ln>
      </xdr:spPr>
      <xdr:txBody>
        <a:bodyPr vertOverflow="clip" wrap="square" lIns="27432" tIns="27432" rIns="27432" bIns="27432" anchor="ctr" upright="1"/>
        <a:lstStyle/>
        <a:p>
          <a:pPr algn="ctr" rtl="0">
            <a:defRPr sz="1000"/>
          </a:pPr>
          <a:r>
            <a:rPr lang="pt-BR" sz="1100" b="0" i="0" u="none" strike="noStrike" baseline="0">
              <a:solidFill>
                <a:srgbClr val="FFFFFF"/>
              </a:solidFill>
              <a:latin typeface="Calibri"/>
              <a:cs typeface="Calibri"/>
            </a:rPr>
            <a:t>VOLTAR</a:t>
          </a:r>
        </a:p>
      </xdr:txBody>
    </xdr:sp>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0"/>
  <dimension ref="A1:W25"/>
  <sheetViews>
    <sheetView zoomScale="80" zoomScaleNormal="80" workbookViewId="0">
      <selection activeCell="L1" sqref="L1:L2"/>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12.42578125" style="2" customWidth="1"/>
    <col min="6" max="6" width="14.5703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55</v>
      </c>
      <c r="B1" s="71"/>
      <c r="C1" s="71"/>
      <c r="D1" s="71" t="s">
        <v>56</v>
      </c>
      <c r="E1" s="71"/>
      <c r="F1" s="71"/>
      <c r="G1" s="71"/>
      <c r="H1" s="71"/>
      <c r="I1" s="71" t="s">
        <v>57</v>
      </c>
      <c r="J1" s="71"/>
      <c r="K1" s="71"/>
      <c r="L1" s="70" t="s">
        <v>127</v>
      </c>
      <c r="M1" s="70" t="s">
        <v>128</v>
      </c>
      <c r="N1" s="70" t="s">
        <v>129</v>
      </c>
      <c r="O1" s="70" t="s">
        <v>130</v>
      </c>
      <c r="P1" s="70" t="s">
        <v>48</v>
      </c>
      <c r="Q1" s="70" t="s">
        <v>48</v>
      </c>
      <c r="R1" s="70" t="s">
        <v>48</v>
      </c>
      <c r="S1" s="70" t="s">
        <v>48</v>
      </c>
      <c r="T1" s="70" t="s">
        <v>48</v>
      </c>
      <c r="U1" s="70" t="s">
        <v>48</v>
      </c>
      <c r="V1" s="70" t="s">
        <v>48</v>
      </c>
      <c r="W1" s="70" t="s">
        <v>48</v>
      </c>
    </row>
    <row r="2" spans="1:23" ht="21.75" customHeight="1" x14ac:dyDescent="0.25">
      <c r="A2" s="71" t="s">
        <v>31</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9" t="s">
        <v>3</v>
      </c>
      <c r="B3" s="29" t="s">
        <v>1</v>
      </c>
      <c r="C3" s="17" t="s">
        <v>4</v>
      </c>
      <c r="D3" s="17" t="s">
        <v>6</v>
      </c>
      <c r="E3" s="17" t="s">
        <v>46</v>
      </c>
      <c r="F3" s="17" t="s">
        <v>47</v>
      </c>
      <c r="G3" s="17" t="s">
        <v>84</v>
      </c>
      <c r="H3" s="18" t="s">
        <v>5</v>
      </c>
      <c r="I3" s="30" t="s">
        <v>30</v>
      </c>
      <c r="J3" s="31" t="s">
        <v>0</v>
      </c>
      <c r="K3" s="29" t="s">
        <v>7</v>
      </c>
      <c r="L3" s="66">
        <v>42215</v>
      </c>
      <c r="M3" s="66">
        <v>42215</v>
      </c>
      <c r="N3" s="66">
        <v>42215</v>
      </c>
      <c r="O3" s="66">
        <v>42313</v>
      </c>
      <c r="P3" s="19" t="s">
        <v>2</v>
      </c>
      <c r="Q3" s="19" t="s">
        <v>2</v>
      </c>
      <c r="R3" s="19" t="s">
        <v>2</v>
      </c>
      <c r="S3" s="19" t="s">
        <v>2</v>
      </c>
      <c r="T3" s="19" t="s">
        <v>2</v>
      </c>
      <c r="U3" s="19" t="s">
        <v>2</v>
      </c>
      <c r="V3" s="19" t="s">
        <v>2</v>
      </c>
      <c r="W3" s="19" t="s">
        <v>2</v>
      </c>
    </row>
    <row r="4" spans="1:23" ht="75" x14ac:dyDescent="0.25">
      <c r="A4" s="75" t="s">
        <v>100</v>
      </c>
      <c r="B4" s="72">
        <v>1</v>
      </c>
      <c r="C4" s="55">
        <v>1</v>
      </c>
      <c r="D4" s="56" t="s">
        <v>58</v>
      </c>
      <c r="E4" s="48" t="s">
        <v>52</v>
      </c>
      <c r="F4" s="48" t="s">
        <v>85</v>
      </c>
      <c r="G4" s="48" t="s">
        <v>82</v>
      </c>
      <c r="H4" s="51">
        <v>0.94</v>
      </c>
      <c r="I4" s="53"/>
      <c r="J4" s="33">
        <f>I4-(SUM(L4:W4))</f>
        <v>0</v>
      </c>
      <c r="K4" s="34" t="str">
        <f>IF(J4&lt;0,"ATENÇÃO","OK")</f>
        <v>OK</v>
      </c>
      <c r="L4" s="52">
        <v>0</v>
      </c>
      <c r="M4" s="52">
        <v>0</v>
      </c>
      <c r="N4" s="52">
        <v>0</v>
      </c>
      <c r="O4" s="52">
        <v>0</v>
      </c>
      <c r="P4" s="52">
        <v>0</v>
      </c>
      <c r="Q4" s="52">
        <v>0</v>
      </c>
      <c r="R4" s="52">
        <v>0</v>
      </c>
      <c r="S4" s="52">
        <v>0</v>
      </c>
      <c r="T4" s="52">
        <v>0</v>
      </c>
      <c r="U4" s="52">
        <v>0</v>
      </c>
      <c r="V4" s="52">
        <v>0</v>
      </c>
      <c r="W4" s="52">
        <v>0</v>
      </c>
    </row>
    <row r="5" spans="1:23" ht="135" x14ac:dyDescent="0.25">
      <c r="A5" s="73"/>
      <c r="B5" s="73"/>
      <c r="C5" s="55">
        <v>2</v>
      </c>
      <c r="D5" s="56" t="s">
        <v>59</v>
      </c>
      <c r="E5" s="48" t="s">
        <v>78</v>
      </c>
      <c r="F5" s="48" t="s">
        <v>86</v>
      </c>
      <c r="G5" s="48" t="s">
        <v>82</v>
      </c>
      <c r="H5" s="51">
        <v>12.95</v>
      </c>
      <c r="I5" s="53"/>
      <c r="J5" s="33">
        <f t="shared" ref="J5:J23" si="0">I5-(SUM(L5:W5))</f>
        <v>0</v>
      </c>
      <c r="K5" s="34" t="str">
        <f t="shared" ref="K5:K23" si="1">IF(J5&lt;0,"ATENÇÃO","OK")</f>
        <v>OK</v>
      </c>
      <c r="L5" s="52">
        <v>0</v>
      </c>
      <c r="M5" s="52">
        <v>0</v>
      </c>
      <c r="N5" s="52">
        <v>0</v>
      </c>
      <c r="O5" s="52">
        <v>0</v>
      </c>
      <c r="P5" s="52">
        <v>0</v>
      </c>
      <c r="Q5" s="52">
        <v>0</v>
      </c>
      <c r="R5" s="52">
        <v>0</v>
      </c>
      <c r="S5" s="52">
        <v>0</v>
      </c>
      <c r="T5" s="52">
        <v>0</v>
      </c>
      <c r="U5" s="52">
        <v>0</v>
      </c>
      <c r="V5" s="52">
        <v>0</v>
      </c>
      <c r="W5" s="52">
        <v>0</v>
      </c>
    </row>
    <row r="6" spans="1:23" ht="45" x14ac:dyDescent="0.25">
      <c r="A6" s="73"/>
      <c r="B6" s="73"/>
      <c r="C6" s="47">
        <v>3</v>
      </c>
      <c r="D6" s="57" t="s">
        <v>60</v>
      </c>
      <c r="E6" s="27" t="s">
        <v>52</v>
      </c>
      <c r="F6" s="27" t="s">
        <v>87</v>
      </c>
      <c r="G6" s="27" t="s">
        <v>82</v>
      </c>
      <c r="H6" s="28">
        <v>31.21</v>
      </c>
      <c r="I6" s="54">
        <v>20</v>
      </c>
      <c r="J6" s="33">
        <f t="shared" si="0"/>
        <v>0</v>
      </c>
      <c r="K6" s="34" t="str">
        <f t="shared" si="1"/>
        <v>OK</v>
      </c>
      <c r="L6" s="52">
        <v>20</v>
      </c>
      <c r="M6" s="52">
        <v>0</v>
      </c>
      <c r="N6" s="52">
        <v>0</v>
      </c>
      <c r="O6" s="52">
        <v>0</v>
      </c>
      <c r="P6" s="52">
        <v>0</v>
      </c>
      <c r="Q6" s="52">
        <v>0</v>
      </c>
      <c r="R6" s="52">
        <v>0</v>
      </c>
      <c r="S6" s="52">
        <v>0</v>
      </c>
      <c r="T6" s="52">
        <v>0</v>
      </c>
      <c r="U6" s="52">
        <v>0</v>
      </c>
      <c r="V6" s="52">
        <v>0</v>
      </c>
      <c r="W6" s="52">
        <v>0</v>
      </c>
    </row>
    <row r="7" spans="1:23" ht="105" x14ac:dyDescent="0.25">
      <c r="A7" s="74"/>
      <c r="B7" s="74"/>
      <c r="C7" s="47">
        <v>4</v>
      </c>
      <c r="D7" s="57" t="s">
        <v>61</v>
      </c>
      <c r="E7" s="27" t="s">
        <v>52</v>
      </c>
      <c r="F7" s="27" t="s">
        <v>86</v>
      </c>
      <c r="G7" s="27" t="s">
        <v>82</v>
      </c>
      <c r="H7" s="28">
        <v>15.5</v>
      </c>
      <c r="I7" s="54">
        <v>350</v>
      </c>
      <c r="J7" s="33">
        <f t="shared" si="0"/>
        <v>213</v>
      </c>
      <c r="K7" s="34" t="str">
        <f t="shared" si="1"/>
        <v>OK</v>
      </c>
      <c r="L7" s="52">
        <v>100</v>
      </c>
      <c r="M7" s="52">
        <v>0</v>
      </c>
      <c r="N7" s="52">
        <v>0</v>
      </c>
      <c r="O7" s="52">
        <v>37</v>
      </c>
      <c r="P7" s="52">
        <v>0</v>
      </c>
      <c r="Q7" s="52">
        <v>0</v>
      </c>
      <c r="R7" s="52">
        <v>0</v>
      </c>
      <c r="S7" s="52">
        <v>0</v>
      </c>
      <c r="T7" s="52">
        <v>0</v>
      </c>
      <c r="U7" s="52">
        <v>0</v>
      </c>
      <c r="V7" s="52">
        <v>0</v>
      </c>
      <c r="W7" s="52">
        <v>0</v>
      </c>
    </row>
    <row r="8" spans="1:23" ht="120" x14ac:dyDescent="0.25">
      <c r="A8" s="75" t="s">
        <v>101</v>
      </c>
      <c r="B8" s="72">
        <v>2</v>
      </c>
      <c r="C8" s="47">
        <v>5</v>
      </c>
      <c r="D8" s="57" t="s">
        <v>62</v>
      </c>
      <c r="E8" s="27" t="s">
        <v>52</v>
      </c>
      <c r="F8" s="27" t="s">
        <v>88</v>
      </c>
      <c r="G8" s="27" t="s">
        <v>82</v>
      </c>
      <c r="H8" s="28">
        <v>1.49</v>
      </c>
      <c r="I8" s="54">
        <v>150</v>
      </c>
      <c r="J8" s="33">
        <f t="shared" si="0"/>
        <v>0</v>
      </c>
      <c r="K8" s="34" t="str">
        <f t="shared" si="1"/>
        <v>OK</v>
      </c>
      <c r="L8" s="52">
        <v>0</v>
      </c>
      <c r="M8" s="52">
        <v>0</v>
      </c>
      <c r="N8" s="52">
        <v>150</v>
      </c>
      <c r="O8" s="52">
        <v>0</v>
      </c>
      <c r="P8" s="52">
        <v>0</v>
      </c>
      <c r="Q8" s="52">
        <v>0</v>
      </c>
      <c r="R8" s="52">
        <v>0</v>
      </c>
      <c r="S8" s="52">
        <v>0</v>
      </c>
      <c r="T8" s="52">
        <v>0</v>
      </c>
      <c r="U8" s="52">
        <v>0</v>
      </c>
      <c r="V8" s="52">
        <v>0</v>
      </c>
      <c r="W8" s="52">
        <v>0</v>
      </c>
    </row>
    <row r="9" spans="1:23" ht="120" x14ac:dyDescent="0.25">
      <c r="A9" s="73"/>
      <c r="B9" s="73"/>
      <c r="C9" s="47">
        <v>6</v>
      </c>
      <c r="D9" s="57" t="s">
        <v>63</v>
      </c>
      <c r="E9" s="27" t="s">
        <v>52</v>
      </c>
      <c r="F9" s="27" t="s">
        <v>88</v>
      </c>
      <c r="G9" s="27" t="s">
        <v>82</v>
      </c>
      <c r="H9" s="28">
        <v>3.3</v>
      </c>
      <c r="I9" s="54">
        <v>250</v>
      </c>
      <c r="J9" s="33">
        <f t="shared" si="0"/>
        <v>0</v>
      </c>
      <c r="K9" s="34" t="str">
        <f t="shared" si="1"/>
        <v>OK</v>
      </c>
      <c r="L9" s="52">
        <v>0</v>
      </c>
      <c r="M9" s="52">
        <v>0</v>
      </c>
      <c r="N9" s="52">
        <v>250</v>
      </c>
      <c r="O9" s="52">
        <v>0</v>
      </c>
      <c r="P9" s="52">
        <v>0</v>
      </c>
      <c r="Q9" s="52">
        <v>0</v>
      </c>
      <c r="R9" s="52">
        <v>0</v>
      </c>
      <c r="S9" s="52">
        <v>0</v>
      </c>
      <c r="T9" s="52">
        <v>0</v>
      </c>
      <c r="U9" s="52">
        <v>0</v>
      </c>
      <c r="V9" s="52">
        <v>0</v>
      </c>
      <c r="W9" s="52">
        <v>0</v>
      </c>
    </row>
    <row r="10" spans="1:23" ht="60" x14ac:dyDescent="0.25">
      <c r="A10" s="74"/>
      <c r="B10" s="74"/>
      <c r="C10" s="47">
        <v>7</v>
      </c>
      <c r="D10" s="57" t="s">
        <v>64</v>
      </c>
      <c r="E10" s="27" t="s">
        <v>52</v>
      </c>
      <c r="F10" s="27" t="s">
        <v>89</v>
      </c>
      <c r="G10" s="27" t="s">
        <v>82</v>
      </c>
      <c r="H10" s="28">
        <v>1.27</v>
      </c>
      <c r="I10" s="54">
        <v>300</v>
      </c>
      <c r="J10" s="33">
        <f t="shared" si="0"/>
        <v>0</v>
      </c>
      <c r="K10" s="34" t="str">
        <f t="shared" si="1"/>
        <v>OK</v>
      </c>
      <c r="L10" s="52">
        <v>0</v>
      </c>
      <c r="M10" s="52">
        <v>0</v>
      </c>
      <c r="N10" s="52">
        <v>300</v>
      </c>
      <c r="O10" s="52">
        <v>0</v>
      </c>
      <c r="P10" s="52">
        <v>0</v>
      </c>
      <c r="Q10" s="52">
        <v>0</v>
      </c>
      <c r="R10" s="52">
        <v>0</v>
      </c>
      <c r="S10" s="52">
        <v>0</v>
      </c>
      <c r="T10" s="52">
        <v>0</v>
      </c>
      <c r="U10" s="52">
        <v>0</v>
      </c>
      <c r="V10" s="52">
        <v>0</v>
      </c>
      <c r="W10" s="52">
        <v>0</v>
      </c>
    </row>
    <row r="11" spans="1:23" ht="195" x14ac:dyDescent="0.25">
      <c r="A11" s="65" t="s">
        <v>108</v>
      </c>
      <c r="B11" s="55">
        <v>3</v>
      </c>
      <c r="C11" s="47">
        <v>8</v>
      </c>
      <c r="D11" s="57" t="s">
        <v>65</v>
      </c>
      <c r="E11" s="27" t="s">
        <v>79</v>
      </c>
      <c r="F11" s="27" t="s">
        <v>90</v>
      </c>
      <c r="G11" s="27" t="s">
        <v>82</v>
      </c>
      <c r="H11" s="28">
        <v>3.5</v>
      </c>
      <c r="I11" s="54"/>
      <c r="J11" s="33">
        <f t="shared" si="0"/>
        <v>0</v>
      </c>
      <c r="K11" s="34" t="str">
        <f t="shared" si="1"/>
        <v>OK</v>
      </c>
      <c r="L11" s="52">
        <v>0</v>
      </c>
      <c r="M11" s="52">
        <v>0</v>
      </c>
      <c r="N11" s="52">
        <v>0</v>
      </c>
      <c r="O11" s="52">
        <v>0</v>
      </c>
      <c r="P11" s="52">
        <v>0</v>
      </c>
      <c r="Q11" s="52">
        <v>0</v>
      </c>
      <c r="R11" s="52">
        <v>0</v>
      </c>
      <c r="S11" s="52">
        <v>0</v>
      </c>
      <c r="T11" s="52">
        <v>0</v>
      </c>
      <c r="U11" s="52">
        <v>0</v>
      </c>
      <c r="V11" s="52">
        <v>0</v>
      </c>
      <c r="W11" s="52">
        <v>0</v>
      </c>
    </row>
    <row r="12" spans="1:23" ht="105" x14ac:dyDescent="0.25">
      <c r="A12" s="75" t="s">
        <v>102</v>
      </c>
      <c r="B12" s="72">
        <v>4</v>
      </c>
      <c r="C12" s="47">
        <v>9</v>
      </c>
      <c r="D12" s="57" t="s">
        <v>66</v>
      </c>
      <c r="E12" s="27" t="s">
        <v>52</v>
      </c>
      <c r="F12" s="27" t="s">
        <v>91</v>
      </c>
      <c r="G12" s="27" t="s">
        <v>82</v>
      </c>
      <c r="H12" s="28">
        <v>3.04</v>
      </c>
      <c r="I12" s="54">
        <v>30</v>
      </c>
      <c r="J12" s="33">
        <f t="shared" si="0"/>
        <v>30</v>
      </c>
      <c r="K12" s="34" t="str">
        <f t="shared" si="1"/>
        <v>OK</v>
      </c>
      <c r="L12" s="52">
        <v>0</v>
      </c>
      <c r="M12" s="52">
        <v>0</v>
      </c>
      <c r="N12" s="52">
        <v>0</v>
      </c>
      <c r="O12" s="52">
        <v>0</v>
      </c>
      <c r="P12" s="52">
        <v>0</v>
      </c>
      <c r="Q12" s="52">
        <v>0</v>
      </c>
      <c r="R12" s="52">
        <v>0</v>
      </c>
      <c r="S12" s="52">
        <v>0</v>
      </c>
      <c r="T12" s="52">
        <v>0</v>
      </c>
      <c r="U12" s="52">
        <v>0</v>
      </c>
      <c r="V12" s="52">
        <v>0</v>
      </c>
      <c r="W12" s="52">
        <v>0</v>
      </c>
    </row>
    <row r="13" spans="1:23" ht="75" x14ac:dyDescent="0.25">
      <c r="A13" s="73"/>
      <c r="B13" s="73"/>
      <c r="C13" s="47">
        <v>10</v>
      </c>
      <c r="D13" s="57" t="s">
        <v>67</v>
      </c>
      <c r="E13" s="27" t="s">
        <v>52</v>
      </c>
      <c r="F13" s="27" t="s">
        <v>92</v>
      </c>
      <c r="G13" s="27" t="s">
        <v>82</v>
      </c>
      <c r="H13" s="28">
        <v>3.54</v>
      </c>
      <c r="I13" s="54">
        <v>30</v>
      </c>
      <c r="J13" s="33">
        <f t="shared" si="0"/>
        <v>20</v>
      </c>
      <c r="K13" s="34" t="str">
        <f t="shared" si="1"/>
        <v>OK</v>
      </c>
      <c r="L13" s="52">
        <v>0</v>
      </c>
      <c r="M13" s="52">
        <v>10</v>
      </c>
      <c r="N13" s="52">
        <v>0</v>
      </c>
      <c r="O13" s="52">
        <v>0</v>
      </c>
      <c r="P13" s="52">
        <v>0</v>
      </c>
      <c r="Q13" s="52">
        <v>0</v>
      </c>
      <c r="R13" s="52">
        <v>0</v>
      </c>
      <c r="S13" s="52">
        <v>0</v>
      </c>
      <c r="T13" s="52">
        <v>0</v>
      </c>
      <c r="U13" s="52">
        <v>0</v>
      </c>
      <c r="V13" s="52">
        <v>0</v>
      </c>
      <c r="W13" s="52">
        <v>0</v>
      </c>
    </row>
    <row r="14" spans="1:23" ht="90" x14ac:dyDescent="0.25">
      <c r="A14" s="73"/>
      <c r="B14" s="73"/>
      <c r="C14" s="47">
        <v>11</v>
      </c>
      <c r="D14" s="57" t="s">
        <v>68</v>
      </c>
      <c r="E14" s="27" t="s">
        <v>52</v>
      </c>
      <c r="F14" s="27" t="s">
        <v>92</v>
      </c>
      <c r="G14" s="27" t="s">
        <v>82</v>
      </c>
      <c r="H14" s="28">
        <v>4.24</v>
      </c>
      <c r="I14" s="54">
        <v>10</v>
      </c>
      <c r="J14" s="33">
        <f t="shared" si="0"/>
        <v>0</v>
      </c>
      <c r="K14" s="34" t="str">
        <f t="shared" si="1"/>
        <v>OK</v>
      </c>
      <c r="L14" s="52">
        <v>0</v>
      </c>
      <c r="M14" s="52">
        <v>10</v>
      </c>
      <c r="N14" s="52">
        <v>0</v>
      </c>
      <c r="O14" s="52">
        <v>0</v>
      </c>
      <c r="P14" s="52">
        <v>0</v>
      </c>
      <c r="Q14" s="52">
        <v>0</v>
      </c>
      <c r="R14" s="52">
        <v>0</v>
      </c>
      <c r="S14" s="52">
        <v>0</v>
      </c>
      <c r="T14" s="52">
        <v>0</v>
      </c>
      <c r="U14" s="52">
        <v>0</v>
      </c>
      <c r="V14" s="52">
        <v>0</v>
      </c>
      <c r="W14" s="52">
        <v>0</v>
      </c>
    </row>
    <row r="15" spans="1:23" ht="90" x14ac:dyDescent="0.25">
      <c r="A15" s="73"/>
      <c r="B15" s="73"/>
      <c r="C15" s="47">
        <v>12</v>
      </c>
      <c r="D15" s="57" t="s">
        <v>69</v>
      </c>
      <c r="E15" s="27" t="s">
        <v>52</v>
      </c>
      <c r="F15" s="27" t="s">
        <v>93</v>
      </c>
      <c r="G15" s="27" t="s">
        <v>82</v>
      </c>
      <c r="H15" s="28">
        <v>0.81</v>
      </c>
      <c r="I15" s="54">
        <v>50</v>
      </c>
      <c r="J15" s="33">
        <f t="shared" si="0"/>
        <v>50</v>
      </c>
      <c r="K15" s="34" t="str">
        <f t="shared" si="1"/>
        <v>OK</v>
      </c>
      <c r="L15" s="52">
        <v>0</v>
      </c>
      <c r="M15" s="52">
        <v>0</v>
      </c>
      <c r="N15" s="52">
        <v>0</v>
      </c>
      <c r="O15" s="52">
        <v>0</v>
      </c>
      <c r="P15" s="52">
        <v>0</v>
      </c>
      <c r="Q15" s="52">
        <v>0</v>
      </c>
      <c r="R15" s="52">
        <v>0</v>
      </c>
      <c r="S15" s="52">
        <v>0</v>
      </c>
      <c r="T15" s="52">
        <v>0</v>
      </c>
      <c r="U15" s="52">
        <v>0</v>
      </c>
      <c r="V15" s="52">
        <v>0</v>
      </c>
      <c r="W15" s="52">
        <v>0</v>
      </c>
    </row>
    <row r="16" spans="1:23" ht="60" x14ac:dyDescent="0.25">
      <c r="A16" s="73"/>
      <c r="B16" s="73"/>
      <c r="C16" s="47">
        <v>13</v>
      </c>
      <c r="D16" s="57" t="s">
        <v>70</v>
      </c>
      <c r="E16" s="27" t="s">
        <v>80</v>
      </c>
      <c r="F16" s="27" t="s">
        <v>93</v>
      </c>
      <c r="G16" s="27" t="s">
        <v>82</v>
      </c>
      <c r="H16" s="28">
        <v>0.96</v>
      </c>
      <c r="I16" s="54">
        <v>50</v>
      </c>
      <c r="J16" s="33">
        <f t="shared" si="0"/>
        <v>50</v>
      </c>
      <c r="K16" s="34" t="str">
        <f t="shared" si="1"/>
        <v>OK</v>
      </c>
      <c r="L16" s="52">
        <v>0</v>
      </c>
      <c r="M16" s="52">
        <v>0</v>
      </c>
      <c r="N16" s="52">
        <v>0</v>
      </c>
      <c r="O16" s="52">
        <v>0</v>
      </c>
      <c r="P16" s="52">
        <v>0</v>
      </c>
      <c r="Q16" s="52">
        <v>0</v>
      </c>
      <c r="R16" s="52">
        <v>0</v>
      </c>
      <c r="S16" s="52">
        <v>0</v>
      </c>
      <c r="T16" s="52">
        <v>0</v>
      </c>
      <c r="U16" s="52">
        <v>0</v>
      </c>
      <c r="V16" s="52">
        <v>0</v>
      </c>
      <c r="W16" s="52">
        <v>0</v>
      </c>
    </row>
    <row r="17" spans="1:23" ht="45" x14ac:dyDescent="0.25">
      <c r="A17" s="73"/>
      <c r="B17" s="73"/>
      <c r="C17" s="47">
        <v>14</v>
      </c>
      <c r="D17" s="57" t="s">
        <v>71</v>
      </c>
      <c r="E17" s="27" t="s">
        <v>52</v>
      </c>
      <c r="F17" s="27" t="s">
        <v>92</v>
      </c>
      <c r="G17" s="27" t="s">
        <v>82</v>
      </c>
      <c r="H17" s="28">
        <v>1.1499999999999999</v>
      </c>
      <c r="I17" s="54">
        <v>25</v>
      </c>
      <c r="J17" s="33">
        <f t="shared" si="0"/>
        <v>0</v>
      </c>
      <c r="K17" s="34" t="str">
        <f t="shared" si="1"/>
        <v>OK</v>
      </c>
      <c r="L17" s="52">
        <v>0</v>
      </c>
      <c r="M17" s="52">
        <v>25</v>
      </c>
      <c r="N17" s="52">
        <v>0</v>
      </c>
      <c r="O17" s="52">
        <v>0</v>
      </c>
      <c r="P17" s="52">
        <v>0</v>
      </c>
      <c r="Q17" s="52">
        <v>0</v>
      </c>
      <c r="R17" s="52">
        <v>0</v>
      </c>
      <c r="S17" s="52">
        <v>0</v>
      </c>
      <c r="T17" s="52">
        <v>0</v>
      </c>
      <c r="U17" s="52">
        <v>0</v>
      </c>
      <c r="V17" s="52">
        <v>0</v>
      </c>
      <c r="W17" s="52">
        <v>0</v>
      </c>
    </row>
    <row r="18" spans="1:23" ht="135" x14ac:dyDescent="0.25">
      <c r="A18" s="73"/>
      <c r="B18" s="73"/>
      <c r="C18" s="47">
        <v>15</v>
      </c>
      <c r="D18" s="57" t="s">
        <v>72</v>
      </c>
      <c r="E18" s="27" t="s">
        <v>80</v>
      </c>
      <c r="F18" s="27" t="s">
        <v>94</v>
      </c>
      <c r="G18" s="27" t="s">
        <v>82</v>
      </c>
      <c r="H18" s="28">
        <v>1.1599999999999999</v>
      </c>
      <c r="I18" s="54">
        <v>1000</v>
      </c>
      <c r="J18" s="33">
        <f t="shared" si="0"/>
        <v>500</v>
      </c>
      <c r="K18" s="34" t="str">
        <f t="shared" si="1"/>
        <v>OK</v>
      </c>
      <c r="L18" s="52">
        <v>0</v>
      </c>
      <c r="M18" s="52">
        <v>500</v>
      </c>
      <c r="N18" s="52">
        <v>0</v>
      </c>
      <c r="O18" s="52">
        <v>0</v>
      </c>
      <c r="P18" s="52">
        <v>0</v>
      </c>
      <c r="Q18" s="52">
        <v>0</v>
      </c>
      <c r="R18" s="52">
        <v>0</v>
      </c>
      <c r="S18" s="52">
        <v>0</v>
      </c>
      <c r="T18" s="52">
        <v>0</v>
      </c>
      <c r="U18" s="52">
        <v>0</v>
      </c>
      <c r="V18" s="52">
        <v>0</v>
      </c>
      <c r="W18" s="52">
        <v>0</v>
      </c>
    </row>
    <row r="19" spans="1:23" ht="60" x14ac:dyDescent="0.25">
      <c r="A19" s="73"/>
      <c r="B19" s="73"/>
      <c r="C19" s="47">
        <v>16</v>
      </c>
      <c r="D19" s="57" t="s">
        <v>73</v>
      </c>
      <c r="E19" s="27" t="s">
        <v>81</v>
      </c>
      <c r="F19" s="27" t="s">
        <v>95</v>
      </c>
      <c r="G19" s="27" t="s">
        <v>83</v>
      </c>
      <c r="H19" s="28">
        <v>2.11</v>
      </c>
      <c r="I19" s="54"/>
      <c r="J19" s="33">
        <f t="shared" si="0"/>
        <v>0</v>
      </c>
      <c r="K19" s="34" t="str">
        <f t="shared" si="1"/>
        <v>OK</v>
      </c>
      <c r="L19" s="52">
        <v>0</v>
      </c>
      <c r="M19" s="52">
        <v>0</v>
      </c>
      <c r="N19" s="52">
        <v>0</v>
      </c>
      <c r="O19" s="52">
        <v>0</v>
      </c>
      <c r="P19" s="52">
        <v>0</v>
      </c>
      <c r="Q19" s="52">
        <v>0</v>
      </c>
      <c r="R19" s="52">
        <v>0</v>
      </c>
      <c r="S19" s="52">
        <v>0</v>
      </c>
      <c r="T19" s="52">
        <v>0</v>
      </c>
      <c r="U19" s="52">
        <v>0</v>
      </c>
      <c r="V19" s="52">
        <v>0</v>
      </c>
      <c r="W19" s="52">
        <v>0</v>
      </c>
    </row>
    <row r="20" spans="1:23" ht="30" x14ac:dyDescent="0.25">
      <c r="A20" s="73"/>
      <c r="B20" s="73"/>
      <c r="C20" s="47">
        <v>17</v>
      </c>
      <c r="D20" s="57" t="s">
        <v>74</v>
      </c>
      <c r="E20" s="27" t="s">
        <v>81</v>
      </c>
      <c r="F20" s="27" t="s">
        <v>96</v>
      </c>
      <c r="G20" s="27" t="s">
        <v>83</v>
      </c>
      <c r="H20" s="28">
        <v>0.12</v>
      </c>
      <c r="I20" s="54"/>
      <c r="J20" s="33">
        <f t="shared" si="0"/>
        <v>0</v>
      </c>
      <c r="K20" s="34" t="str">
        <f t="shared" si="1"/>
        <v>OK</v>
      </c>
      <c r="L20" s="52">
        <v>0</v>
      </c>
      <c r="M20" s="52">
        <v>0</v>
      </c>
      <c r="N20" s="52">
        <v>0</v>
      </c>
      <c r="O20" s="52">
        <v>0</v>
      </c>
      <c r="P20" s="52">
        <v>0</v>
      </c>
      <c r="Q20" s="52">
        <v>0</v>
      </c>
      <c r="R20" s="52">
        <v>0</v>
      </c>
      <c r="S20" s="52">
        <v>0</v>
      </c>
      <c r="T20" s="52">
        <v>0</v>
      </c>
      <c r="U20" s="52">
        <v>0</v>
      </c>
      <c r="V20" s="52">
        <v>0</v>
      </c>
      <c r="W20" s="52">
        <v>0</v>
      </c>
    </row>
    <row r="21" spans="1:23" ht="30" x14ac:dyDescent="0.25">
      <c r="A21" s="73"/>
      <c r="B21" s="73"/>
      <c r="C21" s="47">
        <v>18</v>
      </c>
      <c r="D21" s="57" t="s">
        <v>75</v>
      </c>
      <c r="E21" s="27" t="s">
        <v>52</v>
      </c>
      <c r="F21" s="27" t="s">
        <v>97</v>
      </c>
      <c r="G21" s="27" t="s">
        <v>82</v>
      </c>
      <c r="H21" s="28">
        <v>10.14</v>
      </c>
      <c r="I21" s="54">
        <v>50</v>
      </c>
      <c r="J21" s="33">
        <f t="shared" si="0"/>
        <v>40</v>
      </c>
      <c r="K21" s="34" t="str">
        <f t="shared" si="1"/>
        <v>OK</v>
      </c>
      <c r="L21" s="52">
        <v>0</v>
      </c>
      <c r="M21" s="52">
        <v>10</v>
      </c>
      <c r="N21" s="52">
        <v>0</v>
      </c>
      <c r="O21" s="52">
        <v>0</v>
      </c>
      <c r="P21" s="52">
        <v>0</v>
      </c>
      <c r="Q21" s="52">
        <v>0</v>
      </c>
      <c r="R21" s="52">
        <v>0</v>
      </c>
      <c r="S21" s="52">
        <v>0</v>
      </c>
      <c r="T21" s="52">
        <v>0</v>
      </c>
      <c r="U21" s="52">
        <v>0</v>
      </c>
      <c r="V21" s="52">
        <v>0</v>
      </c>
      <c r="W21" s="52">
        <v>0</v>
      </c>
    </row>
    <row r="22" spans="1:23" ht="30" x14ac:dyDescent="0.25">
      <c r="A22" s="74"/>
      <c r="B22" s="74"/>
      <c r="C22" s="47">
        <v>19</v>
      </c>
      <c r="D22" s="57" t="s">
        <v>76</v>
      </c>
      <c r="E22" s="27" t="s">
        <v>80</v>
      </c>
      <c r="F22" s="27" t="s">
        <v>98</v>
      </c>
      <c r="G22" s="27" t="s">
        <v>82</v>
      </c>
      <c r="H22" s="28">
        <v>1.95</v>
      </c>
      <c r="I22" s="54">
        <v>350</v>
      </c>
      <c r="J22" s="33">
        <f t="shared" si="0"/>
        <v>250</v>
      </c>
      <c r="K22" s="34" t="str">
        <f t="shared" si="1"/>
        <v>OK</v>
      </c>
      <c r="L22" s="52">
        <v>0</v>
      </c>
      <c r="M22" s="52">
        <v>100</v>
      </c>
      <c r="N22" s="52">
        <v>0</v>
      </c>
      <c r="O22" s="52">
        <v>0</v>
      </c>
      <c r="P22" s="52">
        <v>0</v>
      </c>
      <c r="Q22" s="52">
        <v>0</v>
      </c>
      <c r="R22" s="52">
        <v>0</v>
      </c>
      <c r="S22" s="52">
        <v>0</v>
      </c>
      <c r="T22" s="52">
        <v>0</v>
      </c>
      <c r="U22" s="52">
        <v>0</v>
      </c>
      <c r="V22" s="52">
        <v>0</v>
      </c>
      <c r="W22" s="52">
        <v>0</v>
      </c>
    </row>
    <row r="23" spans="1:23" ht="150" x14ac:dyDescent="0.25">
      <c r="A23" s="47" t="s">
        <v>103</v>
      </c>
      <c r="B23" s="47">
        <v>5</v>
      </c>
      <c r="C23" s="47">
        <v>20</v>
      </c>
      <c r="D23" s="57" t="s">
        <v>77</v>
      </c>
      <c r="E23" s="27" t="s">
        <v>52</v>
      </c>
      <c r="F23" s="27" t="s">
        <v>99</v>
      </c>
      <c r="G23" s="27" t="s">
        <v>82</v>
      </c>
      <c r="H23" s="28">
        <v>487.41</v>
      </c>
      <c r="I23" s="54"/>
      <c r="J23" s="33">
        <f t="shared" si="0"/>
        <v>0</v>
      </c>
      <c r="K23" s="34" t="str">
        <f t="shared" si="1"/>
        <v>OK</v>
      </c>
      <c r="L23" s="52">
        <v>0</v>
      </c>
      <c r="M23" s="52">
        <v>0</v>
      </c>
      <c r="N23" s="52">
        <v>0</v>
      </c>
      <c r="O23" s="52">
        <v>0</v>
      </c>
      <c r="P23" s="52">
        <v>0</v>
      </c>
      <c r="Q23" s="52">
        <v>0</v>
      </c>
      <c r="R23" s="52">
        <v>0</v>
      </c>
      <c r="S23" s="52">
        <v>0</v>
      </c>
      <c r="T23" s="52">
        <v>0</v>
      </c>
      <c r="U23" s="52">
        <v>0</v>
      </c>
      <c r="V23" s="52">
        <v>0</v>
      </c>
      <c r="W23" s="52">
        <v>0</v>
      </c>
    </row>
    <row r="25" spans="1:23" x14ac:dyDescent="0.25">
      <c r="D25" s="26" t="s">
        <v>49</v>
      </c>
    </row>
  </sheetData>
  <mergeCells count="22">
    <mergeCell ref="B4:B7"/>
    <mergeCell ref="B8:B10"/>
    <mergeCell ref="B12:B22"/>
    <mergeCell ref="A4:A7"/>
    <mergeCell ref="A8:A10"/>
    <mergeCell ref="A12:A22"/>
    <mergeCell ref="L1:L2"/>
    <mergeCell ref="A1:C1"/>
    <mergeCell ref="W1:W2"/>
    <mergeCell ref="Q1:Q2"/>
    <mergeCell ref="R1:R2"/>
    <mergeCell ref="S1:S2"/>
    <mergeCell ref="T1:T2"/>
    <mergeCell ref="U1:U2"/>
    <mergeCell ref="M1:M2"/>
    <mergeCell ref="N1:N2"/>
    <mergeCell ref="O1:O2"/>
    <mergeCell ref="P1:P2"/>
    <mergeCell ref="V1:V2"/>
    <mergeCell ref="I1:K1"/>
    <mergeCell ref="D1:H1"/>
    <mergeCell ref="A2:K2"/>
  </mergeCells>
  <phoneticPr fontId="0" type="noConversion"/>
  <conditionalFormatting sqref="P4:W4">
    <cfRule type="cellIs" dxfId="227" priority="16" stopIfTrue="1" operator="greaterThan">
      <formula>0</formula>
    </cfRule>
    <cfRule type="cellIs" dxfId="226" priority="17" stopIfTrue="1" operator="greaterThan">
      <formula>0</formula>
    </cfRule>
    <cfRule type="cellIs" dxfId="225" priority="18" stopIfTrue="1" operator="greaterThan">
      <formula>0</formula>
    </cfRule>
  </conditionalFormatting>
  <conditionalFormatting sqref="P5:W23">
    <cfRule type="cellIs" dxfId="224" priority="13" stopIfTrue="1" operator="greaterThan">
      <formula>0</formula>
    </cfRule>
    <cfRule type="cellIs" dxfId="223" priority="14" stopIfTrue="1" operator="greaterThan">
      <formula>0</formula>
    </cfRule>
    <cfRule type="cellIs" dxfId="222" priority="15" stopIfTrue="1" operator="greaterThan">
      <formula>0</formula>
    </cfRule>
  </conditionalFormatting>
  <conditionalFormatting sqref="L4">
    <cfRule type="cellIs" dxfId="221" priority="10" stopIfTrue="1" operator="greaterThan">
      <formula>0</formula>
    </cfRule>
    <cfRule type="cellIs" dxfId="220" priority="11" stopIfTrue="1" operator="greaterThan">
      <formula>0</formula>
    </cfRule>
    <cfRule type="cellIs" dxfId="219" priority="12" stopIfTrue="1" operator="greaterThan">
      <formula>0</formula>
    </cfRule>
  </conditionalFormatting>
  <conditionalFormatting sqref="L5:L23">
    <cfRule type="cellIs" dxfId="218" priority="7" stopIfTrue="1" operator="greaterThan">
      <formula>0</formula>
    </cfRule>
    <cfRule type="cellIs" dxfId="217" priority="8" stopIfTrue="1" operator="greaterThan">
      <formula>0</formula>
    </cfRule>
    <cfRule type="cellIs" dxfId="216" priority="9" stopIfTrue="1" operator="greaterThan">
      <formula>0</formula>
    </cfRule>
  </conditionalFormatting>
  <conditionalFormatting sqref="M4:O4">
    <cfRule type="cellIs" dxfId="215" priority="4" stopIfTrue="1" operator="greaterThan">
      <formula>0</formula>
    </cfRule>
    <cfRule type="cellIs" dxfId="214" priority="5" stopIfTrue="1" operator="greaterThan">
      <formula>0</formula>
    </cfRule>
    <cfRule type="cellIs" dxfId="213" priority="6" stopIfTrue="1" operator="greaterThan">
      <formula>0</formula>
    </cfRule>
  </conditionalFormatting>
  <conditionalFormatting sqref="M5:O23">
    <cfRule type="cellIs" dxfId="212" priority="1" stopIfTrue="1" operator="greaterThan">
      <formula>0</formula>
    </cfRule>
    <cfRule type="cellIs" dxfId="211" priority="2" stopIfTrue="1" operator="greaterThan">
      <formula>0</formula>
    </cfRule>
    <cfRule type="cellIs" dxfId="210" priority="3" stopIfTrue="1" operator="greaterThan">
      <formula>0</formula>
    </cfRule>
  </conditionalFormatting>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
  <sheetViews>
    <sheetView topLeftCell="A19" zoomScale="80" zoomScaleNormal="80" workbookViewId="0">
      <selection activeCell="L23" sqref="L4:L23"/>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12.42578125" style="2" customWidth="1"/>
    <col min="6" max="6" width="14.5703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55</v>
      </c>
      <c r="B1" s="71"/>
      <c r="C1" s="71"/>
      <c r="D1" s="71" t="s">
        <v>56</v>
      </c>
      <c r="E1" s="71"/>
      <c r="F1" s="71"/>
      <c r="G1" s="71"/>
      <c r="H1" s="71"/>
      <c r="I1" s="71" t="s">
        <v>57</v>
      </c>
      <c r="J1" s="71"/>
      <c r="K1" s="71"/>
      <c r="L1" s="70" t="s">
        <v>126</v>
      </c>
      <c r="M1" s="70" t="s">
        <v>48</v>
      </c>
      <c r="N1" s="70" t="s">
        <v>48</v>
      </c>
      <c r="O1" s="70" t="s">
        <v>48</v>
      </c>
      <c r="P1" s="70" t="s">
        <v>48</v>
      </c>
      <c r="Q1" s="70" t="s">
        <v>48</v>
      </c>
      <c r="R1" s="70" t="s">
        <v>48</v>
      </c>
      <c r="S1" s="70" t="s">
        <v>48</v>
      </c>
      <c r="T1" s="70" t="s">
        <v>48</v>
      </c>
      <c r="U1" s="70" t="s">
        <v>48</v>
      </c>
      <c r="V1" s="70" t="s">
        <v>48</v>
      </c>
      <c r="W1" s="70" t="s">
        <v>48</v>
      </c>
    </row>
    <row r="2" spans="1:23" ht="21.75" customHeight="1" x14ac:dyDescent="0.25">
      <c r="A2" s="71" t="s">
        <v>53</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9" t="s">
        <v>3</v>
      </c>
      <c r="B3" s="29" t="s">
        <v>1</v>
      </c>
      <c r="C3" s="17" t="s">
        <v>4</v>
      </c>
      <c r="D3" s="17" t="s">
        <v>6</v>
      </c>
      <c r="E3" s="17" t="s">
        <v>46</v>
      </c>
      <c r="F3" s="17" t="s">
        <v>47</v>
      </c>
      <c r="G3" s="17" t="s">
        <v>84</v>
      </c>
      <c r="H3" s="18" t="s">
        <v>5</v>
      </c>
      <c r="I3" s="30" t="s">
        <v>30</v>
      </c>
      <c r="J3" s="31" t="s">
        <v>0</v>
      </c>
      <c r="K3" s="29" t="s">
        <v>7</v>
      </c>
      <c r="L3" s="19" t="s">
        <v>2</v>
      </c>
      <c r="M3" s="19" t="s">
        <v>2</v>
      </c>
      <c r="N3" s="19" t="s">
        <v>2</v>
      </c>
      <c r="O3" s="19" t="s">
        <v>2</v>
      </c>
      <c r="P3" s="19" t="s">
        <v>2</v>
      </c>
      <c r="Q3" s="19" t="s">
        <v>2</v>
      </c>
      <c r="R3" s="19" t="s">
        <v>2</v>
      </c>
      <c r="S3" s="19" t="s">
        <v>2</v>
      </c>
      <c r="T3" s="19" t="s">
        <v>2</v>
      </c>
      <c r="U3" s="19" t="s">
        <v>2</v>
      </c>
      <c r="V3" s="19" t="s">
        <v>2</v>
      </c>
      <c r="W3" s="19" t="s">
        <v>2</v>
      </c>
    </row>
    <row r="4" spans="1:23" ht="75" x14ac:dyDescent="0.25">
      <c r="A4" s="76" t="s">
        <v>100</v>
      </c>
      <c r="B4" s="72">
        <v>1</v>
      </c>
      <c r="C4" s="55">
        <v>1</v>
      </c>
      <c r="D4" s="56" t="s">
        <v>58</v>
      </c>
      <c r="E4" s="48" t="s">
        <v>52</v>
      </c>
      <c r="F4" s="48" t="s">
        <v>85</v>
      </c>
      <c r="G4" s="48" t="s">
        <v>82</v>
      </c>
      <c r="H4" s="51">
        <v>0.94</v>
      </c>
      <c r="I4" s="53"/>
      <c r="J4" s="33">
        <f>I4-(SUM(L4:W4))</f>
        <v>0</v>
      </c>
      <c r="K4" s="34" t="str">
        <f>IF(J4&lt;0,"ATENÇÃO","OK")</f>
        <v>OK</v>
      </c>
      <c r="L4" s="69"/>
      <c r="M4" s="52">
        <v>0</v>
      </c>
      <c r="N4" s="52">
        <v>0</v>
      </c>
      <c r="O4" s="52">
        <v>0</v>
      </c>
      <c r="P4" s="52">
        <v>0</v>
      </c>
      <c r="Q4" s="52">
        <v>0</v>
      </c>
      <c r="R4" s="52">
        <v>0</v>
      </c>
      <c r="S4" s="52">
        <v>0</v>
      </c>
      <c r="T4" s="52">
        <v>0</v>
      </c>
      <c r="U4" s="52">
        <v>0</v>
      </c>
      <c r="V4" s="52">
        <v>0</v>
      </c>
      <c r="W4" s="52">
        <v>0</v>
      </c>
    </row>
    <row r="5" spans="1:23" ht="135" x14ac:dyDescent="0.25">
      <c r="A5" s="73"/>
      <c r="B5" s="73"/>
      <c r="C5" s="55">
        <v>2</v>
      </c>
      <c r="D5" s="56" t="s">
        <v>59</v>
      </c>
      <c r="E5" s="48" t="s">
        <v>78</v>
      </c>
      <c r="F5" s="48" t="s">
        <v>86</v>
      </c>
      <c r="G5" s="48" t="s">
        <v>82</v>
      </c>
      <c r="H5" s="51">
        <v>12.95</v>
      </c>
      <c r="I5" s="53">
        <v>390</v>
      </c>
      <c r="J5" s="33">
        <f t="shared" ref="J5:J23" si="0">I5-(SUM(L5:W5))</f>
        <v>390</v>
      </c>
      <c r="K5" s="34" t="str">
        <f t="shared" ref="K5:K23" si="1">IF(J5&lt;0,"ATENÇÃO","OK")</f>
        <v>OK</v>
      </c>
      <c r="L5" s="69"/>
      <c r="M5" s="52">
        <v>0</v>
      </c>
      <c r="N5" s="52">
        <v>0</v>
      </c>
      <c r="O5" s="52">
        <v>0</v>
      </c>
      <c r="P5" s="52">
        <v>0</v>
      </c>
      <c r="Q5" s="52">
        <v>0</v>
      </c>
      <c r="R5" s="52">
        <v>0</v>
      </c>
      <c r="S5" s="52">
        <v>0</v>
      </c>
      <c r="T5" s="52">
        <v>0</v>
      </c>
      <c r="U5" s="52">
        <v>0</v>
      </c>
      <c r="V5" s="52">
        <v>0</v>
      </c>
      <c r="W5" s="52">
        <v>0</v>
      </c>
    </row>
    <row r="6" spans="1:23" ht="45" x14ac:dyDescent="0.25">
      <c r="A6" s="73"/>
      <c r="B6" s="73"/>
      <c r="C6" s="47">
        <v>3</v>
      </c>
      <c r="D6" s="57" t="s">
        <v>60</v>
      </c>
      <c r="E6" s="27" t="s">
        <v>52</v>
      </c>
      <c r="F6" s="27" t="s">
        <v>87</v>
      </c>
      <c r="G6" s="27" t="s">
        <v>82</v>
      </c>
      <c r="H6" s="28">
        <v>31.21</v>
      </c>
      <c r="I6" s="54"/>
      <c r="J6" s="33">
        <f t="shared" si="0"/>
        <v>0</v>
      </c>
      <c r="K6" s="34" t="str">
        <f t="shared" si="1"/>
        <v>OK</v>
      </c>
      <c r="L6" s="69"/>
      <c r="M6" s="52">
        <v>0</v>
      </c>
      <c r="N6" s="52">
        <v>0</v>
      </c>
      <c r="O6" s="52">
        <v>0</v>
      </c>
      <c r="P6" s="52">
        <v>0</v>
      </c>
      <c r="Q6" s="52">
        <v>0</v>
      </c>
      <c r="R6" s="52">
        <v>0</v>
      </c>
      <c r="S6" s="52">
        <v>0</v>
      </c>
      <c r="T6" s="52">
        <v>0</v>
      </c>
      <c r="U6" s="52">
        <v>0</v>
      </c>
      <c r="V6" s="52">
        <v>0</v>
      </c>
      <c r="W6" s="52">
        <v>0</v>
      </c>
    </row>
    <row r="7" spans="1:23" ht="105" x14ac:dyDescent="0.25">
      <c r="A7" s="74"/>
      <c r="B7" s="74"/>
      <c r="C7" s="47">
        <v>4</v>
      </c>
      <c r="D7" s="57" t="s">
        <v>61</v>
      </c>
      <c r="E7" s="27" t="s">
        <v>52</v>
      </c>
      <c r="F7" s="27" t="s">
        <v>86</v>
      </c>
      <c r="G7" s="27" t="s">
        <v>82</v>
      </c>
      <c r="H7" s="28">
        <v>15.5</v>
      </c>
      <c r="I7" s="54"/>
      <c r="J7" s="33">
        <f t="shared" si="0"/>
        <v>0</v>
      </c>
      <c r="K7" s="34" t="str">
        <f t="shared" si="1"/>
        <v>OK</v>
      </c>
      <c r="L7" s="69"/>
      <c r="M7" s="52">
        <v>0</v>
      </c>
      <c r="N7" s="52">
        <v>0</v>
      </c>
      <c r="O7" s="52">
        <v>0</v>
      </c>
      <c r="P7" s="52">
        <v>0</v>
      </c>
      <c r="Q7" s="52">
        <v>0</v>
      </c>
      <c r="R7" s="52">
        <v>0</v>
      </c>
      <c r="S7" s="52">
        <v>0</v>
      </c>
      <c r="T7" s="52">
        <v>0</v>
      </c>
      <c r="U7" s="52">
        <v>0</v>
      </c>
      <c r="V7" s="52">
        <v>0</v>
      </c>
      <c r="W7" s="52">
        <v>0</v>
      </c>
    </row>
    <row r="8" spans="1:23" ht="120" x14ac:dyDescent="0.25">
      <c r="A8" s="76" t="s">
        <v>101</v>
      </c>
      <c r="B8" s="72">
        <v>2</v>
      </c>
      <c r="C8" s="47">
        <v>5</v>
      </c>
      <c r="D8" s="57" t="s">
        <v>62</v>
      </c>
      <c r="E8" s="27" t="s">
        <v>52</v>
      </c>
      <c r="F8" s="27" t="s">
        <v>88</v>
      </c>
      <c r="G8" s="27" t="s">
        <v>82</v>
      </c>
      <c r="H8" s="28">
        <v>1.49</v>
      </c>
      <c r="I8" s="54">
        <v>300</v>
      </c>
      <c r="J8" s="33">
        <f t="shared" si="0"/>
        <v>300</v>
      </c>
      <c r="K8" s="34" t="str">
        <f t="shared" si="1"/>
        <v>OK</v>
      </c>
      <c r="L8" s="69"/>
      <c r="M8" s="52">
        <v>0</v>
      </c>
      <c r="N8" s="52">
        <v>0</v>
      </c>
      <c r="O8" s="52">
        <v>0</v>
      </c>
      <c r="P8" s="52">
        <v>0</v>
      </c>
      <c r="Q8" s="52">
        <v>0</v>
      </c>
      <c r="R8" s="52">
        <v>0</v>
      </c>
      <c r="S8" s="52">
        <v>0</v>
      </c>
      <c r="T8" s="52">
        <v>0</v>
      </c>
      <c r="U8" s="52">
        <v>0</v>
      </c>
      <c r="V8" s="52">
        <v>0</v>
      </c>
      <c r="W8" s="52">
        <v>0</v>
      </c>
    </row>
    <row r="9" spans="1:23" ht="120" x14ac:dyDescent="0.25">
      <c r="A9" s="73"/>
      <c r="B9" s="73"/>
      <c r="C9" s="47">
        <v>6</v>
      </c>
      <c r="D9" s="57" t="s">
        <v>63</v>
      </c>
      <c r="E9" s="27" t="s">
        <v>52</v>
      </c>
      <c r="F9" s="27" t="s">
        <v>88</v>
      </c>
      <c r="G9" s="27" t="s">
        <v>82</v>
      </c>
      <c r="H9" s="28">
        <v>3.3</v>
      </c>
      <c r="I9" s="54">
        <v>390</v>
      </c>
      <c r="J9" s="33">
        <f t="shared" si="0"/>
        <v>390</v>
      </c>
      <c r="K9" s="34" t="str">
        <f t="shared" si="1"/>
        <v>OK</v>
      </c>
      <c r="L9" s="69"/>
      <c r="M9" s="52">
        <v>0</v>
      </c>
      <c r="N9" s="52">
        <v>0</v>
      </c>
      <c r="O9" s="52">
        <v>0</v>
      </c>
      <c r="P9" s="52">
        <v>0</v>
      </c>
      <c r="Q9" s="52">
        <v>0</v>
      </c>
      <c r="R9" s="52">
        <v>0</v>
      </c>
      <c r="S9" s="52">
        <v>0</v>
      </c>
      <c r="T9" s="52">
        <v>0</v>
      </c>
      <c r="U9" s="52">
        <v>0</v>
      </c>
      <c r="V9" s="52">
        <v>0</v>
      </c>
      <c r="W9" s="52">
        <v>0</v>
      </c>
    </row>
    <row r="10" spans="1:23" ht="60" x14ac:dyDescent="0.25">
      <c r="A10" s="74"/>
      <c r="B10" s="74"/>
      <c r="C10" s="47">
        <v>7</v>
      </c>
      <c r="D10" s="57" t="s">
        <v>64</v>
      </c>
      <c r="E10" s="27" t="s">
        <v>52</v>
      </c>
      <c r="F10" s="27" t="s">
        <v>89</v>
      </c>
      <c r="G10" s="27" t="s">
        <v>82</v>
      </c>
      <c r="H10" s="28">
        <v>1.27</v>
      </c>
      <c r="I10" s="54">
        <v>390</v>
      </c>
      <c r="J10" s="33">
        <f t="shared" si="0"/>
        <v>390</v>
      </c>
      <c r="K10" s="34" t="str">
        <f t="shared" si="1"/>
        <v>OK</v>
      </c>
      <c r="L10" s="69"/>
      <c r="M10" s="52">
        <v>0</v>
      </c>
      <c r="N10" s="52">
        <v>0</v>
      </c>
      <c r="O10" s="52">
        <v>0</v>
      </c>
      <c r="P10" s="52">
        <v>0</v>
      </c>
      <c r="Q10" s="52">
        <v>0</v>
      </c>
      <c r="R10" s="52">
        <v>0</v>
      </c>
      <c r="S10" s="52">
        <v>0</v>
      </c>
      <c r="T10" s="52">
        <v>0</v>
      </c>
      <c r="U10" s="52">
        <v>0</v>
      </c>
      <c r="V10" s="52">
        <v>0</v>
      </c>
      <c r="W10" s="52">
        <v>0</v>
      </c>
    </row>
    <row r="11" spans="1:23" ht="195" x14ac:dyDescent="0.25">
      <c r="A11" s="65" t="s">
        <v>108</v>
      </c>
      <c r="B11" s="55">
        <v>3</v>
      </c>
      <c r="C11" s="47">
        <v>8</v>
      </c>
      <c r="D11" s="57" t="s">
        <v>65</v>
      </c>
      <c r="E11" s="27" t="s">
        <v>79</v>
      </c>
      <c r="F11" s="27" t="s">
        <v>90</v>
      </c>
      <c r="G11" s="27" t="s">
        <v>82</v>
      </c>
      <c r="H11" s="28">
        <v>3.5</v>
      </c>
      <c r="I11" s="54">
        <v>8320</v>
      </c>
      <c r="J11" s="33">
        <f t="shared" si="0"/>
        <v>6880</v>
      </c>
      <c r="K11" s="34" t="str">
        <f t="shared" si="1"/>
        <v>OK</v>
      </c>
      <c r="L11" s="69">
        <v>1440</v>
      </c>
      <c r="M11" s="52">
        <v>0</v>
      </c>
      <c r="N11" s="52">
        <v>0</v>
      </c>
      <c r="O11" s="52">
        <v>0</v>
      </c>
      <c r="P11" s="52">
        <v>0</v>
      </c>
      <c r="Q11" s="52">
        <v>0</v>
      </c>
      <c r="R11" s="52">
        <v>0</v>
      </c>
      <c r="S11" s="52">
        <v>0</v>
      </c>
      <c r="T11" s="52">
        <v>0</v>
      </c>
      <c r="U11" s="52">
        <v>0</v>
      </c>
      <c r="V11" s="52">
        <v>0</v>
      </c>
      <c r="W11" s="52">
        <v>0</v>
      </c>
    </row>
    <row r="12" spans="1:23" ht="105" x14ac:dyDescent="0.25">
      <c r="A12" s="76" t="s">
        <v>102</v>
      </c>
      <c r="B12" s="72">
        <v>4</v>
      </c>
      <c r="C12" s="47">
        <v>9</v>
      </c>
      <c r="D12" s="57" t="s">
        <v>66</v>
      </c>
      <c r="E12" s="27" t="s">
        <v>52</v>
      </c>
      <c r="F12" s="27" t="s">
        <v>91</v>
      </c>
      <c r="G12" s="27" t="s">
        <v>82</v>
      </c>
      <c r="H12" s="28">
        <v>3.04</v>
      </c>
      <c r="I12" s="54">
        <v>20</v>
      </c>
      <c r="J12" s="33">
        <f t="shared" si="0"/>
        <v>20</v>
      </c>
      <c r="K12" s="34" t="str">
        <f t="shared" si="1"/>
        <v>OK</v>
      </c>
      <c r="L12" s="69"/>
      <c r="M12" s="52">
        <v>0</v>
      </c>
      <c r="N12" s="52">
        <v>0</v>
      </c>
      <c r="O12" s="52">
        <v>0</v>
      </c>
      <c r="P12" s="52">
        <v>0</v>
      </c>
      <c r="Q12" s="52">
        <v>0</v>
      </c>
      <c r="R12" s="52">
        <v>0</v>
      </c>
      <c r="S12" s="52">
        <v>0</v>
      </c>
      <c r="T12" s="52">
        <v>0</v>
      </c>
      <c r="U12" s="52">
        <v>0</v>
      </c>
      <c r="V12" s="52">
        <v>0</v>
      </c>
      <c r="W12" s="52">
        <v>0</v>
      </c>
    </row>
    <row r="13" spans="1:23" ht="75" x14ac:dyDescent="0.25">
      <c r="A13" s="73"/>
      <c r="B13" s="73"/>
      <c r="C13" s="47">
        <v>10</v>
      </c>
      <c r="D13" s="57" t="s">
        <v>67</v>
      </c>
      <c r="E13" s="27" t="s">
        <v>52</v>
      </c>
      <c r="F13" s="27" t="s">
        <v>92</v>
      </c>
      <c r="G13" s="27" t="s">
        <v>82</v>
      </c>
      <c r="H13" s="28">
        <v>3.54</v>
      </c>
      <c r="I13" s="54">
        <v>30</v>
      </c>
      <c r="J13" s="33">
        <f t="shared" si="0"/>
        <v>30</v>
      </c>
      <c r="K13" s="34" t="str">
        <f t="shared" si="1"/>
        <v>OK</v>
      </c>
      <c r="L13" s="69"/>
      <c r="M13" s="52">
        <v>0</v>
      </c>
      <c r="N13" s="52">
        <v>0</v>
      </c>
      <c r="O13" s="52">
        <v>0</v>
      </c>
      <c r="P13" s="52">
        <v>0</v>
      </c>
      <c r="Q13" s="52">
        <v>0</v>
      </c>
      <c r="R13" s="52">
        <v>0</v>
      </c>
      <c r="S13" s="52">
        <v>0</v>
      </c>
      <c r="T13" s="52">
        <v>0</v>
      </c>
      <c r="U13" s="52">
        <v>0</v>
      </c>
      <c r="V13" s="52">
        <v>0</v>
      </c>
      <c r="W13" s="52">
        <v>0</v>
      </c>
    </row>
    <row r="14" spans="1:23" ht="90" x14ac:dyDescent="0.25">
      <c r="A14" s="73"/>
      <c r="B14" s="73"/>
      <c r="C14" s="47">
        <v>11</v>
      </c>
      <c r="D14" s="57" t="s">
        <v>68</v>
      </c>
      <c r="E14" s="27" t="s">
        <v>52</v>
      </c>
      <c r="F14" s="27" t="s">
        <v>92</v>
      </c>
      <c r="G14" s="27" t="s">
        <v>82</v>
      </c>
      <c r="H14" s="28">
        <v>4.24</v>
      </c>
      <c r="I14" s="54">
        <v>30</v>
      </c>
      <c r="J14" s="33">
        <f t="shared" si="0"/>
        <v>30</v>
      </c>
      <c r="K14" s="34" t="str">
        <f t="shared" si="1"/>
        <v>OK</v>
      </c>
      <c r="L14" s="69"/>
      <c r="M14" s="52">
        <v>0</v>
      </c>
      <c r="N14" s="52">
        <v>0</v>
      </c>
      <c r="O14" s="52">
        <v>0</v>
      </c>
      <c r="P14" s="52">
        <v>0</v>
      </c>
      <c r="Q14" s="52">
        <v>0</v>
      </c>
      <c r="R14" s="52">
        <v>0</v>
      </c>
      <c r="S14" s="52">
        <v>0</v>
      </c>
      <c r="T14" s="52">
        <v>0</v>
      </c>
      <c r="U14" s="52">
        <v>0</v>
      </c>
      <c r="V14" s="52">
        <v>0</v>
      </c>
      <c r="W14" s="52">
        <v>0</v>
      </c>
    </row>
    <row r="15" spans="1:23" ht="90" x14ac:dyDescent="0.25">
      <c r="A15" s="73"/>
      <c r="B15" s="73"/>
      <c r="C15" s="47">
        <v>12</v>
      </c>
      <c r="D15" s="57" t="s">
        <v>69</v>
      </c>
      <c r="E15" s="27" t="s">
        <v>52</v>
      </c>
      <c r="F15" s="27" t="s">
        <v>93</v>
      </c>
      <c r="G15" s="27" t="s">
        <v>82</v>
      </c>
      <c r="H15" s="28">
        <v>0.81</v>
      </c>
      <c r="I15" s="54">
        <v>100</v>
      </c>
      <c r="J15" s="33">
        <f t="shared" si="0"/>
        <v>100</v>
      </c>
      <c r="K15" s="34" t="str">
        <f t="shared" si="1"/>
        <v>OK</v>
      </c>
      <c r="L15" s="69"/>
      <c r="M15" s="52">
        <v>0</v>
      </c>
      <c r="N15" s="52">
        <v>0</v>
      </c>
      <c r="O15" s="52">
        <v>0</v>
      </c>
      <c r="P15" s="52">
        <v>0</v>
      </c>
      <c r="Q15" s="52">
        <v>0</v>
      </c>
      <c r="R15" s="52">
        <v>0</v>
      </c>
      <c r="S15" s="52">
        <v>0</v>
      </c>
      <c r="T15" s="52">
        <v>0</v>
      </c>
      <c r="U15" s="52">
        <v>0</v>
      </c>
      <c r="V15" s="52">
        <v>0</v>
      </c>
      <c r="W15" s="52">
        <v>0</v>
      </c>
    </row>
    <row r="16" spans="1:23" ht="60" x14ac:dyDescent="0.25">
      <c r="A16" s="73"/>
      <c r="B16" s="73"/>
      <c r="C16" s="47">
        <v>13</v>
      </c>
      <c r="D16" s="57" t="s">
        <v>70</v>
      </c>
      <c r="E16" s="27" t="s">
        <v>80</v>
      </c>
      <c r="F16" s="27" t="s">
        <v>93</v>
      </c>
      <c r="G16" s="27" t="s">
        <v>82</v>
      </c>
      <c r="H16" s="28">
        <v>0.96</v>
      </c>
      <c r="I16" s="54">
        <v>78</v>
      </c>
      <c r="J16" s="33">
        <f t="shared" si="0"/>
        <v>78</v>
      </c>
      <c r="K16" s="34" t="str">
        <f t="shared" si="1"/>
        <v>OK</v>
      </c>
      <c r="L16" s="69"/>
      <c r="M16" s="52">
        <v>0</v>
      </c>
      <c r="N16" s="52">
        <v>0</v>
      </c>
      <c r="O16" s="52">
        <v>0</v>
      </c>
      <c r="P16" s="52">
        <v>0</v>
      </c>
      <c r="Q16" s="52">
        <v>0</v>
      </c>
      <c r="R16" s="52">
        <v>0</v>
      </c>
      <c r="S16" s="52">
        <v>0</v>
      </c>
      <c r="T16" s="52">
        <v>0</v>
      </c>
      <c r="U16" s="52">
        <v>0</v>
      </c>
      <c r="V16" s="52">
        <v>0</v>
      </c>
      <c r="W16" s="52">
        <v>0</v>
      </c>
    </row>
    <row r="17" spans="1:23" ht="45" x14ac:dyDescent="0.25">
      <c r="A17" s="73"/>
      <c r="B17" s="73"/>
      <c r="C17" s="47">
        <v>14</v>
      </c>
      <c r="D17" s="57" t="s">
        <v>71</v>
      </c>
      <c r="E17" s="27" t="s">
        <v>52</v>
      </c>
      <c r="F17" s="27" t="s">
        <v>92</v>
      </c>
      <c r="G17" s="27" t="s">
        <v>82</v>
      </c>
      <c r="H17" s="28">
        <v>1.1499999999999999</v>
      </c>
      <c r="I17" s="54">
        <v>30</v>
      </c>
      <c r="J17" s="33">
        <f t="shared" si="0"/>
        <v>30</v>
      </c>
      <c r="K17" s="34" t="str">
        <f t="shared" si="1"/>
        <v>OK</v>
      </c>
      <c r="L17" s="69"/>
      <c r="M17" s="52">
        <v>0</v>
      </c>
      <c r="N17" s="52">
        <v>0</v>
      </c>
      <c r="O17" s="52">
        <v>0</v>
      </c>
      <c r="P17" s="52">
        <v>0</v>
      </c>
      <c r="Q17" s="52">
        <v>0</v>
      </c>
      <c r="R17" s="52">
        <v>0</v>
      </c>
      <c r="S17" s="52">
        <v>0</v>
      </c>
      <c r="T17" s="52">
        <v>0</v>
      </c>
      <c r="U17" s="52">
        <v>0</v>
      </c>
      <c r="V17" s="52">
        <v>0</v>
      </c>
      <c r="W17" s="52">
        <v>0</v>
      </c>
    </row>
    <row r="18" spans="1:23" ht="135" x14ac:dyDescent="0.25">
      <c r="A18" s="73"/>
      <c r="B18" s="73"/>
      <c r="C18" s="47">
        <v>15</v>
      </c>
      <c r="D18" s="57" t="s">
        <v>72</v>
      </c>
      <c r="E18" s="27" t="s">
        <v>80</v>
      </c>
      <c r="F18" s="27" t="s">
        <v>94</v>
      </c>
      <c r="G18" s="27" t="s">
        <v>82</v>
      </c>
      <c r="H18" s="28">
        <v>1.1599999999999999</v>
      </c>
      <c r="I18" s="54">
        <v>156</v>
      </c>
      <c r="J18" s="33">
        <f t="shared" si="0"/>
        <v>156</v>
      </c>
      <c r="K18" s="34" t="str">
        <f t="shared" si="1"/>
        <v>OK</v>
      </c>
      <c r="L18" s="69"/>
      <c r="M18" s="52">
        <v>0</v>
      </c>
      <c r="N18" s="52">
        <v>0</v>
      </c>
      <c r="O18" s="52">
        <v>0</v>
      </c>
      <c r="P18" s="52">
        <v>0</v>
      </c>
      <c r="Q18" s="52">
        <v>0</v>
      </c>
      <c r="R18" s="52">
        <v>0</v>
      </c>
      <c r="S18" s="52">
        <v>0</v>
      </c>
      <c r="T18" s="52">
        <v>0</v>
      </c>
      <c r="U18" s="52">
        <v>0</v>
      </c>
      <c r="V18" s="52">
        <v>0</v>
      </c>
      <c r="W18" s="52">
        <v>0</v>
      </c>
    </row>
    <row r="19" spans="1:23" ht="60" x14ac:dyDescent="0.25">
      <c r="A19" s="73"/>
      <c r="B19" s="73"/>
      <c r="C19" s="47">
        <v>16</v>
      </c>
      <c r="D19" s="57" t="s">
        <v>73</v>
      </c>
      <c r="E19" s="27" t="s">
        <v>81</v>
      </c>
      <c r="F19" s="27" t="s">
        <v>95</v>
      </c>
      <c r="G19" s="27" t="s">
        <v>83</v>
      </c>
      <c r="H19" s="28">
        <v>2.11</v>
      </c>
      <c r="I19" s="54"/>
      <c r="J19" s="33">
        <f t="shared" si="0"/>
        <v>0</v>
      </c>
      <c r="K19" s="34" t="str">
        <f t="shared" si="1"/>
        <v>OK</v>
      </c>
      <c r="L19" s="69"/>
      <c r="M19" s="52">
        <v>0</v>
      </c>
      <c r="N19" s="52">
        <v>0</v>
      </c>
      <c r="O19" s="52">
        <v>0</v>
      </c>
      <c r="P19" s="52">
        <v>0</v>
      </c>
      <c r="Q19" s="52">
        <v>0</v>
      </c>
      <c r="R19" s="52">
        <v>0</v>
      </c>
      <c r="S19" s="52">
        <v>0</v>
      </c>
      <c r="T19" s="52">
        <v>0</v>
      </c>
      <c r="U19" s="52">
        <v>0</v>
      </c>
      <c r="V19" s="52">
        <v>0</v>
      </c>
      <c r="W19" s="52">
        <v>0</v>
      </c>
    </row>
    <row r="20" spans="1:23" ht="30" x14ac:dyDescent="0.25">
      <c r="A20" s="73"/>
      <c r="B20" s="73"/>
      <c r="C20" s="47">
        <v>17</v>
      </c>
      <c r="D20" s="57" t="s">
        <v>74</v>
      </c>
      <c r="E20" s="27" t="s">
        <v>81</v>
      </c>
      <c r="F20" s="27" t="s">
        <v>96</v>
      </c>
      <c r="G20" s="27" t="s">
        <v>83</v>
      </c>
      <c r="H20" s="28">
        <v>0.12</v>
      </c>
      <c r="I20" s="54">
        <v>24</v>
      </c>
      <c r="J20" s="33">
        <f t="shared" si="0"/>
        <v>24</v>
      </c>
      <c r="K20" s="34" t="str">
        <f t="shared" si="1"/>
        <v>OK</v>
      </c>
      <c r="L20" s="69"/>
      <c r="M20" s="52">
        <v>0</v>
      </c>
      <c r="N20" s="52">
        <v>0</v>
      </c>
      <c r="O20" s="52">
        <v>0</v>
      </c>
      <c r="P20" s="52">
        <v>0</v>
      </c>
      <c r="Q20" s="52">
        <v>0</v>
      </c>
      <c r="R20" s="52">
        <v>0</v>
      </c>
      <c r="S20" s="52">
        <v>0</v>
      </c>
      <c r="T20" s="52">
        <v>0</v>
      </c>
      <c r="U20" s="52">
        <v>0</v>
      </c>
      <c r="V20" s="52">
        <v>0</v>
      </c>
      <c r="W20" s="52">
        <v>0</v>
      </c>
    </row>
    <row r="21" spans="1:23" ht="30" x14ac:dyDescent="0.25">
      <c r="A21" s="73"/>
      <c r="B21" s="73"/>
      <c r="C21" s="47">
        <v>18</v>
      </c>
      <c r="D21" s="57" t="s">
        <v>75</v>
      </c>
      <c r="E21" s="27" t="s">
        <v>52</v>
      </c>
      <c r="F21" s="27" t="s">
        <v>97</v>
      </c>
      <c r="G21" s="27" t="s">
        <v>82</v>
      </c>
      <c r="H21" s="28">
        <v>10.14</v>
      </c>
      <c r="I21" s="54"/>
      <c r="J21" s="33">
        <f t="shared" si="0"/>
        <v>0</v>
      </c>
      <c r="K21" s="34" t="str">
        <f t="shared" si="1"/>
        <v>OK</v>
      </c>
      <c r="L21" s="69"/>
      <c r="M21" s="52">
        <v>0</v>
      </c>
      <c r="N21" s="52">
        <v>0</v>
      </c>
      <c r="O21" s="52">
        <v>0</v>
      </c>
      <c r="P21" s="52">
        <v>0</v>
      </c>
      <c r="Q21" s="52">
        <v>0</v>
      </c>
      <c r="R21" s="52">
        <v>0</v>
      </c>
      <c r="S21" s="52">
        <v>0</v>
      </c>
      <c r="T21" s="52">
        <v>0</v>
      </c>
      <c r="U21" s="52">
        <v>0</v>
      </c>
      <c r="V21" s="52">
        <v>0</v>
      </c>
      <c r="W21" s="52">
        <v>0</v>
      </c>
    </row>
    <row r="22" spans="1:23" ht="30" x14ac:dyDescent="0.25">
      <c r="A22" s="74"/>
      <c r="B22" s="74"/>
      <c r="C22" s="47">
        <v>19</v>
      </c>
      <c r="D22" s="57" t="s">
        <v>76</v>
      </c>
      <c r="E22" s="27" t="s">
        <v>80</v>
      </c>
      <c r="F22" s="27" t="s">
        <v>98</v>
      </c>
      <c r="G22" s="27" t="s">
        <v>82</v>
      </c>
      <c r="H22" s="28">
        <v>1.95</v>
      </c>
      <c r="I22" s="54"/>
      <c r="J22" s="33">
        <f t="shared" si="0"/>
        <v>0</v>
      </c>
      <c r="K22" s="34" t="str">
        <f t="shared" si="1"/>
        <v>OK</v>
      </c>
      <c r="L22" s="69"/>
      <c r="M22" s="52">
        <v>0</v>
      </c>
      <c r="N22" s="52">
        <v>0</v>
      </c>
      <c r="O22" s="52">
        <v>0</v>
      </c>
      <c r="P22" s="52">
        <v>0</v>
      </c>
      <c r="Q22" s="52">
        <v>0</v>
      </c>
      <c r="R22" s="52">
        <v>0</v>
      </c>
      <c r="S22" s="52">
        <v>0</v>
      </c>
      <c r="T22" s="52">
        <v>0</v>
      </c>
      <c r="U22" s="52">
        <v>0</v>
      </c>
      <c r="V22" s="52">
        <v>0</v>
      </c>
      <c r="W22" s="52">
        <v>0</v>
      </c>
    </row>
    <row r="23" spans="1:23" ht="150" x14ac:dyDescent="0.25">
      <c r="A23" s="47" t="s">
        <v>103</v>
      </c>
      <c r="B23" s="47">
        <v>5</v>
      </c>
      <c r="C23" s="47">
        <v>20</v>
      </c>
      <c r="D23" s="57" t="s">
        <v>77</v>
      </c>
      <c r="E23" s="27" t="s">
        <v>52</v>
      </c>
      <c r="F23" s="27" t="s">
        <v>99</v>
      </c>
      <c r="G23" s="27" t="s">
        <v>82</v>
      </c>
      <c r="H23" s="28">
        <v>487.41</v>
      </c>
      <c r="I23" s="54">
        <v>10</v>
      </c>
      <c r="J23" s="33">
        <f t="shared" si="0"/>
        <v>10</v>
      </c>
      <c r="K23" s="34" t="str">
        <f t="shared" si="1"/>
        <v>OK</v>
      </c>
      <c r="L23" s="69"/>
      <c r="M23" s="52">
        <v>0</v>
      </c>
      <c r="N23" s="52">
        <v>0</v>
      </c>
      <c r="O23" s="52">
        <v>0</v>
      </c>
      <c r="P23" s="52">
        <v>0</v>
      </c>
      <c r="Q23" s="52">
        <v>0</v>
      </c>
      <c r="R23" s="52">
        <v>0</v>
      </c>
      <c r="S23" s="52">
        <v>0</v>
      </c>
      <c r="T23" s="52">
        <v>0</v>
      </c>
      <c r="U23" s="52">
        <v>0</v>
      </c>
      <c r="V23" s="52">
        <v>0</v>
      </c>
      <c r="W23" s="52">
        <v>0</v>
      </c>
    </row>
    <row r="25" spans="1:23" x14ac:dyDescent="0.25">
      <c r="D25" s="26" t="s">
        <v>49</v>
      </c>
    </row>
  </sheetData>
  <mergeCells count="22">
    <mergeCell ref="A4:A7"/>
    <mergeCell ref="B4:B7"/>
    <mergeCell ref="A8:A10"/>
    <mergeCell ref="B8:B10"/>
    <mergeCell ref="A12:A22"/>
    <mergeCell ref="B12:B22"/>
    <mergeCell ref="W1:W2"/>
    <mergeCell ref="A2:K2"/>
    <mergeCell ref="S1:S2"/>
    <mergeCell ref="L1:L2"/>
    <mergeCell ref="D1:H1"/>
    <mergeCell ref="I1:K1"/>
    <mergeCell ref="T1:T2"/>
    <mergeCell ref="U1:U2"/>
    <mergeCell ref="M1:M2"/>
    <mergeCell ref="N1:N2"/>
    <mergeCell ref="O1:O2"/>
    <mergeCell ref="P1:P2"/>
    <mergeCell ref="Q1:Q2"/>
    <mergeCell ref="R1:R2"/>
    <mergeCell ref="A1:C1"/>
    <mergeCell ref="V1:V2"/>
  </mergeCells>
  <conditionalFormatting sqref="M4:W4">
    <cfRule type="cellIs" dxfId="209" priority="4" stopIfTrue="1" operator="greaterThan">
      <formula>0</formula>
    </cfRule>
    <cfRule type="cellIs" dxfId="208" priority="5" stopIfTrue="1" operator="greaterThan">
      <formula>0</formula>
    </cfRule>
    <cfRule type="cellIs" dxfId="207" priority="6" stopIfTrue="1" operator="greaterThan">
      <formula>0</formula>
    </cfRule>
  </conditionalFormatting>
  <conditionalFormatting sqref="M5:W23">
    <cfRule type="cellIs" dxfId="206" priority="1" stopIfTrue="1" operator="greaterThan">
      <formula>0</formula>
    </cfRule>
    <cfRule type="cellIs" dxfId="205" priority="2" stopIfTrue="1" operator="greaterThan">
      <formula>0</formula>
    </cfRule>
    <cfRule type="cellIs" dxfId="204" priority="3" stopIfTrue="1" operator="greaterThan">
      <formula>0</formula>
    </cfRule>
  </conditionalFormatting>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
  <sheetViews>
    <sheetView zoomScale="80" zoomScaleNormal="80" workbookViewId="0">
      <selection activeCell="F5" sqref="F5"/>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12.42578125" style="2" customWidth="1"/>
    <col min="6" max="6" width="14.5703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12" width="13.5703125" style="25" bestFit="1" customWidth="1"/>
    <col min="13" max="13" width="14.28515625" style="25" bestFit="1" customWidth="1"/>
    <col min="14" max="14" width="11.5703125" style="25" bestFit="1" customWidth="1"/>
    <col min="15" max="15" width="14.28515625" style="25" bestFit="1" customWidth="1"/>
    <col min="16" max="23" width="12" style="25" customWidth="1"/>
    <col min="24" max="16384" width="9.7109375" style="20"/>
  </cols>
  <sheetData>
    <row r="1" spans="1:23" ht="33" customHeight="1" x14ac:dyDescent="0.25">
      <c r="A1" s="71" t="s">
        <v>55</v>
      </c>
      <c r="B1" s="71"/>
      <c r="C1" s="71"/>
      <c r="D1" s="71" t="s">
        <v>56</v>
      </c>
      <c r="E1" s="71"/>
      <c r="F1" s="71"/>
      <c r="G1" s="71"/>
      <c r="H1" s="71"/>
      <c r="I1" s="71" t="s">
        <v>57</v>
      </c>
      <c r="J1" s="71"/>
      <c r="K1" s="71"/>
      <c r="L1" s="70" t="s">
        <v>115</v>
      </c>
      <c r="M1" s="77" t="s">
        <v>116</v>
      </c>
      <c r="N1" s="77" t="s">
        <v>117</v>
      </c>
      <c r="O1" s="77" t="s">
        <v>118</v>
      </c>
      <c r="P1" s="70" t="s">
        <v>48</v>
      </c>
      <c r="Q1" s="70" t="s">
        <v>48</v>
      </c>
      <c r="R1" s="70" t="s">
        <v>48</v>
      </c>
      <c r="S1" s="70" t="s">
        <v>48</v>
      </c>
      <c r="T1" s="70" t="s">
        <v>48</v>
      </c>
      <c r="U1" s="70" t="s">
        <v>48</v>
      </c>
      <c r="V1" s="70" t="s">
        <v>48</v>
      </c>
      <c r="W1" s="70" t="s">
        <v>48</v>
      </c>
    </row>
    <row r="2" spans="1:23" ht="21.75" customHeight="1" x14ac:dyDescent="0.25">
      <c r="A2" s="71" t="s">
        <v>32</v>
      </c>
      <c r="B2" s="71"/>
      <c r="C2" s="71"/>
      <c r="D2" s="71"/>
      <c r="E2" s="71"/>
      <c r="F2" s="71"/>
      <c r="G2" s="71"/>
      <c r="H2" s="71"/>
      <c r="I2" s="71"/>
      <c r="J2" s="71"/>
      <c r="K2" s="71"/>
      <c r="L2" s="70"/>
      <c r="M2" s="77"/>
      <c r="N2" s="77"/>
      <c r="O2" s="77"/>
      <c r="P2" s="70"/>
      <c r="Q2" s="70"/>
      <c r="R2" s="70"/>
      <c r="S2" s="70"/>
      <c r="T2" s="70"/>
      <c r="U2" s="70"/>
      <c r="V2" s="70"/>
      <c r="W2" s="70"/>
    </row>
    <row r="3" spans="1:23" s="21" customFormat="1" ht="45" x14ac:dyDescent="0.2">
      <c r="A3" s="29" t="s">
        <v>3</v>
      </c>
      <c r="B3" s="29" t="s">
        <v>1</v>
      </c>
      <c r="C3" s="17" t="s">
        <v>4</v>
      </c>
      <c r="D3" s="17" t="s">
        <v>6</v>
      </c>
      <c r="E3" s="17" t="s">
        <v>46</v>
      </c>
      <c r="F3" s="17" t="s">
        <v>47</v>
      </c>
      <c r="G3" s="17" t="s">
        <v>84</v>
      </c>
      <c r="H3" s="18" t="s">
        <v>5</v>
      </c>
      <c r="I3" s="30" t="s">
        <v>30</v>
      </c>
      <c r="J3" s="31" t="s">
        <v>0</v>
      </c>
      <c r="K3" s="29" t="s">
        <v>7</v>
      </c>
      <c r="L3" s="66">
        <v>42214</v>
      </c>
      <c r="M3" s="66">
        <v>42285</v>
      </c>
      <c r="N3" s="66">
        <v>42285</v>
      </c>
      <c r="O3" s="66">
        <v>42286</v>
      </c>
      <c r="P3" s="19" t="s">
        <v>2</v>
      </c>
      <c r="Q3" s="19" t="s">
        <v>2</v>
      </c>
      <c r="R3" s="19" t="s">
        <v>2</v>
      </c>
      <c r="S3" s="19" t="s">
        <v>2</v>
      </c>
      <c r="T3" s="19" t="s">
        <v>2</v>
      </c>
      <c r="U3" s="19" t="s">
        <v>2</v>
      </c>
      <c r="V3" s="19" t="s">
        <v>2</v>
      </c>
      <c r="W3" s="19" t="s">
        <v>2</v>
      </c>
    </row>
    <row r="4" spans="1:23" ht="75" x14ac:dyDescent="0.25">
      <c r="A4" s="76" t="s">
        <v>100</v>
      </c>
      <c r="B4" s="72">
        <v>1</v>
      </c>
      <c r="C4" s="55">
        <v>1</v>
      </c>
      <c r="D4" s="56" t="s">
        <v>58</v>
      </c>
      <c r="E4" s="48" t="s">
        <v>52</v>
      </c>
      <c r="F4" s="48" t="s">
        <v>85</v>
      </c>
      <c r="G4" s="48" t="s">
        <v>82</v>
      </c>
      <c r="H4" s="51">
        <v>0.94</v>
      </c>
      <c r="I4" s="53"/>
      <c r="J4" s="33">
        <f>I4-(SUM(L4:W4))</f>
        <v>0</v>
      </c>
      <c r="K4" s="34" t="str">
        <f>IF(J4&lt;0,"ATENÇÃO","OK")</f>
        <v>OK</v>
      </c>
      <c r="L4" s="52">
        <v>0</v>
      </c>
      <c r="M4" s="52">
        <v>0</v>
      </c>
      <c r="N4" s="52">
        <v>0</v>
      </c>
      <c r="O4" s="52">
        <v>0</v>
      </c>
      <c r="P4" s="52">
        <v>0</v>
      </c>
      <c r="Q4" s="52">
        <v>0</v>
      </c>
      <c r="R4" s="52">
        <v>0</v>
      </c>
      <c r="S4" s="52">
        <v>0</v>
      </c>
      <c r="T4" s="52">
        <v>0</v>
      </c>
      <c r="U4" s="52">
        <v>0</v>
      </c>
      <c r="V4" s="52">
        <v>0</v>
      </c>
      <c r="W4" s="52">
        <v>0</v>
      </c>
    </row>
    <row r="5" spans="1:23" ht="135" x14ac:dyDescent="0.25">
      <c r="A5" s="73"/>
      <c r="B5" s="73"/>
      <c r="C5" s="55">
        <v>2</v>
      </c>
      <c r="D5" s="56" t="s">
        <v>59</v>
      </c>
      <c r="E5" s="48" t="s">
        <v>78</v>
      </c>
      <c r="F5" s="48" t="s">
        <v>86</v>
      </c>
      <c r="G5" s="48" t="s">
        <v>82</v>
      </c>
      <c r="H5" s="51">
        <v>12.95</v>
      </c>
      <c r="I5" s="53">
        <v>150</v>
      </c>
      <c r="J5" s="33">
        <f t="shared" ref="J5:J23" si="0">I5-(SUM(L5:W5))</f>
        <v>125</v>
      </c>
      <c r="K5" s="34" t="str">
        <f t="shared" ref="K5:K23" si="1">IF(J5&lt;0,"ATENÇÃO","OK")</f>
        <v>OK</v>
      </c>
      <c r="L5" s="52">
        <v>10</v>
      </c>
      <c r="M5" s="52">
        <v>15</v>
      </c>
      <c r="N5" s="52">
        <v>0</v>
      </c>
      <c r="O5" s="52">
        <v>0</v>
      </c>
      <c r="P5" s="52">
        <v>0</v>
      </c>
      <c r="Q5" s="52">
        <v>0</v>
      </c>
      <c r="R5" s="52">
        <v>0</v>
      </c>
      <c r="S5" s="52">
        <v>0</v>
      </c>
      <c r="T5" s="52">
        <v>0</v>
      </c>
      <c r="U5" s="52">
        <v>0</v>
      </c>
      <c r="V5" s="52">
        <v>0</v>
      </c>
      <c r="W5" s="52">
        <v>0</v>
      </c>
    </row>
    <row r="6" spans="1:23" ht="45" x14ac:dyDescent="0.25">
      <c r="A6" s="73"/>
      <c r="B6" s="73"/>
      <c r="C6" s="47">
        <v>3</v>
      </c>
      <c r="D6" s="57" t="s">
        <v>60</v>
      </c>
      <c r="E6" s="27" t="s">
        <v>52</v>
      </c>
      <c r="F6" s="27" t="s">
        <v>87</v>
      </c>
      <c r="G6" s="27" t="s">
        <v>82</v>
      </c>
      <c r="H6" s="28">
        <v>31.21</v>
      </c>
      <c r="I6" s="54"/>
      <c r="J6" s="33">
        <f t="shared" si="0"/>
        <v>0</v>
      </c>
      <c r="K6" s="34" t="str">
        <f t="shared" si="1"/>
        <v>OK</v>
      </c>
      <c r="L6" s="52">
        <v>0</v>
      </c>
      <c r="M6" s="52">
        <v>0</v>
      </c>
      <c r="N6" s="52">
        <v>0</v>
      </c>
      <c r="O6" s="52">
        <v>0</v>
      </c>
      <c r="P6" s="52">
        <v>0</v>
      </c>
      <c r="Q6" s="52">
        <v>0</v>
      </c>
      <c r="R6" s="52">
        <v>0</v>
      </c>
      <c r="S6" s="52">
        <v>0</v>
      </c>
      <c r="T6" s="52">
        <v>0</v>
      </c>
      <c r="U6" s="52">
        <v>0</v>
      </c>
      <c r="V6" s="52">
        <v>0</v>
      </c>
      <c r="W6" s="52">
        <v>0</v>
      </c>
    </row>
    <row r="7" spans="1:23" ht="105" x14ac:dyDescent="0.25">
      <c r="A7" s="74"/>
      <c r="B7" s="74"/>
      <c r="C7" s="47">
        <v>4</v>
      </c>
      <c r="D7" s="57" t="s">
        <v>61</v>
      </c>
      <c r="E7" s="27" t="s">
        <v>52</v>
      </c>
      <c r="F7" s="27" t="s">
        <v>86</v>
      </c>
      <c r="G7" s="27" t="s">
        <v>82</v>
      </c>
      <c r="H7" s="28">
        <v>15.5</v>
      </c>
      <c r="I7" s="54"/>
      <c r="J7" s="33">
        <f t="shared" si="0"/>
        <v>0</v>
      </c>
      <c r="K7" s="34" t="str">
        <f t="shared" si="1"/>
        <v>OK</v>
      </c>
      <c r="L7" s="52">
        <v>0</v>
      </c>
      <c r="M7" s="52">
        <v>0</v>
      </c>
      <c r="N7" s="52">
        <v>0</v>
      </c>
      <c r="O7" s="52">
        <v>0</v>
      </c>
      <c r="P7" s="52">
        <v>0</v>
      </c>
      <c r="Q7" s="52">
        <v>0</v>
      </c>
      <c r="R7" s="52">
        <v>0</v>
      </c>
      <c r="S7" s="52">
        <v>0</v>
      </c>
      <c r="T7" s="52">
        <v>0</v>
      </c>
      <c r="U7" s="52">
        <v>0</v>
      </c>
      <c r="V7" s="52">
        <v>0</v>
      </c>
      <c r="W7" s="52">
        <v>0</v>
      </c>
    </row>
    <row r="8" spans="1:23" ht="120" x14ac:dyDescent="0.25">
      <c r="A8" s="76" t="s">
        <v>101</v>
      </c>
      <c r="B8" s="72">
        <v>2</v>
      </c>
      <c r="C8" s="47">
        <v>5</v>
      </c>
      <c r="D8" s="57" t="s">
        <v>62</v>
      </c>
      <c r="E8" s="27" t="s">
        <v>52</v>
      </c>
      <c r="F8" s="27" t="s">
        <v>88</v>
      </c>
      <c r="G8" s="27" t="s">
        <v>82</v>
      </c>
      <c r="H8" s="28">
        <v>1.49</v>
      </c>
      <c r="I8" s="54">
        <v>1000</v>
      </c>
      <c r="J8" s="33">
        <f t="shared" si="0"/>
        <v>1000</v>
      </c>
      <c r="K8" s="34" t="str">
        <f t="shared" si="1"/>
        <v>OK</v>
      </c>
      <c r="L8" s="52">
        <v>0</v>
      </c>
      <c r="M8" s="52">
        <v>0</v>
      </c>
      <c r="N8" s="52">
        <v>0</v>
      </c>
      <c r="O8" s="52">
        <v>0</v>
      </c>
      <c r="P8" s="52">
        <v>0</v>
      </c>
      <c r="Q8" s="52">
        <v>0</v>
      </c>
      <c r="R8" s="52">
        <v>0</v>
      </c>
      <c r="S8" s="52">
        <v>0</v>
      </c>
      <c r="T8" s="52">
        <v>0</v>
      </c>
      <c r="U8" s="52">
        <v>0</v>
      </c>
      <c r="V8" s="52">
        <v>0</v>
      </c>
      <c r="W8" s="52">
        <v>0</v>
      </c>
    </row>
    <row r="9" spans="1:23" ht="120" x14ac:dyDescent="0.25">
      <c r="A9" s="73"/>
      <c r="B9" s="73"/>
      <c r="C9" s="47">
        <v>6</v>
      </c>
      <c r="D9" s="57" t="s">
        <v>63</v>
      </c>
      <c r="E9" s="27" t="s">
        <v>52</v>
      </c>
      <c r="F9" s="27" t="s">
        <v>88</v>
      </c>
      <c r="G9" s="27" t="s">
        <v>82</v>
      </c>
      <c r="H9" s="28">
        <v>3.3</v>
      </c>
      <c r="I9" s="54">
        <v>2000</v>
      </c>
      <c r="J9" s="33">
        <f t="shared" si="0"/>
        <v>1900</v>
      </c>
      <c r="K9" s="34" t="str">
        <f t="shared" si="1"/>
        <v>OK</v>
      </c>
      <c r="L9" s="52">
        <v>0</v>
      </c>
      <c r="M9" s="52">
        <v>0</v>
      </c>
      <c r="N9" s="52">
        <v>100</v>
      </c>
      <c r="O9" s="52">
        <v>0</v>
      </c>
      <c r="P9" s="52">
        <v>0</v>
      </c>
      <c r="Q9" s="52">
        <v>0</v>
      </c>
      <c r="R9" s="52">
        <v>0</v>
      </c>
      <c r="S9" s="52">
        <v>0</v>
      </c>
      <c r="T9" s="52">
        <v>0</v>
      </c>
      <c r="U9" s="52">
        <v>0</v>
      </c>
      <c r="V9" s="52">
        <v>0</v>
      </c>
      <c r="W9" s="52">
        <v>0</v>
      </c>
    </row>
    <row r="10" spans="1:23" ht="60" x14ac:dyDescent="0.25">
      <c r="A10" s="74"/>
      <c r="B10" s="74"/>
      <c r="C10" s="47">
        <v>7</v>
      </c>
      <c r="D10" s="57" t="s">
        <v>64</v>
      </c>
      <c r="E10" s="27" t="s">
        <v>52</v>
      </c>
      <c r="F10" s="27" t="s">
        <v>89</v>
      </c>
      <c r="G10" s="27" t="s">
        <v>82</v>
      </c>
      <c r="H10" s="28">
        <v>1.27</v>
      </c>
      <c r="I10" s="54">
        <v>2000</v>
      </c>
      <c r="J10" s="33">
        <f t="shared" si="0"/>
        <v>2000</v>
      </c>
      <c r="K10" s="34" t="str">
        <f t="shared" si="1"/>
        <v>OK</v>
      </c>
      <c r="L10" s="52">
        <v>0</v>
      </c>
      <c r="M10" s="52">
        <v>0</v>
      </c>
      <c r="N10" s="52">
        <v>0</v>
      </c>
      <c r="O10" s="52">
        <v>0</v>
      </c>
      <c r="P10" s="52">
        <v>0</v>
      </c>
      <c r="Q10" s="52">
        <v>0</v>
      </c>
      <c r="R10" s="52">
        <v>0</v>
      </c>
      <c r="S10" s="52">
        <v>0</v>
      </c>
      <c r="T10" s="52">
        <v>0</v>
      </c>
      <c r="U10" s="52">
        <v>0</v>
      </c>
      <c r="V10" s="52">
        <v>0</v>
      </c>
      <c r="W10" s="52">
        <v>0</v>
      </c>
    </row>
    <row r="11" spans="1:23" ht="195" x14ac:dyDescent="0.25">
      <c r="A11" s="65" t="s">
        <v>108</v>
      </c>
      <c r="B11" s="55">
        <v>3</v>
      </c>
      <c r="C11" s="47">
        <v>8</v>
      </c>
      <c r="D11" s="57" t="s">
        <v>65</v>
      </c>
      <c r="E11" s="27" t="s">
        <v>79</v>
      </c>
      <c r="F11" s="27" t="s">
        <v>90</v>
      </c>
      <c r="G11" s="27" t="s">
        <v>82</v>
      </c>
      <c r="H11" s="28">
        <v>3.5</v>
      </c>
      <c r="I11" s="54">
        <v>10000</v>
      </c>
      <c r="J11" s="33">
        <f t="shared" si="0"/>
        <v>8520</v>
      </c>
      <c r="K11" s="34" t="str">
        <f t="shared" si="1"/>
        <v>OK</v>
      </c>
      <c r="L11" s="52">
        <v>0</v>
      </c>
      <c r="M11" s="52">
        <v>0</v>
      </c>
      <c r="N11" s="52">
        <v>0</v>
      </c>
      <c r="O11" s="52">
        <f>185*8</f>
        <v>1480</v>
      </c>
      <c r="P11" s="52">
        <v>0</v>
      </c>
      <c r="Q11" s="52">
        <v>0</v>
      </c>
      <c r="R11" s="52">
        <v>0</v>
      </c>
      <c r="S11" s="52">
        <v>0</v>
      </c>
      <c r="T11" s="52">
        <v>0</v>
      </c>
      <c r="U11" s="52">
        <v>0</v>
      </c>
      <c r="V11" s="52">
        <v>0</v>
      </c>
      <c r="W11" s="52">
        <v>0</v>
      </c>
    </row>
    <row r="12" spans="1:23" ht="105" x14ac:dyDescent="0.25">
      <c r="A12" s="76" t="s">
        <v>102</v>
      </c>
      <c r="B12" s="72">
        <v>4</v>
      </c>
      <c r="C12" s="47">
        <v>9</v>
      </c>
      <c r="D12" s="57" t="s">
        <v>66</v>
      </c>
      <c r="E12" s="27" t="s">
        <v>52</v>
      </c>
      <c r="F12" s="27" t="s">
        <v>91</v>
      </c>
      <c r="G12" s="27" t="s">
        <v>82</v>
      </c>
      <c r="H12" s="28">
        <v>3.04</v>
      </c>
      <c r="I12" s="54">
        <v>30</v>
      </c>
      <c r="J12" s="33">
        <f t="shared" si="0"/>
        <v>30</v>
      </c>
      <c r="K12" s="34" t="str">
        <f t="shared" si="1"/>
        <v>OK</v>
      </c>
      <c r="L12" s="52">
        <v>0</v>
      </c>
      <c r="M12" s="52">
        <v>0</v>
      </c>
      <c r="N12" s="52">
        <v>0</v>
      </c>
      <c r="O12" s="52">
        <v>0</v>
      </c>
      <c r="P12" s="52">
        <v>0</v>
      </c>
      <c r="Q12" s="52">
        <v>0</v>
      </c>
      <c r="R12" s="52">
        <v>0</v>
      </c>
      <c r="S12" s="52">
        <v>0</v>
      </c>
      <c r="T12" s="52">
        <v>0</v>
      </c>
      <c r="U12" s="52">
        <v>0</v>
      </c>
      <c r="V12" s="52">
        <v>0</v>
      </c>
      <c r="W12" s="52">
        <v>0</v>
      </c>
    </row>
    <row r="13" spans="1:23" ht="75" x14ac:dyDescent="0.25">
      <c r="A13" s="73"/>
      <c r="B13" s="73"/>
      <c r="C13" s="47">
        <v>10</v>
      </c>
      <c r="D13" s="57" t="s">
        <v>67</v>
      </c>
      <c r="E13" s="27" t="s">
        <v>52</v>
      </c>
      <c r="F13" s="27" t="s">
        <v>92</v>
      </c>
      <c r="G13" s="27" t="s">
        <v>82</v>
      </c>
      <c r="H13" s="28">
        <v>3.54</v>
      </c>
      <c r="I13" s="54">
        <v>50</v>
      </c>
      <c r="J13" s="33">
        <f t="shared" si="0"/>
        <v>50</v>
      </c>
      <c r="K13" s="34" t="str">
        <f t="shared" si="1"/>
        <v>OK</v>
      </c>
      <c r="L13" s="52">
        <v>0</v>
      </c>
      <c r="M13" s="52">
        <v>0</v>
      </c>
      <c r="N13" s="52">
        <v>0</v>
      </c>
      <c r="O13" s="52">
        <v>0</v>
      </c>
      <c r="P13" s="52">
        <v>0</v>
      </c>
      <c r="Q13" s="52">
        <v>0</v>
      </c>
      <c r="R13" s="52">
        <v>0</v>
      </c>
      <c r="S13" s="52">
        <v>0</v>
      </c>
      <c r="T13" s="52">
        <v>0</v>
      </c>
      <c r="U13" s="52">
        <v>0</v>
      </c>
      <c r="V13" s="52">
        <v>0</v>
      </c>
      <c r="W13" s="52">
        <v>0</v>
      </c>
    </row>
    <row r="14" spans="1:23" ht="90" x14ac:dyDescent="0.25">
      <c r="A14" s="73"/>
      <c r="B14" s="73"/>
      <c r="C14" s="47">
        <v>11</v>
      </c>
      <c r="D14" s="57" t="s">
        <v>68</v>
      </c>
      <c r="E14" s="27" t="s">
        <v>52</v>
      </c>
      <c r="F14" s="27" t="s">
        <v>92</v>
      </c>
      <c r="G14" s="27" t="s">
        <v>82</v>
      </c>
      <c r="H14" s="28">
        <v>4.24</v>
      </c>
      <c r="I14" s="54"/>
      <c r="J14" s="33">
        <f t="shared" si="0"/>
        <v>0</v>
      </c>
      <c r="K14" s="34" t="str">
        <f t="shared" si="1"/>
        <v>OK</v>
      </c>
      <c r="L14" s="52">
        <v>0</v>
      </c>
      <c r="M14" s="52">
        <v>0</v>
      </c>
      <c r="N14" s="52">
        <v>0</v>
      </c>
      <c r="O14" s="52">
        <v>0</v>
      </c>
      <c r="P14" s="52">
        <v>0</v>
      </c>
      <c r="Q14" s="52">
        <v>0</v>
      </c>
      <c r="R14" s="52">
        <v>0</v>
      </c>
      <c r="S14" s="52">
        <v>0</v>
      </c>
      <c r="T14" s="52">
        <v>0</v>
      </c>
      <c r="U14" s="52">
        <v>0</v>
      </c>
      <c r="V14" s="52">
        <v>0</v>
      </c>
      <c r="W14" s="52">
        <v>0</v>
      </c>
    </row>
    <row r="15" spans="1:23" ht="90" x14ac:dyDescent="0.25">
      <c r="A15" s="73"/>
      <c r="B15" s="73"/>
      <c r="C15" s="47">
        <v>12</v>
      </c>
      <c r="D15" s="57" t="s">
        <v>69</v>
      </c>
      <c r="E15" s="27" t="s">
        <v>52</v>
      </c>
      <c r="F15" s="27" t="s">
        <v>93</v>
      </c>
      <c r="G15" s="27" t="s">
        <v>82</v>
      </c>
      <c r="H15" s="28">
        <v>0.81</v>
      </c>
      <c r="I15" s="54"/>
      <c r="J15" s="33">
        <f t="shared" si="0"/>
        <v>0</v>
      </c>
      <c r="K15" s="34" t="str">
        <f t="shared" si="1"/>
        <v>OK</v>
      </c>
      <c r="L15" s="52">
        <v>0</v>
      </c>
      <c r="M15" s="52">
        <v>0</v>
      </c>
      <c r="N15" s="52">
        <v>0</v>
      </c>
      <c r="O15" s="52">
        <v>0</v>
      </c>
      <c r="P15" s="52">
        <v>0</v>
      </c>
      <c r="Q15" s="52">
        <v>0</v>
      </c>
      <c r="R15" s="52">
        <v>0</v>
      </c>
      <c r="S15" s="52">
        <v>0</v>
      </c>
      <c r="T15" s="52">
        <v>0</v>
      </c>
      <c r="U15" s="52">
        <v>0</v>
      </c>
      <c r="V15" s="52">
        <v>0</v>
      </c>
      <c r="W15" s="52">
        <v>0</v>
      </c>
    </row>
    <row r="16" spans="1:23" ht="60" x14ac:dyDescent="0.25">
      <c r="A16" s="73"/>
      <c r="B16" s="73"/>
      <c r="C16" s="47">
        <v>13</v>
      </c>
      <c r="D16" s="57" t="s">
        <v>70</v>
      </c>
      <c r="E16" s="27" t="s">
        <v>80</v>
      </c>
      <c r="F16" s="27" t="s">
        <v>93</v>
      </c>
      <c r="G16" s="27" t="s">
        <v>82</v>
      </c>
      <c r="H16" s="28">
        <v>0.96</v>
      </c>
      <c r="I16" s="54">
        <v>300</v>
      </c>
      <c r="J16" s="33">
        <f t="shared" si="0"/>
        <v>300</v>
      </c>
      <c r="K16" s="34" t="str">
        <f t="shared" si="1"/>
        <v>OK</v>
      </c>
      <c r="L16" s="52">
        <v>0</v>
      </c>
      <c r="M16" s="52">
        <v>0</v>
      </c>
      <c r="N16" s="52">
        <v>0</v>
      </c>
      <c r="O16" s="52">
        <v>0</v>
      </c>
      <c r="P16" s="52">
        <v>0</v>
      </c>
      <c r="Q16" s="52">
        <v>0</v>
      </c>
      <c r="R16" s="52">
        <v>0</v>
      </c>
      <c r="S16" s="52">
        <v>0</v>
      </c>
      <c r="T16" s="52">
        <v>0</v>
      </c>
      <c r="U16" s="52">
        <v>0</v>
      </c>
      <c r="V16" s="52">
        <v>0</v>
      </c>
      <c r="W16" s="52">
        <v>0</v>
      </c>
    </row>
    <row r="17" spans="1:23" ht="45" x14ac:dyDescent="0.25">
      <c r="A17" s="73"/>
      <c r="B17" s="73"/>
      <c r="C17" s="47">
        <v>14</v>
      </c>
      <c r="D17" s="57" t="s">
        <v>71</v>
      </c>
      <c r="E17" s="27" t="s">
        <v>52</v>
      </c>
      <c r="F17" s="27" t="s">
        <v>92</v>
      </c>
      <c r="G17" s="27" t="s">
        <v>82</v>
      </c>
      <c r="H17" s="28">
        <v>1.1499999999999999</v>
      </c>
      <c r="I17" s="54">
        <v>60</v>
      </c>
      <c r="J17" s="33">
        <f t="shared" si="0"/>
        <v>60</v>
      </c>
      <c r="K17" s="34" t="str">
        <f t="shared" si="1"/>
        <v>OK</v>
      </c>
      <c r="L17" s="52">
        <v>0</v>
      </c>
      <c r="M17" s="52">
        <v>0</v>
      </c>
      <c r="N17" s="52">
        <v>0</v>
      </c>
      <c r="O17" s="52">
        <v>0</v>
      </c>
      <c r="P17" s="52">
        <v>0</v>
      </c>
      <c r="Q17" s="52">
        <v>0</v>
      </c>
      <c r="R17" s="52">
        <v>0</v>
      </c>
      <c r="S17" s="52">
        <v>0</v>
      </c>
      <c r="T17" s="52">
        <v>0</v>
      </c>
      <c r="U17" s="52">
        <v>0</v>
      </c>
      <c r="V17" s="52">
        <v>0</v>
      </c>
      <c r="W17" s="52">
        <v>0</v>
      </c>
    </row>
    <row r="18" spans="1:23" ht="135" x14ac:dyDescent="0.25">
      <c r="A18" s="73"/>
      <c r="B18" s="73"/>
      <c r="C18" s="47">
        <v>15</v>
      </c>
      <c r="D18" s="57" t="s">
        <v>72</v>
      </c>
      <c r="E18" s="27" t="s">
        <v>80</v>
      </c>
      <c r="F18" s="27" t="s">
        <v>94</v>
      </c>
      <c r="G18" s="27" t="s">
        <v>82</v>
      </c>
      <c r="H18" s="28">
        <v>1.1599999999999999</v>
      </c>
      <c r="I18" s="54">
        <v>100</v>
      </c>
      <c r="J18" s="33">
        <f t="shared" si="0"/>
        <v>100</v>
      </c>
      <c r="K18" s="34" t="str">
        <f t="shared" si="1"/>
        <v>OK</v>
      </c>
      <c r="L18" s="52">
        <v>0</v>
      </c>
      <c r="M18" s="52">
        <v>0</v>
      </c>
      <c r="N18" s="52">
        <v>0</v>
      </c>
      <c r="O18" s="52">
        <v>0</v>
      </c>
      <c r="P18" s="52">
        <v>0</v>
      </c>
      <c r="Q18" s="52">
        <v>0</v>
      </c>
      <c r="R18" s="52">
        <v>0</v>
      </c>
      <c r="S18" s="52">
        <v>0</v>
      </c>
      <c r="T18" s="52">
        <v>0</v>
      </c>
      <c r="U18" s="52">
        <v>0</v>
      </c>
      <c r="V18" s="52">
        <v>0</v>
      </c>
      <c r="W18" s="52">
        <v>0</v>
      </c>
    </row>
    <row r="19" spans="1:23" ht="60" x14ac:dyDescent="0.25">
      <c r="A19" s="73"/>
      <c r="B19" s="73"/>
      <c r="C19" s="47">
        <v>16</v>
      </c>
      <c r="D19" s="57" t="s">
        <v>73</v>
      </c>
      <c r="E19" s="27" t="s">
        <v>81</v>
      </c>
      <c r="F19" s="27" t="s">
        <v>95</v>
      </c>
      <c r="G19" s="27" t="s">
        <v>83</v>
      </c>
      <c r="H19" s="28">
        <v>2.11</v>
      </c>
      <c r="I19" s="54"/>
      <c r="J19" s="33">
        <f t="shared" si="0"/>
        <v>0</v>
      </c>
      <c r="K19" s="34" t="str">
        <f t="shared" si="1"/>
        <v>OK</v>
      </c>
      <c r="L19" s="52">
        <v>0</v>
      </c>
      <c r="M19" s="52">
        <v>0</v>
      </c>
      <c r="N19" s="52">
        <v>0</v>
      </c>
      <c r="O19" s="52">
        <v>0</v>
      </c>
      <c r="P19" s="52">
        <v>0</v>
      </c>
      <c r="Q19" s="52">
        <v>0</v>
      </c>
      <c r="R19" s="52">
        <v>0</v>
      </c>
      <c r="S19" s="52">
        <v>0</v>
      </c>
      <c r="T19" s="52">
        <v>0</v>
      </c>
      <c r="U19" s="52">
        <v>0</v>
      </c>
      <c r="V19" s="52">
        <v>0</v>
      </c>
      <c r="W19" s="52">
        <v>0</v>
      </c>
    </row>
    <row r="20" spans="1:23" ht="30" x14ac:dyDescent="0.25">
      <c r="A20" s="73"/>
      <c r="B20" s="73"/>
      <c r="C20" s="47">
        <v>17</v>
      </c>
      <c r="D20" s="57" t="s">
        <v>74</v>
      </c>
      <c r="E20" s="27" t="s">
        <v>81</v>
      </c>
      <c r="F20" s="27" t="s">
        <v>96</v>
      </c>
      <c r="G20" s="27" t="s">
        <v>83</v>
      </c>
      <c r="H20" s="28">
        <v>0.12</v>
      </c>
      <c r="I20" s="54"/>
      <c r="J20" s="33">
        <f t="shared" si="0"/>
        <v>0</v>
      </c>
      <c r="K20" s="34" t="str">
        <f t="shared" si="1"/>
        <v>OK</v>
      </c>
      <c r="L20" s="52">
        <v>0</v>
      </c>
      <c r="M20" s="52">
        <v>0</v>
      </c>
      <c r="N20" s="52">
        <v>0</v>
      </c>
      <c r="O20" s="52">
        <v>0</v>
      </c>
      <c r="P20" s="52">
        <v>0</v>
      </c>
      <c r="Q20" s="52">
        <v>0</v>
      </c>
      <c r="R20" s="52">
        <v>0</v>
      </c>
      <c r="S20" s="52">
        <v>0</v>
      </c>
      <c r="T20" s="52">
        <v>0</v>
      </c>
      <c r="U20" s="52">
        <v>0</v>
      </c>
      <c r="V20" s="52">
        <v>0</v>
      </c>
      <c r="W20" s="52">
        <v>0</v>
      </c>
    </row>
    <row r="21" spans="1:23" ht="30" x14ac:dyDescent="0.25">
      <c r="A21" s="73"/>
      <c r="B21" s="73"/>
      <c r="C21" s="47">
        <v>18</v>
      </c>
      <c r="D21" s="57" t="s">
        <v>75</v>
      </c>
      <c r="E21" s="27" t="s">
        <v>52</v>
      </c>
      <c r="F21" s="27" t="s">
        <v>97</v>
      </c>
      <c r="G21" s="27" t="s">
        <v>82</v>
      </c>
      <c r="H21" s="28">
        <v>10.14</v>
      </c>
      <c r="I21" s="54"/>
      <c r="J21" s="33">
        <f t="shared" si="0"/>
        <v>0</v>
      </c>
      <c r="K21" s="34" t="str">
        <f t="shared" si="1"/>
        <v>OK</v>
      </c>
      <c r="L21" s="52">
        <v>0</v>
      </c>
      <c r="M21" s="52">
        <v>0</v>
      </c>
      <c r="N21" s="52">
        <v>0</v>
      </c>
      <c r="O21" s="52">
        <v>0</v>
      </c>
      <c r="P21" s="52">
        <v>0</v>
      </c>
      <c r="Q21" s="52">
        <v>0</v>
      </c>
      <c r="R21" s="52">
        <v>0</v>
      </c>
      <c r="S21" s="52">
        <v>0</v>
      </c>
      <c r="T21" s="52">
        <v>0</v>
      </c>
      <c r="U21" s="52">
        <v>0</v>
      </c>
      <c r="V21" s="52">
        <v>0</v>
      </c>
      <c r="W21" s="52">
        <v>0</v>
      </c>
    </row>
    <row r="22" spans="1:23" ht="30" x14ac:dyDescent="0.25">
      <c r="A22" s="74"/>
      <c r="B22" s="74"/>
      <c r="C22" s="47">
        <v>19</v>
      </c>
      <c r="D22" s="57" t="s">
        <v>76</v>
      </c>
      <c r="E22" s="27" t="s">
        <v>80</v>
      </c>
      <c r="F22" s="27" t="s">
        <v>98</v>
      </c>
      <c r="G22" s="27" t="s">
        <v>82</v>
      </c>
      <c r="H22" s="28">
        <v>1.95</v>
      </c>
      <c r="I22" s="54"/>
      <c r="J22" s="33">
        <f t="shared" si="0"/>
        <v>0</v>
      </c>
      <c r="K22" s="34" t="str">
        <f t="shared" si="1"/>
        <v>OK</v>
      </c>
      <c r="L22" s="52">
        <v>0</v>
      </c>
      <c r="M22" s="52">
        <v>0</v>
      </c>
      <c r="N22" s="52">
        <v>0</v>
      </c>
      <c r="O22" s="52">
        <v>0</v>
      </c>
      <c r="P22" s="52">
        <v>0</v>
      </c>
      <c r="Q22" s="52">
        <v>0</v>
      </c>
      <c r="R22" s="52">
        <v>0</v>
      </c>
      <c r="S22" s="52">
        <v>0</v>
      </c>
      <c r="T22" s="52">
        <v>0</v>
      </c>
      <c r="U22" s="52">
        <v>0</v>
      </c>
      <c r="V22" s="52">
        <v>0</v>
      </c>
      <c r="W22" s="52">
        <v>0</v>
      </c>
    </row>
    <row r="23" spans="1:23" ht="150" x14ac:dyDescent="0.25">
      <c r="A23" s="47" t="s">
        <v>103</v>
      </c>
      <c r="B23" s="47">
        <v>5</v>
      </c>
      <c r="C23" s="47">
        <v>20</v>
      </c>
      <c r="D23" s="57" t="s">
        <v>77</v>
      </c>
      <c r="E23" s="27" t="s">
        <v>52</v>
      </c>
      <c r="F23" s="27" t="s">
        <v>99</v>
      </c>
      <c r="G23" s="27" t="s">
        <v>82</v>
      </c>
      <c r="H23" s="28">
        <v>487.41</v>
      </c>
      <c r="I23" s="54"/>
      <c r="J23" s="33">
        <f t="shared" si="0"/>
        <v>0</v>
      </c>
      <c r="K23" s="34" t="str">
        <f t="shared" si="1"/>
        <v>OK</v>
      </c>
      <c r="L23" s="52">
        <v>0</v>
      </c>
      <c r="M23" s="52">
        <v>0</v>
      </c>
      <c r="N23" s="52">
        <v>0</v>
      </c>
      <c r="O23" s="52">
        <v>0</v>
      </c>
      <c r="P23" s="52">
        <v>0</v>
      </c>
      <c r="Q23" s="52">
        <v>0</v>
      </c>
      <c r="R23" s="52">
        <v>0</v>
      </c>
      <c r="S23" s="52">
        <v>0</v>
      </c>
      <c r="T23" s="52">
        <v>0</v>
      </c>
      <c r="U23" s="52">
        <v>0</v>
      </c>
      <c r="V23" s="52">
        <v>0</v>
      </c>
      <c r="W23" s="52">
        <v>0</v>
      </c>
    </row>
    <row r="25" spans="1:23" x14ac:dyDescent="0.25">
      <c r="D25" s="26" t="s">
        <v>49</v>
      </c>
    </row>
  </sheetData>
  <mergeCells count="22">
    <mergeCell ref="A4:A7"/>
    <mergeCell ref="B4:B7"/>
    <mergeCell ref="A8:A10"/>
    <mergeCell ref="B8:B10"/>
    <mergeCell ref="A12:A22"/>
    <mergeCell ref="B12:B22"/>
    <mergeCell ref="W1:W2"/>
    <mergeCell ref="A2:K2"/>
    <mergeCell ref="S1:S2"/>
    <mergeCell ref="L1:L2"/>
    <mergeCell ref="D1:H1"/>
    <mergeCell ref="I1:K1"/>
    <mergeCell ref="T1:T2"/>
    <mergeCell ref="U1:U2"/>
    <mergeCell ref="M1:M2"/>
    <mergeCell ref="N1:N2"/>
    <mergeCell ref="O1:O2"/>
    <mergeCell ref="P1:P2"/>
    <mergeCell ref="Q1:Q2"/>
    <mergeCell ref="R1:R2"/>
    <mergeCell ref="A1:C1"/>
    <mergeCell ref="V1:V2"/>
  </mergeCells>
  <conditionalFormatting sqref="P4:W4">
    <cfRule type="cellIs" dxfId="203" priority="16" stopIfTrue="1" operator="greaterThan">
      <formula>0</formula>
    </cfRule>
    <cfRule type="cellIs" dxfId="202" priority="17" stopIfTrue="1" operator="greaterThan">
      <formula>0</formula>
    </cfRule>
    <cfRule type="cellIs" dxfId="201" priority="18" stopIfTrue="1" operator="greaterThan">
      <formula>0</formula>
    </cfRule>
  </conditionalFormatting>
  <conditionalFormatting sqref="P5:W23">
    <cfRule type="cellIs" dxfId="200" priority="13" stopIfTrue="1" operator="greaterThan">
      <formula>0</formula>
    </cfRule>
    <cfRule type="cellIs" dxfId="199" priority="14" stopIfTrue="1" operator="greaterThan">
      <formula>0</formula>
    </cfRule>
    <cfRule type="cellIs" dxfId="198" priority="15" stopIfTrue="1" operator="greaterThan">
      <formula>0</formula>
    </cfRule>
  </conditionalFormatting>
  <conditionalFormatting sqref="L4">
    <cfRule type="cellIs" dxfId="197" priority="10" stopIfTrue="1" operator="greaterThan">
      <formula>0</formula>
    </cfRule>
    <cfRule type="cellIs" dxfId="196" priority="11" stopIfTrue="1" operator="greaterThan">
      <formula>0</formula>
    </cfRule>
    <cfRule type="cellIs" dxfId="195" priority="12" stopIfTrue="1" operator="greaterThan">
      <formula>0</formula>
    </cfRule>
  </conditionalFormatting>
  <conditionalFormatting sqref="L5:L23">
    <cfRule type="cellIs" dxfId="194" priority="7" stopIfTrue="1" operator="greaterThan">
      <formula>0</formula>
    </cfRule>
    <cfRule type="cellIs" dxfId="193" priority="8" stopIfTrue="1" operator="greaterThan">
      <formula>0</formula>
    </cfRule>
    <cfRule type="cellIs" dxfId="192" priority="9" stopIfTrue="1" operator="greaterThan">
      <formula>0</formula>
    </cfRule>
  </conditionalFormatting>
  <conditionalFormatting sqref="M4:O4">
    <cfRule type="cellIs" dxfId="191" priority="4" stopIfTrue="1" operator="greaterThan">
      <formula>0</formula>
    </cfRule>
    <cfRule type="cellIs" dxfId="190" priority="5" stopIfTrue="1" operator="greaterThan">
      <formula>0</formula>
    </cfRule>
    <cfRule type="cellIs" dxfId="189" priority="6" stopIfTrue="1" operator="greaterThan">
      <formula>0</formula>
    </cfRule>
  </conditionalFormatting>
  <conditionalFormatting sqref="M5:O23">
    <cfRule type="cellIs" dxfId="188" priority="1" stopIfTrue="1" operator="greaterThan">
      <formula>0</formula>
    </cfRule>
    <cfRule type="cellIs" dxfId="187" priority="2" stopIfTrue="1" operator="greaterThan">
      <formula>0</formula>
    </cfRule>
    <cfRule type="cellIs" dxfId="186" priority="3" stopIfTrue="1" operator="greaterThan">
      <formula>0</formula>
    </cfRule>
  </conditionalFormatting>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
  <sheetViews>
    <sheetView zoomScale="80" zoomScaleNormal="80" workbookViewId="0">
      <selection activeCell="J5" sqref="J5"/>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12.42578125" style="2" customWidth="1"/>
    <col min="6" max="6" width="14.5703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12" width="13.5703125" style="25" customWidth="1"/>
    <col min="13" max="13" width="13.28515625" style="25" customWidth="1"/>
    <col min="14" max="23" width="12" style="25" customWidth="1"/>
    <col min="24" max="16384" width="9.7109375" style="20"/>
  </cols>
  <sheetData>
    <row r="1" spans="1:23" ht="33" customHeight="1" x14ac:dyDescent="0.25">
      <c r="A1" s="71" t="s">
        <v>55</v>
      </c>
      <c r="B1" s="71"/>
      <c r="C1" s="71"/>
      <c r="D1" s="71" t="s">
        <v>56</v>
      </c>
      <c r="E1" s="71"/>
      <c r="F1" s="71"/>
      <c r="G1" s="71"/>
      <c r="H1" s="71"/>
      <c r="I1" s="71" t="s">
        <v>57</v>
      </c>
      <c r="J1" s="71"/>
      <c r="K1" s="71"/>
      <c r="L1" s="70" t="s">
        <v>124</v>
      </c>
      <c r="M1" s="70" t="s">
        <v>125</v>
      </c>
      <c r="N1" s="70" t="s">
        <v>48</v>
      </c>
      <c r="O1" s="70" t="s">
        <v>48</v>
      </c>
      <c r="P1" s="70" t="s">
        <v>48</v>
      </c>
      <c r="Q1" s="70" t="s">
        <v>48</v>
      </c>
      <c r="R1" s="70" t="s">
        <v>48</v>
      </c>
      <c r="S1" s="70" t="s">
        <v>48</v>
      </c>
      <c r="T1" s="70" t="s">
        <v>48</v>
      </c>
      <c r="U1" s="70" t="s">
        <v>48</v>
      </c>
      <c r="V1" s="70" t="s">
        <v>48</v>
      </c>
      <c r="W1" s="70" t="s">
        <v>48</v>
      </c>
    </row>
    <row r="2" spans="1:23" ht="21.75" customHeight="1" x14ac:dyDescent="0.25">
      <c r="A2" s="71" t="s">
        <v>104</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9" t="s">
        <v>3</v>
      </c>
      <c r="B3" s="29" t="s">
        <v>1</v>
      </c>
      <c r="C3" s="17" t="s">
        <v>4</v>
      </c>
      <c r="D3" s="17" t="s">
        <v>6</v>
      </c>
      <c r="E3" s="17" t="s">
        <v>46</v>
      </c>
      <c r="F3" s="17" t="s">
        <v>47</v>
      </c>
      <c r="G3" s="17" t="s">
        <v>84</v>
      </c>
      <c r="H3" s="18" t="s">
        <v>5</v>
      </c>
      <c r="I3" s="30" t="s">
        <v>30</v>
      </c>
      <c r="J3" s="31" t="s">
        <v>0</v>
      </c>
      <c r="K3" s="29" t="s">
        <v>7</v>
      </c>
      <c r="L3" s="66">
        <v>42283</v>
      </c>
      <c r="M3" s="67">
        <v>42290</v>
      </c>
      <c r="N3" s="19" t="s">
        <v>2</v>
      </c>
      <c r="O3" s="19" t="s">
        <v>2</v>
      </c>
      <c r="P3" s="19" t="s">
        <v>2</v>
      </c>
      <c r="Q3" s="19" t="s">
        <v>2</v>
      </c>
      <c r="R3" s="19" t="s">
        <v>2</v>
      </c>
      <c r="S3" s="19" t="s">
        <v>2</v>
      </c>
      <c r="T3" s="19" t="s">
        <v>2</v>
      </c>
      <c r="U3" s="19" t="s">
        <v>2</v>
      </c>
      <c r="V3" s="19" t="s">
        <v>2</v>
      </c>
      <c r="W3" s="19" t="s">
        <v>2</v>
      </c>
    </row>
    <row r="4" spans="1:23" ht="75" x14ac:dyDescent="0.25">
      <c r="A4" s="76" t="s">
        <v>100</v>
      </c>
      <c r="B4" s="72">
        <v>1</v>
      </c>
      <c r="C4" s="55">
        <v>1</v>
      </c>
      <c r="D4" s="56" t="s">
        <v>58</v>
      </c>
      <c r="E4" s="48" t="s">
        <v>52</v>
      </c>
      <c r="F4" s="48" t="s">
        <v>85</v>
      </c>
      <c r="G4" s="48" t="s">
        <v>82</v>
      </c>
      <c r="H4" s="51">
        <v>0.94</v>
      </c>
      <c r="I4" s="53"/>
      <c r="J4" s="33">
        <f>I4-(SUM(L4:W4))</f>
        <v>0</v>
      </c>
      <c r="K4" s="34" t="str">
        <f>IF(J4&lt;0,"ATENÇÃO","OK")</f>
        <v>OK</v>
      </c>
      <c r="L4" s="52">
        <v>0</v>
      </c>
      <c r="M4" s="52">
        <v>0</v>
      </c>
      <c r="N4" s="52">
        <v>0</v>
      </c>
      <c r="O4" s="52">
        <v>0</v>
      </c>
      <c r="P4" s="52">
        <v>0</v>
      </c>
      <c r="Q4" s="52">
        <v>0</v>
      </c>
      <c r="R4" s="52">
        <v>0</v>
      </c>
      <c r="S4" s="52">
        <v>0</v>
      </c>
      <c r="T4" s="52">
        <v>0</v>
      </c>
      <c r="U4" s="52">
        <v>0</v>
      </c>
      <c r="V4" s="52">
        <v>0</v>
      </c>
      <c r="W4" s="52">
        <v>0</v>
      </c>
    </row>
    <row r="5" spans="1:23" ht="135" x14ac:dyDescent="0.25">
      <c r="A5" s="73"/>
      <c r="B5" s="73"/>
      <c r="C5" s="55">
        <v>2</v>
      </c>
      <c r="D5" s="56" t="s">
        <v>59</v>
      </c>
      <c r="E5" s="48" t="s">
        <v>78</v>
      </c>
      <c r="F5" s="48" t="s">
        <v>86</v>
      </c>
      <c r="G5" s="48" t="s">
        <v>82</v>
      </c>
      <c r="H5" s="51">
        <v>12.95</v>
      </c>
      <c r="I5" s="53">
        <v>120</v>
      </c>
      <c r="J5" s="33">
        <f t="shared" ref="J5:J23" si="0">I5-(SUM(L5:W5))</f>
        <v>90</v>
      </c>
      <c r="K5" s="34" t="str">
        <f t="shared" ref="K5:K23" si="1">IF(J5&lt;0,"ATENÇÃO","OK")</f>
        <v>OK</v>
      </c>
      <c r="L5" s="52">
        <v>30</v>
      </c>
      <c r="M5" s="52">
        <v>0</v>
      </c>
      <c r="N5" s="52">
        <v>0</v>
      </c>
      <c r="O5" s="52">
        <v>0</v>
      </c>
      <c r="P5" s="52">
        <v>0</v>
      </c>
      <c r="Q5" s="52">
        <v>0</v>
      </c>
      <c r="R5" s="52">
        <v>0</v>
      </c>
      <c r="S5" s="52">
        <v>0</v>
      </c>
      <c r="T5" s="52">
        <v>0</v>
      </c>
      <c r="U5" s="52">
        <v>0</v>
      </c>
      <c r="V5" s="52">
        <v>0</v>
      </c>
      <c r="W5" s="52">
        <v>0</v>
      </c>
    </row>
    <row r="6" spans="1:23" ht="45" x14ac:dyDescent="0.25">
      <c r="A6" s="73"/>
      <c r="B6" s="73"/>
      <c r="C6" s="47">
        <v>3</v>
      </c>
      <c r="D6" s="57" t="s">
        <v>60</v>
      </c>
      <c r="E6" s="27" t="s">
        <v>52</v>
      </c>
      <c r="F6" s="27" t="s">
        <v>87</v>
      </c>
      <c r="G6" s="27" t="s">
        <v>82</v>
      </c>
      <c r="H6" s="28">
        <v>31.21</v>
      </c>
      <c r="I6" s="54"/>
      <c r="J6" s="33">
        <f t="shared" si="0"/>
        <v>0</v>
      </c>
      <c r="K6" s="34" t="str">
        <f t="shared" si="1"/>
        <v>OK</v>
      </c>
      <c r="L6" s="52">
        <v>0</v>
      </c>
      <c r="M6" s="52">
        <v>0</v>
      </c>
      <c r="N6" s="52">
        <v>0</v>
      </c>
      <c r="O6" s="52">
        <v>0</v>
      </c>
      <c r="P6" s="52">
        <v>0</v>
      </c>
      <c r="Q6" s="52">
        <v>0</v>
      </c>
      <c r="R6" s="52">
        <v>0</v>
      </c>
      <c r="S6" s="52">
        <v>0</v>
      </c>
      <c r="T6" s="52">
        <v>0</v>
      </c>
      <c r="U6" s="52">
        <v>0</v>
      </c>
      <c r="V6" s="52">
        <v>0</v>
      </c>
      <c r="W6" s="52">
        <v>0</v>
      </c>
    </row>
    <row r="7" spans="1:23" ht="105" x14ac:dyDescent="0.25">
      <c r="A7" s="74"/>
      <c r="B7" s="74"/>
      <c r="C7" s="47">
        <v>4</v>
      </c>
      <c r="D7" s="57" t="s">
        <v>61</v>
      </c>
      <c r="E7" s="27" t="s">
        <v>52</v>
      </c>
      <c r="F7" s="27" t="s">
        <v>86</v>
      </c>
      <c r="G7" s="27" t="s">
        <v>82</v>
      </c>
      <c r="H7" s="28">
        <v>15.5</v>
      </c>
      <c r="I7" s="54"/>
      <c r="J7" s="33">
        <f t="shared" si="0"/>
        <v>0</v>
      </c>
      <c r="K7" s="34" t="str">
        <f t="shared" si="1"/>
        <v>OK</v>
      </c>
      <c r="L7" s="52">
        <v>0</v>
      </c>
      <c r="M7" s="52">
        <v>0</v>
      </c>
      <c r="N7" s="52">
        <v>0</v>
      </c>
      <c r="O7" s="52">
        <v>0</v>
      </c>
      <c r="P7" s="52">
        <v>0</v>
      </c>
      <c r="Q7" s="52">
        <v>0</v>
      </c>
      <c r="R7" s="52">
        <v>0</v>
      </c>
      <c r="S7" s="52">
        <v>0</v>
      </c>
      <c r="T7" s="52">
        <v>0</v>
      </c>
      <c r="U7" s="52">
        <v>0</v>
      </c>
      <c r="V7" s="52">
        <v>0</v>
      </c>
      <c r="W7" s="52">
        <v>0</v>
      </c>
    </row>
    <row r="8" spans="1:23" ht="120" x14ac:dyDescent="0.25">
      <c r="A8" s="76" t="s">
        <v>101</v>
      </c>
      <c r="B8" s="72">
        <v>2</v>
      </c>
      <c r="C8" s="47">
        <v>5</v>
      </c>
      <c r="D8" s="57" t="s">
        <v>62</v>
      </c>
      <c r="E8" s="27" t="s">
        <v>52</v>
      </c>
      <c r="F8" s="27" t="s">
        <v>88</v>
      </c>
      <c r="G8" s="27" t="s">
        <v>82</v>
      </c>
      <c r="H8" s="28">
        <v>1.49</v>
      </c>
      <c r="I8" s="54">
        <v>800</v>
      </c>
      <c r="J8" s="33">
        <f t="shared" si="0"/>
        <v>800</v>
      </c>
      <c r="K8" s="34" t="str">
        <f t="shared" si="1"/>
        <v>OK</v>
      </c>
      <c r="L8" s="52">
        <v>0</v>
      </c>
      <c r="M8" s="52">
        <v>0</v>
      </c>
      <c r="N8" s="52">
        <v>0</v>
      </c>
      <c r="O8" s="52">
        <v>0</v>
      </c>
      <c r="P8" s="52">
        <v>0</v>
      </c>
      <c r="Q8" s="52">
        <v>0</v>
      </c>
      <c r="R8" s="52">
        <v>0</v>
      </c>
      <c r="S8" s="52">
        <v>0</v>
      </c>
      <c r="T8" s="52">
        <v>0</v>
      </c>
      <c r="U8" s="52">
        <v>0</v>
      </c>
      <c r="V8" s="52">
        <v>0</v>
      </c>
      <c r="W8" s="52">
        <v>0</v>
      </c>
    </row>
    <row r="9" spans="1:23" ht="120" x14ac:dyDescent="0.25">
      <c r="A9" s="73"/>
      <c r="B9" s="73"/>
      <c r="C9" s="47">
        <v>6</v>
      </c>
      <c r="D9" s="57" t="s">
        <v>63</v>
      </c>
      <c r="E9" s="27" t="s">
        <v>52</v>
      </c>
      <c r="F9" s="27" t="s">
        <v>88</v>
      </c>
      <c r="G9" s="27" t="s">
        <v>82</v>
      </c>
      <c r="H9" s="28">
        <v>3.3</v>
      </c>
      <c r="I9" s="54">
        <v>800</v>
      </c>
      <c r="J9" s="33">
        <f t="shared" si="0"/>
        <v>800</v>
      </c>
      <c r="K9" s="34" t="str">
        <f t="shared" si="1"/>
        <v>OK</v>
      </c>
      <c r="L9" s="52">
        <v>0</v>
      </c>
      <c r="M9" s="52">
        <v>0</v>
      </c>
      <c r="N9" s="52">
        <v>0</v>
      </c>
      <c r="O9" s="52">
        <v>0</v>
      </c>
      <c r="P9" s="52">
        <v>0</v>
      </c>
      <c r="Q9" s="52">
        <v>0</v>
      </c>
      <c r="R9" s="52">
        <v>0</v>
      </c>
      <c r="S9" s="52">
        <v>0</v>
      </c>
      <c r="T9" s="52">
        <v>0</v>
      </c>
      <c r="U9" s="52">
        <v>0</v>
      </c>
      <c r="V9" s="52">
        <v>0</v>
      </c>
      <c r="W9" s="52">
        <v>0</v>
      </c>
    </row>
    <row r="10" spans="1:23" ht="60" x14ac:dyDescent="0.25">
      <c r="A10" s="74"/>
      <c r="B10" s="74"/>
      <c r="C10" s="47">
        <v>7</v>
      </c>
      <c r="D10" s="57" t="s">
        <v>64</v>
      </c>
      <c r="E10" s="27" t="s">
        <v>52</v>
      </c>
      <c r="F10" s="27" t="s">
        <v>89</v>
      </c>
      <c r="G10" s="27" t="s">
        <v>82</v>
      </c>
      <c r="H10" s="28">
        <v>1.27</v>
      </c>
      <c r="I10" s="54">
        <v>800</v>
      </c>
      <c r="J10" s="33">
        <f t="shared" si="0"/>
        <v>800</v>
      </c>
      <c r="K10" s="34" t="str">
        <f t="shared" si="1"/>
        <v>OK</v>
      </c>
      <c r="L10" s="52">
        <v>0</v>
      </c>
      <c r="M10" s="52">
        <v>0</v>
      </c>
      <c r="N10" s="52">
        <v>0</v>
      </c>
      <c r="O10" s="52">
        <v>0</v>
      </c>
      <c r="P10" s="52">
        <v>0</v>
      </c>
      <c r="Q10" s="52">
        <v>0</v>
      </c>
      <c r="R10" s="52">
        <v>0</v>
      </c>
      <c r="S10" s="52">
        <v>0</v>
      </c>
      <c r="T10" s="52">
        <v>0</v>
      </c>
      <c r="U10" s="52">
        <v>0</v>
      </c>
      <c r="V10" s="52">
        <v>0</v>
      </c>
      <c r="W10" s="52">
        <v>0</v>
      </c>
    </row>
    <row r="11" spans="1:23" ht="195" x14ac:dyDescent="0.25">
      <c r="A11" s="65" t="s">
        <v>108</v>
      </c>
      <c r="B11" s="55">
        <v>3</v>
      </c>
      <c r="C11" s="47">
        <v>8</v>
      </c>
      <c r="D11" s="57" t="s">
        <v>65</v>
      </c>
      <c r="E11" s="27" t="s">
        <v>79</v>
      </c>
      <c r="F11" s="27" t="s">
        <v>90</v>
      </c>
      <c r="G11" s="27" t="s">
        <v>82</v>
      </c>
      <c r="H11" s="28">
        <v>3.5</v>
      </c>
      <c r="I11" s="54"/>
      <c r="J11" s="33">
        <f t="shared" si="0"/>
        <v>0</v>
      </c>
      <c r="K11" s="34" t="str">
        <f t="shared" si="1"/>
        <v>OK</v>
      </c>
      <c r="L11" s="52">
        <v>0</v>
      </c>
      <c r="M11" s="52">
        <v>0</v>
      </c>
      <c r="N11" s="52">
        <v>0</v>
      </c>
      <c r="O11" s="52">
        <v>0</v>
      </c>
      <c r="P11" s="52">
        <v>0</v>
      </c>
      <c r="Q11" s="52">
        <v>0</v>
      </c>
      <c r="R11" s="52">
        <v>0</v>
      </c>
      <c r="S11" s="52">
        <v>0</v>
      </c>
      <c r="T11" s="52">
        <v>0</v>
      </c>
      <c r="U11" s="52">
        <v>0</v>
      </c>
      <c r="V11" s="52">
        <v>0</v>
      </c>
      <c r="W11" s="52">
        <v>0</v>
      </c>
    </row>
    <row r="12" spans="1:23" ht="105" x14ac:dyDescent="0.25">
      <c r="A12" s="76" t="s">
        <v>102</v>
      </c>
      <c r="B12" s="72">
        <v>4</v>
      </c>
      <c r="C12" s="47">
        <v>9</v>
      </c>
      <c r="D12" s="57" t="s">
        <v>66</v>
      </c>
      <c r="E12" s="27" t="s">
        <v>52</v>
      </c>
      <c r="F12" s="27" t="s">
        <v>91</v>
      </c>
      <c r="G12" s="27" t="s">
        <v>82</v>
      </c>
      <c r="H12" s="28">
        <v>3.04</v>
      </c>
      <c r="I12" s="54">
        <v>50</v>
      </c>
      <c r="J12" s="33">
        <f t="shared" si="0"/>
        <v>30</v>
      </c>
      <c r="K12" s="34" t="str">
        <f t="shared" si="1"/>
        <v>OK</v>
      </c>
      <c r="L12" s="52">
        <v>0</v>
      </c>
      <c r="M12" s="68">
        <v>20</v>
      </c>
      <c r="N12" s="52">
        <v>0</v>
      </c>
      <c r="O12" s="52">
        <v>0</v>
      </c>
      <c r="P12" s="52">
        <v>0</v>
      </c>
      <c r="Q12" s="52">
        <v>0</v>
      </c>
      <c r="R12" s="52">
        <v>0</v>
      </c>
      <c r="S12" s="52">
        <v>0</v>
      </c>
      <c r="T12" s="52">
        <v>0</v>
      </c>
      <c r="U12" s="52">
        <v>0</v>
      </c>
      <c r="V12" s="52">
        <v>0</v>
      </c>
      <c r="W12" s="52">
        <v>0</v>
      </c>
    </row>
    <row r="13" spans="1:23" ht="75" x14ac:dyDescent="0.25">
      <c r="A13" s="73"/>
      <c r="B13" s="73"/>
      <c r="C13" s="47">
        <v>10</v>
      </c>
      <c r="D13" s="57" t="s">
        <v>67</v>
      </c>
      <c r="E13" s="27" t="s">
        <v>52</v>
      </c>
      <c r="F13" s="27" t="s">
        <v>92</v>
      </c>
      <c r="G13" s="27" t="s">
        <v>82</v>
      </c>
      <c r="H13" s="28">
        <v>3.54</v>
      </c>
      <c r="I13" s="54">
        <v>50</v>
      </c>
      <c r="J13" s="33">
        <f t="shared" si="0"/>
        <v>20</v>
      </c>
      <c r="K13" s="34" t="str">
        <f t="shared" si="1"/>
        <v>OK</v>
      </c>
      <c r="L13" s="52">
        <v>0</v>
      </c>
      <c r="M13" s="52">
        <v>30</v>
      </c>
      <c r="N13" s="52">
        <v>0</v>
      </c>
      <c r="O13" s="52">
        <v>0</v>
      </c>
      <c r="P13" s="52">
        <v>0</v>
      </c>
      <c r="Q13" s="52">
        <v>0</v>
      </c>
      <c r="R13" s="52">
        <v>0</v>
      </c>
      <c r="S13" s="52">
        <v>0</v>
      </c>
      <c r="T13" s="52">
        <v>0</v>
      </c>
      <c r="U13" s="52">
        <v>0</v>
      </c>
      <c r="V13" s="52">
        <v>0</v>
      </c>
      <c r="W13" s="52">
        <v>0</v>
      </c>
    </row>
    <row r="14" spans="1:23" ht="90" x14ac:dyDescent="0.25">
      <c r="A14" s="73"/>
      <c r="B14" s="73"/>
      <c r="C14" s="47">
        <v>11</v>
      </c>
      <c r="D14" s="57" t="s">
        <v>68</v>
      </c>
      <c r="E14" s="27" t="s">
        <v>52</v>
      </c>
      <c r="F14" s="27" t="s">
        <v>92</v>
      </c>
      <c r="G14" s="27" t="s">
        <v>82</v>
      </c>
      <c r="H14" s="28">
        <v>4.24</v>
      </c>
      <c r="I14" s="54"/>
      <c r="J14" s="33">
        <f t="shared" si="0"/>
        <v>0</v>
      </c>
      <c r="K14" s="34" t="str">
        <f t="shared" si="1"/>
        <v>OK</v>
      </c>
      <c r="L14" s="52">
        <v>0</v>
      </c>
      <c r="M14" s="52">
        <v>0</v>
      </c>
      <c r="N14" s="52">
        <v>0</v>
      </c>
      <c r="O14" s="52">
        <v>0</v>
      </c>
      <c r="P14" s="52">
        <v>0</v>
      </c>
      <c r="Q14" s="52">
        <v>0</v>
      </c>
      <c r="R14" s="52">
        <v>0</v>
      </c>
      <c r="S14" s="52">
        <v>0</v>
      </c>
      <c r="T14" s="52">
        <v>0</v>
      </c>
      <c r="U14" s="52">
        <v>0</v>
      </c>
      <c r="V14" s="52">
        <v>0</v>
      </c>
      <c r="W14" s="52">
        <v>0</v>
      </c>
    </row>
    <row r="15" spans="1:23" ht="90" x14ac:dyDescent="0.25">
      <c r="A15" s="73"/>
      <c r="B15" s="73"/>
      <c r="C15" s="47">
        <v>12</v>
      </c>
      <c r="D15" s="57" t="s">
        <v>69</v>
      </c>
      <c r="E15" s="27" t="s">
        <v>52</v>
      </c>
      <c r="F15" s="27" t="s">
        <v>93</v>
      </c>
      <c r="G15" s="27" t="s">
        <v>82</v>
      </c>
      <c r="H15" s="28">
        <v>0.81</v>
      </c>
      <c r="I15" s="54">
        <v>50</v>
      </c>
      <c r="J15" s="33">
        <f t="shared" si="0"/>
        <v>50</v>
      </c>
      <c r="K15" s="34" t="str">
        <f t="shared" si="1"/>
        <v>OK</v>
      </c>
      <c r="L15" s="52">
        <v>0</v>
      </c>
      <c r="M15" s="52">
        <v>0</v>
      </c>
      <c r="N15" s="52">
        <v>0</v>
      </c>
      <c r="O15" s="52">
        <v>0</v>
      </c>
      <c r="P15" s="52">
        <v>0</v>
      </c>
      <c r="Q15" s="52">
        <v>0</v>
      </c>
      <c r="R15" s="52">
        <v>0</v>
      </c>
      <c r="S15" s="52">
        <v>0</v>
      </c>
      <c r="T15" s="52">
        <v>0</v>
      </c>
      <c r="U15" s="52">
        <v>0</v>
      </c>
      <c r="V15" s="52">
        <v>0</v>
      </c>
      <c r="W15" s="52">
        <v>0</v>
      </c>
    </row>
    <row r="16" spans="1:23" ht="60" x14ac:dyDescent="0.25">
      <c r="A16" s="73"/>
      <c r="B16" s="73"/>
      <c r="C16" s="47">
        <v>13</v>
      </c>
      <c r="D16" s="57" t="s">
        <v>70</v>
      </c>
      <c r="E16" s="27" t="s">
        <v>80</v>
      </c>
      <c r="F16" s="27" t="s">
        <v>93</v>
      </c>
      <c r="G16" s="27" t="s">
        <v>82</v>
      </c>
      <c r="H16" s="28">
        <v>0.96</v>
      </c>
      <c r="I16" s="54">
        <v>50</v>
      </c>
      <c r="J16" s="33">
        <f t="shared" si="0"/>
        <v>50</v>
      </c>
      <c r="K16" s="34" t="str">
        <f t="shared" si="1"/>
        <v>OK</v>
      </c>
      <c r="L16" s="52">
        <v>0</v>
      </c>
      <c r="M16" s="52">
        <v>0</v>
      </c>
      <c r="N16" s="52">
        <v>0</v>
      </c>
      <c r="O16" s="52">
        <v>0</v>
      </c>
      <c r="P16" s="52">
        <v>0</v>
      </c>
      <c r="Q16" s="52">
        <v>0</v>
      </c>
      <c r="R16" s="52">
        <v>0</v>
      </c>
      <c r="S16" s="52">
        <v>0</v>
      </c>
      <c r="T16" s="52">
        <v>0</v>
      </c>
      <c r="U16" s="52">
        <v>0</v>
      </c>
      <c r="V16" s="52">
        <v>0</v>
      </c>
      <c r="W16" s="52">
        <v>0</v>
      </c>
    </row>
    <row r="17" spans="1:23" ht="45" x14ac:dyDescent="0.25">
      <c r="A17" s="73"/>
      <c r="B17" s="73"/>
      <c r="C17" s="47">
        <v>14</v>
      </c>
      <c r="D17" s="57" t="s">
        <v>71</v>
      </c>
      <c r="E17" s="27" t="s">
        <v>52</v>
      </c>
      <c r="F17" s="27" t="s">
        <v>92</v>
      </c>
      <c r="G17" s="27" t="s">
        <v>82</v>
      </c>
      <c r="H17" s="28">
        <v>1.1499999999999999</v>
      </c>
      <c r="I17" s="54">
        <v>150</v>
      </c>
      <c r="J17" s="33">
        <f t="shared" si="0"/>
        <v>150</v>
      </c>
      <c r="K17" s="34" t="str">
        <f t="shared" si="1"/>
        <v>OK</v>
      </c>
      <c r="L17" s="52">
        <v>0</v>
      </c>
      <c r="M17" s="52">
        <v>0</v>
      </c>
      <c r="N17" s="52">
        <v>0</v>
      </c>
      <c r="O17" s="52">
        <v>0</v>
      </c>
      <c r="P17" s="52">
        <v>0</v>
      </c>
      <c r="Q17" s="52">
        <v>0</v>
      </c>
      <c r="R17" s="52">
        <v>0</v>
      </c>
      <c r="S17" s="52">
        <v>0</v>
      </c>
      <c r="T17" s="52">
        <v>0</v>
      </c>
      <c r="U17" s="52">
        <v>0</v>
      </c>
      <c r="V17" s="52">
        <v>0</v>
      </c>
      <c r="W17" s="52">
        <v>0</v>
      </c>
    </row>
    <row r="18" spans="1:23" ht="135" x14ac:dyDescent="0.25">
      <c r="A18" s="73"/>
      <c r="B18" s="73"/>
      <c r="C18" s="47">
        <v>15</v>
      </c>
      <c r="D18" s="57" t="s">
        <v>72</v>
      </c>
      <c r="E18" s="27" t="s">
        <v>80</v>
      </c>
      <c r="F18" s="27" t="s">
        <v>94</v>
      </c>
      <c r="G18" s="27" t="s">
        <v>82</v>
      </c>
      <c r="H18" s="28">
        <v>1.1599999999999999</v>
      </c>
      <c r="I18" s="54">
        <v>100</v>
      </c>
      <c r="J18" s="33">
        <f t="shared" si="0"/>
        <v>100</v>
      </c>
      <c r="K18" s="34" t="str">
        <f t="shared" si="1"/>
        <v>OK</v>
      </c>
      <c r="L18" s="52">
        <v>0</v>
      </c>
      <c r="M18" s="52">
        <v>0</v>
      </c>
      <c r="N18" s="52">
        <v>0</v>
      </c>
      <c r="O18" s="52">
        <v>0</v>
      </c>
      <c r="P18" s="52">
        <v>0</v>
      </c>
      <c r="Q18" s="52">
        <v>0</v>
      </c>
      <c r="R18" s="52">
        <v>0</v>
      </c>
      <c r="S18" s="52">
        <v>0</v>
      </c>
      <c r="T18" s="52">
        <v>0</v>
      </c>
      <c r="U18" s="52">
        <v>0</v>
      </c>
      <c r="V18" s="52">
        <v>0</v>
      </c>
      <c r="W18" s="52">
        <v>0</v>
      </c>
    </row>
    <row r="19" spans="1:23" ht="60" x14ac:dyDescent="0.25">
      <c r="A19" s="73"/>
      <c r="B19" s="73"/>
      <c r="C19" s="47">
        <v>16</v>
      </c>
      <c r="D19" s="57" t="s">
        <v>73</v>
      </c>
      <c r="E19" s="27" t="s">
        <v>81</v>
      </c>
      <c r="F19" s="27" t="s">
        <v>95</v>
      </c>
      <c r="G19" s="27" t="s">
        <v>83</v>
      </c>
      <c r="H19" s="28">
        <v>2.11</v>
      </c>
      <c r="I19" s="54">
        <v>50</v>
      </c>
      <c r="J19" s="33">
        <f t="shared" si="0"/>
        <v>0</v>
      </c>
      <c r="K19" s="34" t="str">
        <f t="shared" si="1"/>
        <v>OK</v>
      </c>
      <c r="L19" s="52">
        <v>0</v>
      </c>
      <c r="M19" s="52">
        <v>50</v>
      </c>
      <c r="N19" s="52">
        <v>0</v>
      </c>
      <c r="O19" s="52">
        <v>0</v>
      </c>
      <c r="P19" s="52">
        <v>0</v>
      </c>
      <c r="Q19" s="52">
        <v>0</v>
      </c>
      <c r="R19" s="52">
        <v>0</v>
      </c>
      <c r="S19" s="52">
        <v>0</v>
      </c>
      <c r="T19" s="52">
        <v>0</v>
      </c>
      <c r="U19" s="52">
        <v>0</v>
      </c>
      <c r="V19" s="52">
        <v>0</v>
      </c>
      <c r="W19" s="52">
        <v>0</v>
      </c>
    </row>
    <row r="20" spans="1:23" ht="30" x14ac:dyDescent="0.25">
      <c r="A20" s="73"/>
      <c r="B20" s="73"/>
      <c r="C20" s="47">
        <v>17</v>
      </c>
      <c r="D20" s="57" t="s">
        <v>74</v>
      </c>
      <c r="E20" s="27" t="s">
        <v>81</v>
      </c>
      <c r="F20" s="27" t="s">
        <v>96</v>
      </c>
      <c r="G20" s="27" t="s">
        <v>83</v>
      </c>
      <c r="H20" s="28">
        <v>0.12</v>
      </c>
      <c r="I20" s="54"/>
      <c r="J20" s="33">
        <f t="shared" si="0"/>
        <v>0</v>
      </c>
      <c r="K20" s="34" t="str">
        <f t="shared" si="1"/>
        <v>OK</v>
      </c>
      <c r="L20" s="52">
        <v>0</v>
      </c>
      <c r="M20" s="52">
        <v>0</v>
      </c>
      <c r="N20" s="52">
        <v>0</v>
      </c>
      <c r="O20" s="52">
        <v>0</v>
      </c>
      <c r="P20" s="52">
        <v>0</v>
      </c>
      <c r="Q20" s="52">
        <v>0</v>
      </c>
      <c r="R20" s="52">
        <v>0</v>
      </c>
      <c r="S20" s="52">
        <v>0</v>
      </c>
      <c r="T20" s="52">
        <v>0</v>
      </c>
      <c r="U20" s="52">
        <v>0</v>
      </c>
      <c r="V20" s="52">
        <v>0</v>
      </c>
      <c r="W20" s="52">
        <v>0</v>
      </c>
    </row>
    <row r="21" spans="1:23" ht="30" x14ac:dyDescent="0.25">
      <c r="A21" s="73"/>
      <c r="B21" s="73"/>
      <c r="C21" s="47">
        <v>18</v>
      </c>
      <c r="D21" s="57" t="s">
        <v>75</v>
      </c>
      <c r="E21" s="27" t="s">
        <v>52</v>
      </c>
      <c r="F21" s="27" t="s">
        <v>97</v>
      </c>
      <c r="G21" s="27" t="s">
        <v>82</v>
      </c>
      <c r="H21" s="28">
        <v>10.14</v>
      </c>
      <c r="I21" s="54"/>
      <c r="J21" s="33">
        <f t="shared" si="0"/>
        <v>0</v>
      </c>
      <c r="K21" s="34" t="str">
        <f t="shared" si="1"/>
        <v>OK</v>
      </c>
      <c r="L21" s="52">
        <v>0</v>
      </c>
      <c r="M21" s="52">
        <v>0</v>
      </c>
      <c r="N21" s="52">
        <v>0</v>
      </c>
      <c r="O21" s="52">
        <v>0</v>
      </c>
      <c r="P21" s="52">
        <v>0</v>
      </c>
      <c r="Q21" s="52">
        <v>0</v>
      </c>
      <c r="R21" s="52">
        <v>0</v>
      </c>
      <c r="S21" s="52">
        <v>0</v>
      </c>
      <c r="T21" s="52">
        <v>0</v>
      </c>
      <c r="U21" s="52">
        <v>0</v>
      </c>
      <c r="V21" s="52">
        <v>0</v>
      </c>
      <c r="W21" s="52">
        <v>0</v>
      </c>
    </row>
    <row r="22" spans="1:23" ht="30" x14ac:dyDescent="0.25">
      <c r="A22" s="74"/>
      <c r="B22" s="74"/>
      <c r="C22" s="47">
        <v>19</v>
      </c>
      <c r="D22" s="57" t="s">
        <v>76</v>
      </c>
      <c r="E22" s="27" t="s">
        <v>80</v>
      </c>
      <c r="F22" s="27" t="s">
        <v>98</v>
      </c>
      <c r="G22" s="27" t="s">
        <v>82</v>
      </c>
      <c r="H22" s="28">
        <v>1.95</v>
      </c>
      <c r="I22" s="54"/>
      <c r="J22" s="33">
        <f t="shared" si="0"/>
        <v>0</v>
      </c>
      <c r="K22" s="34" t="str">
        <f t="shared" si="1"/>
        <v>OK</v>
      </c>
      <c r="L22" s="52">
        <v>0</v>
      </c>
      <c r="M22" s="52">
        <v>0</v>
      </c>
      <c r="N22" s="52">
        <v>0</v>
      </c>
      <c r="O22" s="52">
        <v>0</v>
      </c>
      <c r="P22" s="52">
        <v>0</v>
      </c>
      <c r="Q22" s="52">
        <v>0</v>
      </c>
      <c r="R22" s="52">
        <v>0</v>
      </c>
      <c r="S22" s="52">
        <v>0</v>
      </c>
      <c r="T22" s="52">
        <v>0</v>
      </c>
      <c r="U22" s="52">
        <v>0</v>
      </c>
      <c r="V22" s="52">
        <v>0</v>
      </c>
      <c r="W22" s="52">
        <v>0</v>
      </c>
    </row>
    <row r="23" spans="1:23" ht="150" x14ac:dyDescent="0.25">
      <c r="A23" s="47" t="s">
        <v>103</v>
      </c>
      <c r="B23" s="47">
        <v>5</v>
      </c>
      <c r="C23" s="47">
        <v>20</v>
      </c>
      <c r="D23" s="57" t="s">
        <v>77</v>
      </c>
      <c r="E23" s="27" t="s">
        <v>52</v>
      </c>
      <c r="F23" s="27" t="s">
        <v>99</v>
      </c>
      <c r="G23" s="27" t="s">
        <v>82</v>
      </c>
      <c r="H23" s="28">
        <v>487.41</v>
      </c>
      <c r="I23" s="54"/>
      <c r="J23" s="33">
        <f t="shared" si="0"/>
        <v>0</v>
      </c>
      <c r="K23" s="34" t="str">
        <f t="shared" si="1"/>
        <v>OK</v>
      </c>
      <c r="L23" s="52">
        <v>0</v>
      </c>
      <c r="M23" s="52">
        <v>0</v>
      </c>
      <c r="N23" s="52">
        <v>0</v>
      </c>
      <c r="O23" s="52">
        <v>0</v>
      </c>
      <c r="P23" s="52">
        <v>0</v>
      </c>
      <c r="Q23" s="52">
        <v>0</v>
      </c>
      <c r="R23" s="52">
        <v>0</v>
      </c>
      <c r="S23" s="52">
        <v>0</v>
      </c>
      <c r="T23" s="52">
        <v>0</v>
      </c>
      <c r="U23" s="52">
        <v>0</v>
      </c>
      <c r="V23" s="52">
        <v>0</v>
      </c>
      <c r="W23" s="52">
        <v>0</v>
      </c>
    </row>
    <row r="25" spans="1:23" x14ac:dyDescent="0.25">
      <c r="D25" s="26" t="s">
        <v>49</v>
      </c>
    </row>
  </sheetData>
  <mergeCells count="22">
    <mergeCell ref="A4:A7"/>
    <mergeCell ref="B4:B7"/>
    <mergeCell ref="A8:A10"/>
    <mergeCell ref="B8:B10"/>
    <mergeCell ref="A12:A22"/>
    <mergeCell ref="B12:B22"/>
    <mergeCell ref="W1:W2"/>
    <mergeCell ref="A2:K2"/>
    <mergeCell ref="S1:S2"/>
    <mergeCell ref="L1:L2"/>
    <mergeCell ref="D1:H1"/>
    <mergeCell ref="I1:K1"/>
    <mergeCell ref="T1:T2"/>
    <mergeCell ref="U1:U2"/>
    <mergeCell ref="M1:M2"/>
    <mergeCell ref="N1:N2"/>
    <mergeCell ref="O1:O2"/>
    <mergeCell ref="P1:P2"/>
    <mergeCell ref="Q1:Q2"/>
    <mergeCell ref="R1:R2"/>
    <mergeCell ref="A1:C1"/>
    <mergeCell ref="V1:V2"/>
  </mergeCells>
  <conditionalFormatting sqref="N4:W4">
    <cfRule type="cellIs" dxfId="185" priority="16" stopIfTrue="1" operator="greaterThan">
      <formula>0</formula>
    </cfRule>
    <cfRule type="cellIs" dxfId="184" priority="17" stopIfTrue="1" operator="greaterThan">
      <formula>0</formula>
    </cfRule>
    <cfRule type="cellIs" dxfId="183" priority="18" stopIfTrue="1" operator="greaterThan">
      <formula>0</formula>
    </cfRule>
  </conditionalFormatting>
  <conditionalFormatting sqref="N5:W23">
    <cfRule type="cellIs" dxfId="182" priority="13" stopIfTrue="1" operator="greaterThan">
      <formula>0</formula>
    </cfRule>
    <cfRule type="cellIs" dxfId="181" priority="14" stopIfTrue="1" operator="greaterThan">
      <formula>0</formula>
    </cfRule>
    <cfRule type="cellIs" dxfId="180" priority="15" stopIfTrue="1" operator="greaterThan">
      <formula>0</formula>
    </cfRule>
  </conditionalFormatting>
  <conditionalFormatting sqref="L4">
    <cfRule type="cellIs" dxfId="179" priority="10" stopIfTrue="1" operator="greaterThan">
      <formula>0</formula>
    </cfRule>
    <cfRule type="cellIs" dxfId="178" priority="11" stopIfTrue="1" operator="greaterThan">
      <formula>0</formula>
    </cfRule>
    <cfRule type="cellIs" dxfId="177" priority="12" stopIfTrue="1" operator="greaterThan">
      <formula>0</formula>
    </cfRule>
  </conditionalFormatting>
  <conditionalFormatting sqref="L5:L23">
    <cfRule type="cellIs" dxfId="176" priority="7" stopIfTrue="1" operator="greaterThan">
      <formula>0</formula>
    </cfRule>
    <cfRule type="cellIs" dxfId="175" priority="8" stopIfTrue="1" operator="greaterThan">
      <formula>0</formula>
    </cfRule>
    <cfRule type="cellIs" dxfId="174" priority="9" stopIfTrue="1" operator="greaterThan">
      <formula>0</formula>
    </cfRule>
  </conditionalFormatting>
  <conditionalFormatting sqref="M4">
    <cfRule type="cellIs" dxfId="173" priority="4" stopIfTrue="1" operator="greaterThan">
      <formula>0</formula>
    </cfRule>
    <cfRule type="cellIs" dxfId="172" priority="5" stopIfTrue="1" operator="greaterThan">
      <formula>0</formula>
    </cfRule>
    <cfRule type="cellIs" dxfId="171" priority="6" stopIfTrue="1" operator="greaterThan">
      <formula>0</formula>
    </cfRule>
  </conditionalFormatting>
  <conditionalFormatting sqref="M5:M23">
    <cfRule type="cellIs" dxfId="170" priority="1" stopIfTrue="1" operator="greaterThan">
      <formula>0</formula>
    </cfRule>
    <cfRule type="cellIs" dxfId="169" priority="2" stopIfTrue="1" operator="greaterThan">
      <formula>0</formula>
    </cfRule>
    <cfRule type="cellIs" dxfId="168" priority="3" stopIfTrue="1" operator="greaterThan">
      <formula>0</formula>
    </cfRule>
  </conditionalFormatting>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
  <sheetViews>
    <sheetView tabSelected="1" zoomScale="80" zoomScaleNormal="80" workbookViewId="0">
      <selection activeCell="L4" sqref="L4"/>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12.42578125" style="2" customWidth="1"/>
    <col min="6" max="6" width="14.5703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55</v>
      </c>
      <c r="B1" s="71"/>
      <c r="C1" s="71"/>
      <c r="D1" s="71" t="s">
        <v>56</v>
      </c>
      <c r="E1" s="71"/>
      <c r="F1" s="71"/>
      <c r="G1" s="71"/>
      <c r="H1" s="71"/>
      <c r="I1" s="71" t="s">
        <v>57</v>
      </c>
      <c r="J1" s="71"/>
      <c r="K1" s="71"/>
      <c r="L1" s="70" t="s">
        <v>144</v>
      </c>
      <c r="M1" s="70" t="s">
        <v>145</v>
      </c>
      <c r="N1" s="70" t="s">
        <v>146</v>
      </c>
      <c r="O1" s="70" t="s">
        <v>147</v>
      </c>
      <c r="P1" s="70" t="s">
        <v>148</v>
      </c>
      <c r="Q1" s="70" t="s">
        <v>48</v>
      </c>
      <c r="R1" s="70" t="s">
        <v>48</v>
      </c>
      <c r="S1" s="70" t="s">
        <v>48</v>
      </c>
      <c r="T1" s="70" t="s">
        <v>48</v>
      </c>
      <c r="U1" s="70" t="s">
        <v>48</v>
      </c>
      <c r="V1" s="70" t="s">
        <v>48</v>
      </c>
      <c r="W1" s="70" t="s">
        <v>48</v>
      </c>
    </row>
    <row r="2" spans="1:23" ht="21.75" customHeight="1" x14ac:dyDescent="0.25">
      <c r="A2" s="71" t="s">
        <v>105</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9" t="s">
        <v>3</v>
      </c>
      <c r="B3" s="29" t="s">
        <v>1</v>
      </c>
      <c r="C3" s="17" t="s">
        <v>4</v>
      </c>
      <c r="D3" s="17" t="s">
        <v>6</v>
      </c>
      <c r="E3" s="17" t="s">
        <v>46</v>
      </c>
      <c r="F3" s="17" t="s">
        <v>47</v>
      </c>
      <c r="G3" s="17" t="s">
        <v>84</v>
      </c>
      <c r="H3" s="18" t="s">
        <v>5</v>
      </c>
      <c r="I3" s="30" t="s">
        <v>30</v>
      </c>
      <c r="J3" s="31" t="s">
        <v>0</v>
      </c>
      <c r="K3" s="29" t="s">
        <v>7</v>
      </c>
      <c r="L3" s="66">
        <v>42221</v>
      </c>
      <c r="M3" s="66">
        <v>42221</v>
      </c>
      <c r="N3" s="66">
        <v>42221</v>
      </c>
      <c r="O3" s="66">
        <v>42221</v>
      </c>
      <c r="P3" s="66">
        <v>42312</v>
      </c>
      <c r="Q3" s="19" t="s">
        <v>2</v>
      </c>
      <c r="R3" s="19" t="s">
        <v>2</v>
      </c>
      <c r="S3" s="19" t="s">
        <v>2</v>
      </c>
      <c r="T3" s="19" t="s">
        <v>2</v>
      </c>
      <c r="U3" s="19" t="s">
        <v>2</v>
      </c>
      <c r="V3" s="19" t="s">
        <v>2</v>
      </c>
      <c r="W3" s="19" t="s">
        <v>2</v>
      </c>
    </row>
    <row r="4" spans="1:23" ht="75" x14ac:dyDescent="0.25">
      <c r="A4" s="76" t="s">
        <v>100</v>
      </c>
      <c r="B4" s="72">
        <v>1</v>
      </c>
      <c r="C4" s="55">
        <v>1</v>
      </c>
      <c r="D4" s="56" t="s">
        <v>58</v>
      </c>
      <c r="E4" s="48" t="s">
        <v>52</v>
      </c>
      <c r="F4" s="48" t="s">
        <v>85</v>
      </c>
      <c r="G4" s="48" t="s">
        <v>82</v>
      </c>
      <c r="H4" s="51">
        <v>0.94</v>
      </c>
      <c r="I4" s="53">
        <v>100</v>
      </c>
      <c r="J4" s="33">
        <f>I4-(SUM(L4:W4))</f>
        <v>100</v>
      </c>
      <c r="K4" s="34" t="str">
        <f>IF(J4&lt;0,"ATENÇÃO","OK")</f>
        <v>OK</v>
      </c>
      <c r="L4" s="52">
        <v>0</v>
      </c>
      <c r="M4" s="52">
        <v>0</v>
      </c>
      <c r="N4" s="52">
        <v>0</v>
      </c>
      <c r="O4" s="52">
        <v>0</v>
      </c>
      <c r="P4" s="52">
        <v>0</v>
      </c>
      <c r="Q4" s="52">
        <v>0</v>
      </c>
      <c r="R4" s="52">
        <v>0</v>
      </c>
      <c r="S4" s="52">
        <v>0</v>
      </c>
      <c r="T4" s="52">
        <v>0</v>
      </c>
      <c r="U4" s="52">
        <v>0</v>
      </c>
      <c r="V4" s="52">
        <v>0</v>
      </c>
      <c r="W4" s="52">
        <v>0</v>
      </c>
    </row>
    <row r="5" spans="1:23" ht="135" x14ac:dyDescent="0.25">
      <c r="A5" s="73"/>
      <c r="B5" s="73"/>
      <c r="C5" s="55">
        <v>2</v>
      </c>
      <c r="D5" s="56" t="s">
        <v>59</v>
      </c>
      <c r="E5" s="48" t="s">
        <v>78</v>
      </c>
      <c r="F5" s="48" t="s">
        <v>86</v>
      </c>
      <c r="G5" s="48" t="s">
        <v>82</v>
      </c>
      <c r="H5" s="51">
        <v>12.95</v>
      </c>
      <c r="I5" s="53">
        <v>200</v>
      </c>
      <c r="J5" s="33">
        <f t="shared" ref="J5:J23" si="0">I5-(SUM(L5:W5))</f>
        <v>170</v>
      </c>
      <c r="K5" s="34" t="str">
        <f t="shared" ref="K5:K23" si="1">IF(J5&lt;0,"ATENÇÃO","OK")</f>
        <v>OK</v>
      </c>
      <c r="L5" s="52">
        <v>30</v>
      </c>
      <c r="M5" s="52">
        <v>0</v>
      </c>
      <c r="N5" s="52">
        <v>0</v>
      </c>
      <c r="O5" s="52">
        <v>0</v>
      </c>
      <c r="P5" s="52">
        <v>0</v>
      </c>
      <c r="Q5" s="52">
        <v>0</v>
      </c>
      <c r="R5" s="52">
        <v>0</v>
      </c>
      <c r="S5" s="52">
        <v>0</v>
      </c>
      <c r="T5" s="52">
        <v>0</v>
      </c>
      <c r="U5" s="52">
        <v>0</v>
      </c>
      <c r="V5" s="52">
        <v>0</v>
      </c>
      <c r="W5" s="52">
        <v>0</v>
      </c>
    </row>
    <row r="6" spans="1:23" ht="45" x14ac:dyDescent="0.25">
      <c r="A6" s="73"/>
      <c r="B6" s="73"/>
      <c r="C6" s="47">
        <v>3</v>
      </c>
      <c r="D6" s="57" t="s">
        <v>60</v>
      </c>
      <c r="E6" s="27" t="s">
        <v>52</v>
      </c>
      <c r="F6" s="27" t="s">
        <v>87</v>
      </c>
      <c r="G6" s="27" t="s">
        <v>82</v>
      </c>
      <c r="H6" s="28">
        <v>31.21</v>
      </c>
      <c r="I6" s="54"/>
      <c r="J6" s="33">
        <f t="shared" si="0"/>
        <v>0</v>
      </c>
      <c r="K6" s="34" t="str">
        <f t="shared" si="1"/>
        <v>OK</v>
      </c>
      <c r="L6" s="52">
        <v>0</v>
      </c>
      <c r="M6" s="52">
        <v>0</v>
      </c>
      <c r="N6" s="52">
        <v>0</v>
      </c>
      <c r="O6" s="52">
        <v>0</v>
      </c>
      <c r="P6" s="52">
        <v>0</v>
      </c>
      <c r="Q6" s="52">
        <v>0</v>
      </c>
      <c r="R6" s="52">
        <v>0</v>
      </c>
      <c r="S6" s="52">
        <v>0</v>
      </c>
      <c r="T6" s="52">
        <v>0</v>
      </c>
      <c r="U6" s="52">
        <v>0</v>
      </c>
      <c r="V6" s="52">
        <v>0</v>
      </c>
      <c r="W6" s="52">
        <v>0</v>
      </c>
    </row>
    <row r="7" spans="1:23" ht="105" x14ac:dyDescent="0.25">
      <c r="A7" s="74"/>
      <c r="B7" s="74"/>
      <c r="C7" s="47">
        <v>4</v>
      </c>
      <c r="D7" s="57" t="s">
        <v>61</v>
      </c>
      <c r="E7" s="27" t="s">
        <v>52</v>
      </c>
      <c r="F7" s="27" t="s">
        <v>86</v>
      </c>
      <c r="G7" s="27" t="s">
        <v>82</v>
      </c>
      <c r="H7" s="28">
        <v>15.5</v>
      </c>
      <c r="I7" s="54"/>
      <c r="J7" s="33">
        <f t="shared" si="0"/>
        <v>0</v>
      </c>
      <c r="K7" s="34" t="str">
        <f t="shared" si="1"/>
        <v>OK</v>
      </c>
      <c r="L7" s="52">
        <v>0</v>
      </c>
      <c r="M7" s="52">
        <v>0</v>
      </c>
      <c r="N7" s="52">
        <v>0</v>
      </c>
      <c r="O7" s="52">
        <v>0</v>
      </c>
      <c r="P7" s="52">
        <v>0</v>
      </c>
      <c r="Q7" s="52">
        <v>0</v>
      </c>
      <c r="R7" s="52">
        <v>0</v>
      </c>
      <c r="S7" s="52">
        <v>0</v>
      </c>
      <c r="T7" s="52">
        <v>0</v>
      </c>
      <c r="U7" s="52">
        <v>0</v>
      </c>
      <c r="V7" s="52">
        <v>0</v>
      </c>
      <c r="W7" s="52">
        <v>0</v>
      </c>
    </row>
    <row r="8" spans="1:23" ht="120" x14ac:dyDescent="0.25">
      <c r="A8" s="76" t="s">
        <v>101</v>
      </c>
      <c r="B8" s="72">
        <v>2</v>
      </c>
      <c r="C8" s="47">
        <v>5</v>
      </c>
      <c r="D8" s="57" t="s">
        <v>62</v>
      </c>
      <c r="E8" s="27" t="s">
        <v>52</v>
      </c>
      <c r="F8" s="27" t="s">
        <v>88</v>
      </c>
      <c r="G8" s="27" t="s">
        <v>82</v>
      </c>
      <c r="H8" s="28">
        <v>1.49</v>
      </c>
      <c r="I8" s="54">
        <v>500</v>
      </c>
      <c r="J8" s="33">
        <f t="shared" si="0"/>
        <v>450</v>
      </c>
      <c r="K8" s="34" t="str">
        <f t="shared" si="1"/>
        <v>OK</v>
      </c>
      <c r="L8" s="52">
        <v>0</v>
      </c>
      <c r="M8" s="52">
        <v>0</v>
      </c>
      <c r="N8" s="52">
        <v>0</v>
      </c>
      <c r="O8" s="52">
        <v>50</v>
      </c>
      <c r="P8" s="52">
        <v>0</v>
      </c>
      <c r="Q8" s="52">
        <v>0</v>
      </c>
      <c r="R8" s="52">
        <v>0</v>
      </c>
      <c r="S8" s="52">
        <v>0</v>
      </c>
      <c r="T8" s="52">
        <v>0</v>
      </c>
      <c r="U8" s="52">
        <v>0</v>
      </c>
      <c r="V8" s="52">
        <v>0</v>
      </c>
      <c r="W8" s="52">
        <v>0</v>
      </c>
    </row>
    <row r="9" spans="1:23" ht="120" x14ac:dyDescent="0.25">
      <c r="A9" s="73"/>
      <c r="B9" s="73"/>
      <c r="C9" s="47">
        <v>6</v>
      </c>
      <c r="D9" s="57" t="s">
        <v>63</v>
      </c>
      <c r="E9" s="27" t="s">
        <v>52</v>
      </c>
      <c r="F9" s="27" t="s">
        <v>88</v>
      </c>
      <c r="G9" s="27" t="s">
        <v>82</v>
      </c>
      <c r="H9" s="28">
        <v>3.3</v>
      </c>
      <c r="I9" s="54">
        <v>400</v>
      </c>
      <c r="J9" s="33">
        <f t="shared" si="0"/>
        <v>300</v>
      </c>
      <c r="K9" s="34" t="str">
        <f t="shared" si="1"/>
        <v>OK</v>
      </c>
      <c r="L9" s="52">
        <v>0</v>
      </c>
      <c r="M9" s="52">
        <v>0</v>
      </c>
      <c r="N9" s="52">
        <v>0</v>
      </c>
      <c r="O9" s="52">
        <v>100</v>
      </c>
      <c r="P9" s="52">
        <v>0</v>
      </c>
      <c r="Q9" s="52">
        <v>0</v>
      </c>
      <c r="R9" s="52">
        <v>0</v>
      </c>
      <c r="S9" s="52">
        <v>0</v>
      </c>
      <c r="T9" s="52">
        <v>0</v>
      </c>
      <c r="U9" s="52">
        <v>0</v>
      </c>
      <c r="V9" s="52">
        <v>0</v>
      </c>
      <c r="W9" s="52">
        <v>0</v>
      </c>
    </row>
    <row r="10" spans="1:23" ht="60" x14ac:dyDescent="0.25">
      <c r="A10" s="74"/>
      <c r="B10" s="74"/>
      <c r="C10" s="47">
        <v>7</v>
      </c>
      <c r="D10" s="57" t="s">
        <v>64</v>
      </c>
      <c r="E10" s="27" t="s">
        <v>52</v>
      </c>
      <c r="F10" s="27" t="s">
        <v>89</v>
      </c>
      <c r="G10" s="27" t="s">
        <v>82</v>
      </c>
      <c r="H10" s="28">
        <v>1.27</v>
      </c>
      <c r="I10" s="54">
        <v>600</v>
      </c>
      <c r="J10" s="33">
        <f t="shared" si="0"/>
        <v>500</v>
      </c>
      <c r="K10" s="34" t="str">
        <f t="shared" si="1"/>
        <v>OK</v>
      </c>
      <c r="L10" s="52">
        <v>0</v>
      </c>
      <c r="M10" s="52">
        <v>0</v>
      </c>
      <c r="N10" s="52">
        <v>0</v>
      </c>
      <c r="O10" s="52">
        <v>100</v>
      </c>
      <c r="P10" s="52">
        <v>0</v>
      </c>
      <c r="Q10" s="52">
        <v>0</v>
      </c>
      <c r="R10" s="52">
        <v>0</v>
      </c>
      <c r="S10" s="52">
        <v>0</v>
      </c>
      <c r="T10" s="52">
        <v>0</v>
      </c>
      <c r="U10" s="52">
        <v>0</v>
      </c>
      <c r="V10" s="52">
        <v>0</v>
      </c>
      <c r="W10" s="52">
        <v>0</v>
      </c>
    </row>
    <row r="11" spans="1:23" ht="195" x14ac:dyDescent="0.25">
      <c r="A11" s="65" t="s">
        <v>108</v>
      </c>
      <c r="B11" s="55">
        <v>3</v>
      </c>
      <c r="C11" s="47">
        <v>8</v>
      </c>
      <c r="D11" s="57" t="s">
        <v>65</v>
      </c>
      <c r="E11" s="27" t="s">
        <v>79</v>
      </c>
      <c r="F11" s="27" t="s">
        <v>90</v>
      </c>
      <c r="G11" s="27" t="s">
        <v>82</v>
      </c>
      <c r="H11" s="28">
        <v>3.5</v>
      </c>
      <c r="I11" s="54">
        <v>5000</v>
      </c>
      <c r="J11" s="33">
        <f t="shared" si="0"/>
        <v>3400</v>
      </c>
      <c r="K11" s="34" t="str">
        <f t="shared" si="1"/>
        <v>OK</v>
      </c>
      <c r="L11" s="52">
        <v>0</v>
      </c>
      <c r="M11" s="52">
        <v>400</v>
      </c>
      <c r="N11" s="52">
        <v>0</v>
      </c>
      <c r="O11" s="52">
        <v>0</v>
      </c>
      <c r="P11" s="52">
        <v>1200</v>
      </c>
      <c r="Q11" s="52">
        <v>0</v>
      </c>
      <c r="R11" s="52">
        <v>0</v>
      </c>
      <c r="S11" s="52">
        <v>0</v>
      </c>
      <c r="T11" s="52">
        <v>0</v>
      </c>
      <c r="U11" s="52">
        <v>0</v>
      </c>
      <c r="V11" s="52">
        <v>0</v>
      </c>
      <c r="W11" s="52">
        <v>0</v>
      </c>
    </row>
    <row r="12" spans="1:23" ht="105" x14ac:dyDescent="0.25">
      <c r="A12" s="76" t="s">
        <v>102</v>
      </c>
      <c r="B12" s="72">
        <v>4</v>
      </c>
      <c r="C12" s="47">
        <v>9</v>
      </c>
      <c r="D12" s="57" t="s">
        <v>66</v>
      </c>
      <c r="E12" s="27" t="s">
        <v>52</v>
      </c>
      <c r="F12" s="27" t="s">
        <v>91</v>
      </c>
      <c r="G12" s="27" t="s">
        <v>82</v>
      </c>
      <c r="H12" s="28">
        <v>3.04</v>
      </c>
      <c r="I12" s="54">
        <v>50</v>
      </c>
      <c r="J12" s="33">
        <f t="shared" si="0"/>
        <v>40</v>
      </c>
      <c r="K12" s="34" t="str">
        <f t="shared" si="1"/>
        <v>OK</v>
      </c>
      <c r="L12" s="52">
        <v>0</v>
      </c>
      <c r="M12" s="52">
        <v>0</v>
      </c>
      <c r="N12" s="52">
        <v>10</v>
      </c>
      <c r="O12" s="52">
        <v>0</v>
      </c>
      <c r="P12" s="52">
        <v>0</v>
      </c>
      <c r="Q12" s="52">
        <v>0</v>
      </c>
      <c r="R12" s="52">
        <v>0</v>
      </c>
      <c r="S12" s="52">
        <v>0</v>
      </c>
      <c r="T12" s="52">
        <v>0</v>
      </c>
      <c r="U12" s="52">
        <v>0</v>
      </c>
      <c r="V12" s="52">
        <v>0</v>
      </c>
      <c r="W12" s="52">
        <v>0</v>
      </c>
    </row>
    <row r="13" spans="1:23" ht="75" x14ac:dyDescent="0.25">
      <c r="A13" s="73"/>
      <c r="B13" s="73"/>
      <c r="C13" s="47">
        <v>10</v>
      </c>
      <c r="D13" s="57" t="s">
        <v>67</v>
      </c>
      <c r="E13" s="27" t="s">
        <v>52</v>
      </c>
      <c r="F13" s="27" t="s">
        <v>92</v>
      </c>
      <c r="G13" s="27" t="s">
        <v>82</v>
      </c>
      <c r="H13" s="28">
        <v>3.54</v>
      </c>
      <c r="I13" s="54">
        <v>50</v>
      </c>
      <c r="J13" s="33">
        <f t="shared" si="0"/>
        <v>40</v>
      </c>
      <c r="K13" s="34" t="str">
        <f t="shared" si="1"/>
        <v>OK</v>
      </c>
      <c r="L13" s="52">
        <v>0</v>
      </c>
      <c r="M13" s="52">
        <v>0</v>
      </c>
      <c r="N13" s="52">
        <v>10</v>
      </c>
      <c r="O13" s="52">
        <v>0</v>
      </c>
      <c r="P13" s="52">
        <v>0</v>
      </c>
      <c r="Q13" s="52">
        <v>0</v>
      </c>
      <c r="R13" s="52">
        <v>0</v>
      </c>
      <c r="S13" s="52">
        <v>0</v>
      </c>
      <c r="T13" s="52">
        <v>0</v>
      </c>
      <c r="U13" s="52">
        <v>0</v>
      </c>
      <c r="V13" s="52">
        <v>0</v>
      </c>
      <c r="W13" s="52">
        <v>0</v>
      </c>
    </row>
    <row r="14" spans="1:23" ht="90" x14ac:dyDescent="0.25">
      <c r="A14" s="73"/>
      <c r="B14" s="73"/>
      <c r="C14" s="47">
        <v>11</v>
      </c>
      <c r="D14" s="57" t="s">
        <v>68</v>
      </c>
      <c r="E14" s="27" t="s">
        <v>52</v>
      </c>
      <c r="F14" s="27" t="s">
        <v>92</v>
      </c>
      <c r="G14" s="27" t="s">
        <v>82</v>
      </c>
      <c r="H14" s="28">
        <v>4.24</v>
      </c>
      <c r="I14" s="54">
        <v>30</v>
      </c>
      <c r="J14" s="33">
        <f t="shared" si="0"/>
        <v>20</v>
      </c>
      <c r="K14" s="34" t="str">
        <f t="shared" si="1"/>
        <v>OK</v>
      </c>
      <c r="L14" s="52">
        <v>0</v>
      </c>
      <c r="M14" s="52">
        <v>0</v>
      </c>
      <c r="N14" s="52">
        <v>10</v>
      </c>
      <c r="O14" s="52">
        <v>0</v>
      </c>
      <c r="P14" s="52">
        <v>0</v>
      </c>
      <c r="Q14" s="52">
        <v>0</v>
      </c>
      <c r="R14" s="52">
        <v>0</v>
      </c>
      <c r="S14" s="52">
        <v>0</v>
      </c>
      <c r="T14" s="52">
        <v>0</v>
      </c>
      <c r="U14" s="52">
        <v>0</v>
      </c>
      <c r="V14" s="52">
        <v>0</v>
      </c>
      <c r="W14" s="52">
        <v>0</v>
      </c>
    </row>
    <row r="15" spans="1:23" ht="90" x14ac:dyDescent="0.25">
      <c r="A15" s="73"/>
      <c r="B15" s="73"/>
      <c r="C15" s="47">
        <v>12</v>
      </c>
      <c r="D15" s="57" t="s">
        <v>69</v>
      </c>
      <c r="E15" s="27" t="s">
        <v>52</v>
      </c>
      <c r="F15" s="27" t="s">
        <v>93</v>
      </c>
      <c r="G15" s="27" t="s">
        <v>82</v>
      </c>
      <c r="H15" s="28">
        <v>0.81</v>
      </c>
      <c r="I15" s="54">
        <v>30</v>
      </c>
      <c r="J15" s="33">
        <f t="shared" si="0"/>
        <v>30</v>
      </c>
      <c r="K15" s="34" t="str">
        <f t="shared" si="1"/>
        <v>OK</v>
      </c>
      <c r="L15" s="52">
        <v>0</v>
      </c>
      <c r="M15" s="52">
        <v>0</v>
      </c>
      <c r="N15" s="52">
        <v>0</v>
      </c>
      <c r="O15" s="52">
        <v>0</v>
      </c>
      <c r="P15" s="52">
        <v>0</v>
      </c>
      <c r="Q15" s="52">
        <v>0</v>
      </c>
      <c r="R15" s="52">
        <v>0</v>
      </c>
      <c r="S15" s="52">
        <v>0</v>
      </c>
      <c r="T15" s="52">
        <v>0</v>
      </c>
      <c r="U15" s="52">
        <v>0</v>
      </c>
      <c r="V15" s="52">
        <v>0</v>
      </c>
      <c r="W15" s="52">
        <v>0</v>
      </c>
    </row>
    <row r="16" spans="1:23" ht="60" x14ac:dyDescent="0.25">
      <c r="A16" s="73"/>
      <c r="B16" s="73"/>
      <c r="C16" s="47">
        <v>13</v>
      </c>
      <c r="D16" s="57" t="s">
        <v>70</v>
      </c>
      <c r="E16" s="27" t="s">
        <v>80</v>
      </c>
      <c r="F16" s="27" t="s">
        <v>93</v>
      </c>
      <c r="G16" s="27" t="s">
        <v>82</v>
      </c>
      <c r="H16" s="28">
        <v>0.96</v>
      </c>
      <c r="I16" s="54">
        <v>100</v>
      </c>
      <c r="J16" s="33">
        <f t="shared" si="0"/>
        <v>100</v>
      </c>
      <c r="K16" s="34" t="str">
        <f t="shared" si="1"/>
        <v>OK</v>
      </c>
      <c r="L16" s="52">
        <v>0</v>
      </c>
      <c r="M16" s="52">
        <v>0</v>
      </c>
      <c r="N16" s="52">
        <v>0</v>
      </c>
      <c r="O16" s="52">
        <v>0</v>
      </c>
      <c r="P16" s="52">
        <v>0</v>
      </c>
      <c r="Q16" s="52">
        <v>0</v>
      </c>
      <c r="R16" s="52">
        <v>0</v>
      </c>
      <c r="S16" s="52">
        <v>0</v>
      </c>
      <c r="T16" s="52">
        <v>0</v>
      </c>
      <c r="U16" s="52">
        <v>0</v>
      </c>
      <c r="V16" s="52">
        <v>0</v>
      </c>
      <c r="W16" s="52">
        <v>0</v>
      </c>
    </row>
    <row r="17" spans="1:23" ht="45" x14ac:dyDescent="0.25">
      <c r="A17" s="73"/>
      <c r="B17" s="73"/>
      <c r="C17" s="47">
        <v>14</v>
      </c>
      <c r="D17" s="57" t="s">
        <v>71</v>
      </c>
      <c r="E17" s="27" t="s">
        <v>52</v>
      </c>
      <c r="F17" s="27" t="s">
        <v>92</v>
      </c>
      <c r="G17" s="27" t="s">
        <v>82</v>
      </c>
      <c r="H17" s="28">
        <v>1.1499999999999999</v>
      </c>
      <c r="I17" s="54">
        <v>50</v>
      </c>
      <c r="J17" s="33">
        <f t="shared" si="0"/>
        <v>40</v>
      </c>
      <c r="K17" s="34" t="str">
        <f t="shared" si="1"/>
        <v>OK</v>
      </c>
      <c r="L17" s="52">
        <v>0</v>
      </c>
      <c r="M17" s="52">
        <v>0</v>
      </c>
      <c r="N17" s="52">
        <v>10</v>
      </c>
      <c r="O17" s="52">
        <v>0</v>
      </c>
      <c r="P17" s="52">
        <v>0</v>
      </c>
      <c r="Q17" s="52">
        <v>0</v>
      </c>
      <c r="R17" s="52">
        <v>0</v>
      </c>
      <c r="S17" s="52">
        <v>0</v>
      </c>
      <c r="T17" s="52">
        <v>0</v>
      </c>
      <c r="U17" s="52">
        <v>0</v>
      </c>
      <c r="V17" s="52">
        <v>0</v>
      </c>
      <c r="W17" s="52">
        <v>0</v>
      </c>
    </row>
    <row r="18" spans="1:23" ht="135" x14ac:dyDescent="0.25">
      <c r="A18" s="73"/>
      <c r="B18" s="73"/>
      <c r="C18" s="47">
        <v>15</v>
      </c>
      <c r="D18" s="57" t="s">
        <v>72</v>
      </c>
      <c r="E18" s="27" t="s">
        <v>80</v>
      </c>
      <c r="F18" s="27" t="s">
        <v>94</v>
      </c>
      <c r="G18" s="27" t="s">
        <v>82</v>
      </c>
      <c r="H18" s="28">
        <v>1.1599999999999999</v>
      </c>
      <c r="I18" s="54">
        <v>40</v>
      </c>
      <c r="J18" s="33">
        <f t="shared" si="0"/>
        <v>20</v>
      </c>
      <c r="K18" s="34" t="str">
        <f t="shared" si="1"/>
        <v>OK</v>
      </c>
      <c r="L18" s="52">
        <v>0</v>
      </c>
      <c r="M18" s="52">
        <v>0</v>
      </c>
      <c r="N18" s="52">
        <v>20</v>
      </c>
      <c r="O18" s="52">
        <v>0</v>
      </c>
      <c r="P18" s="52">
        <v>0</v>
      </c>
      <c r="Q18" s="52">
        <v>0</v>
      </c>
      <c r="R18" s="52">
        <v>0</v>
      </c>
      <c r="S18" s="52">
        <v>0</v>
      </c>
      <c r="T18" s="52">
        <v>0</v>
      </c>
      <c r="U18" s="52">
        <v>0</v>
      </c>
      <c r="V18" s="52">
        <v>0</v>
      </c>
      <c r="W18" s="52">
        <v>0</v>
      </c>
    </row>
    <row r="19" spans="1:23" ht="60" x14ac:dyDescent="0.25">
      <c r="A19" s="73"/>
      <c r="B19" s="73"/>
      <c r="C19" s="47">
        <v>16</v>
      </c>
      <c r="D19" s="57" t="s">
        <v>73</v>
      </c>
      <c r="E19" s="27" t="s">
        <v>81</v>
      </c>
      <c r="F19" s="27" t="s">
        <v>95</v>
      </c>
      <c r="G19" s="27" t="s">
        <v>83</v>
      </c>
      <c r="H19" s="28">
        <v>2.11</v>
      </c>
      <c r="I19" s="54">
        <v>50</v>
      </c>
      <c r="J19" s="33">
        <f t="shared" si="0"/>
        <v>30</v>
      </c>
      <c r="K19" s="34" t="str">
        <f t="shared" si="1"/>
        <v>OK</v>
      </c>
      <c r="L19" s="52">
        <v>0</v>
      </c>
      <c r="M19" s="52">
        <v>0</v>
      </c>
      <c r="N19" s="52">
        <v>20</v>
      </c>
      <c r="O19" s="52">
        <v>0</v>
      </c>
      <c r="P19" s="52">
        <v>0</v>
      </c>
      <c r="Q19" s="52">
        <v>0</v>
      </c>
      <c r="R19" s="52">
        <v>0</v>
      </c>
      <c r="S19" s="52">
        <v>0</v>
      </c>
      <c r="T19" s="52">
        <v>0</v>
      </c>
      <c r="U19" s="52">
        <v>0</v>
      </c>
      <c r="V19" s="52">
        <v>0</v>
      </c>
      <c r="W19" s="52">
        <v>0</v>
      </c>
    </row>
    <row r="20" spans="1:23" ht="30" x14ac:dyDescent="0.25">
      <c r="A20" s="73"/>
      <c r="B20" s="73"/>
      <c r="C20" s="47">
        <v>17</v>
      </c>
      <c r="D20" s="57" t="s">
        <v>74</v>
      </c>
      <c r="E20" s="27" t="s">
        <v>81</v>
      </c>
      <c r="F20" s="27" t="s">
        <v>96</v>
      </c>
      <c r="G20" s="27" t="s">
        <v>83</v>
      </c>
      <c r="H20" s="28">
        <v>0.12</v>
      </c>
      <c r="I20" s="54">
        <v>30</v>
      </c>
      <c r="J20" s="33">
        <f t="shared" si="0"/>
        <v>0</v>
      </c>
      <c r="K20" s="34" t="str">
        <f t="shared" si="1"/>
        <v>OK</v>
      </c>
      <c r="L20" s="52">
        <v>0</v>
      </c>
      <c r="M20" s="52">
        <v>0</v>
      </c>
      <c r="N20" s="52">
        <v>30</v>
      </c>
      <c r="O20" s="52">
        <v>0</v>
      </c>
      <c r="P20" s="52">
        <v>0</v>
      </c>
      <c r="Q20" s="52">
        <v>0</v>
      </c>
      <c r="R20" s="52">
        <v>0</v>
      </c>
      <c r="S20" s="52">
        <v>0</v>
      </c>
      <c r="T20" s="52">
        <v>0</v>
      </c>
      <c r="U20" s="52">
        <v>0</v>
      </c>
      <c r="V20" s="52">
        <v>0</v>
      </c>
      <c r="W20" s="52">
        <v>0</v>
      </c>
    </row>
    <row r="21" spans="1:23" ht="30" x14ac:dyDescent="0.25">
      <c r="A21" s="73"/>
      <c r="B21" s="73"/>
      <c r="C21" s="47">
        <v>18</v>
      </c>
      <c r="D21" s="57" t="s">
        <v>75</v>
      </c>
      <c r="E21" s="27" t="s">
        <v>52</v>
      </c>
      <c r="F21" s="27" t="s">
        <v>97</v>
      </c>
      <c r="G21" s="27" t="s">
        <v>82</v>
      </c>
      <c r="H21" s="28">
        <v>10.14</v>
      </c>
      <c r="I21" s="54"/>
      <c r="J21" s="33">
        <f t="shared" si="0"/>
        <v>0</v>
      </c>
      <c r="K21" s="34" t="str">
        <f t="shared" si="1"/>
        <v>OK</v>
      </c>
      <c r="L21" s="52">
        <v>0</v>
      </c>
      <c r="M21" s="52">
        <v>0</v>
      </c>
      <c r="N21" s="52">
        <v>0</v>
      </c>
      <c r="O21" s="52">
        <v>0</v>
      </c>
      <c r="P21" s="52">
        <v>0</v>
      </c>
      <c r="Q21" s="52">
        <v>0</v>
      </c>
      <c r="R21" s="52">
        <v>0</v>
      </c>
      <c r="S21" s="52">
        <v>0</v>
      </c>
      <c r="T21" s="52">
        <v>0</v>
      </c>
      <c r="U21" s="52">
        <v>0</v>
      </c>
      <c r="V21" s="52">
        <v>0</v>
      </c>
      <c r="W21" s="52">
        <v>0</v>
      </c>
    </row>
    <row r="22" spans="1:23" ht="30" x14ac:dyDescent="0.25">
      <c r="A22" s="74"/>
      <c r="B22" s="74"/>
      <c r="C22" s="47">
        <v>19</v>
      </c>
      <c r="D22" s="57" t="s">
        <v>76</v>
      </c>
      <c r="E22" s="27" t="s">
        <v>80</v>
      </c>
      <c r="F22" s="27" t="s">
        <v>98</v>
      </c>
      <c r="G22" s="27" t="s">
        <v>82</v>
      </c>
      <c r="H22" s="28">
        <v>1.95</v>
      </c>
      <c r="I22" s="54"/>
      <c r="J22" s="33">
        <f t="shared" si="0"/>
        <v>0</v>
      </c>
      <c r="K22" s="34" t="str">
        <f t="shared" si="1"/>
        <v>OK</v>
      </c>
      <c r="L22" s="52">
        <v>0</v>
      </c>
      <c r="M22" s="52">
        <v>0</v>
      </c>
      <c r="N22" s="52">
        <v>0</v>
      </c>
      <c r="O22" s="52">
        <v>0</v>
      </c>
      <c r="P22" s="52">
        <v>0</v>
      </c>
      <c r="Q22" s="52">
        <v>0</v>
      </c>
      <c r="R22" s="52">
        <v>0</v>
      </c>
      <c r="S22" s="52">
        <v>0</v>
      </c>
      <c r="T22" s="52">
        <v>0</v>
      </c>
      <c r="U22" s="52">
        <v>0</v>
      </c>
      <c r="V22" s="52">
        <v>0</v>
      </c>
      <c r="W22" s="52">
        <v>0</v>
      </c>
    </row>
    <row r="23" spans="1:23" ht="165" customHeight="1" x14ac:dyDescent="0.25">
      <c r="A23" s="47" t="s">
        <v>103</v>
      </c>
      <c r="B23" s="47">
        <v>5</v>
      </c>
      <c r="C23" s="47">
        <v>20</v>
      </c>
      <c r="D23" s="57" t="s">
        <v>77</v>
      </c>
      <c r="E23" s="27" t="s">
        <v>52</v>
      </c>
      <c r="F23" s="27" t="s">
        <v>99</v>
      </c>
      <c r="G23" s="27" t="s">
        <v>82</v>
      </c>
      <c r="H23" s="28">
        <v>487.41</v>
      </c>
      <c r="I23" s="54"/>
      <c r="J23" s="33">
        <f t="shared" si="0"/>
        <v>0</v>
      </c>
      <c r="K23" s="34" t="str">
        <f t="shared" si="1"/>
        <v>OK</v>
      </c>
      <c r="L23" s="52">
        <v>0</v>
      </c>
      <c r="M23" s="52">
        <v>0</v>
      </c>
      <c r="N23" s="52">
        <v>0</v>
      </c>
      <c r="O23" s="52">
        <v>0</v>
      </c>
      <c r="P23" s="52">
        <v>0</v>
      </c>
      <c r="Q23" s="52">
        <v>0</v>
      </c>
      <c r="R23" s="52">
        <v>0</v>
      </c>
      <c r="S23" s="52">
        <v>0</v>
      </c>
      <c r="T23" s="52">
        <v>0</v>
      </c>
      <c r="U23" s="52">
        <v>0</v>
      </c>
      <c r="V23" s="52">
        <v>0</v>
      </c>
      <c r="W23" s="52">
        <v>0</v>
      </c>
    </row>
    <row r="25" spans="1:23" x14ac:dyDescent="0.25">
      <c r="D25" s="26" t="s">
        <v>49</v>
      </c>
    </row>
  </sheetData>
  <mergeCells count="22">
    <mergeCell ref="A4:A7"/>
    <mergeCell ref="B4:B7"/>
    <mergeCell ref="A8:A10"/>
    <mergeCell ref="B8:B10"/>
    <mergeCell ref="A12:A22"/>
    <mergeCell ref="B12:B22"/>
    <mergeCell ref="W1:W2"/>
    <mergeCell ref="A2:K2"/>
    <mergeCell ref="S1:S2"/>
    <mergeCell ref="L1:L2"/>
    <mergeCell ref="D1:H1"/>
    <mergeCell ref="I1:K1"/>
    <mergeCell ref="T1:T2"/>
    <mergeCell ref="U1:U2"/>
    <mergeCell ref="M1:M2"/>
    <mergeCell ref="N1:N2"/>
    <mergeCell ref="O1:O2"/>
    <mergeCell ref="P1:P2"/>
    <mergeCell ref="Q1:Q2"/>
    <mergeCell ref="R1:R2"/>
    <mergeCell ref="A1:C1"/>
    <mergeCell ref="V1:V2"/>
  </mergeCells>
  <conditionalFormatting sqref="Q4:W4">
    <cfRule type="cellIs" dxfId="161" priority="16" stopIfTrue="1" operator="greaterThan">
      <formula>0</formula>
    </cfRule>
    <cfRule type="cellIs" dxfId="160" priority="17" stopIfTrue="1" operator="greaterThan">
      <formula>0</formula>
    </cfRule>
    <cfRule type="cellIs" dxfId="159" priority="18" stopIfTrue="1" operator="greaterThan">
      <formula>0</formula>
    </cfRule>
  </conditionalFormatting>
  <conditionalFormatting sqref="Q5:W23">
    <cfRule type="cellIs" dxfId="158" priority="13" stopIfTrue="1" operator="greaterThan">
      <formula>0</formula>
    </cfRule>
    <cfRule type="cellIs" dxfId="157" priority="14" stopIfTrue="1" operator="greaterThan">
      <formula>0</formula>
    </cfRule>
    <cfRule type="cellIs" dxfId="156" priority="15" stopIfTrue="1" operator="greaterThan">
      <formula>0</formula>
    </cfRule>
  </conditionalFormatting>
  <conditionalFormatting sqref="L4">
    <cfRule type="cellIs" dxfId="23" priority="10" stopIfTrue="1" operator="greaterThan">
      <formula>0</formula>
    </cfRule>
    <cfRule type="cellIs" dxfId="22" priority="11" stopIfTrue="1" operator="greaterThan">
      <formula>0</formula>
    </cfRule>
    <cfRule type="cellIs" dxfId="21" priority="12" stopIfTrue="1" operator="greaterThan">
      <formula>0</formula>
    </cfRule>
  </conditionalFormatting>
  <conditionalFormatting sqref="L5:L23">
    <cfRule type="cellIs" dxfId="17" priority="7" stopIfTrue="1" operator="greaterThan">
      <formula>0</formula>
    </cfRule>
    <cfRule type="cellIs" dxfId="16" priority="8" stopIfTrue="1" operator="greaterThan">
      <formula>0</formula>
    </cfRule>
    <cfRule type="cellIs" dxfId="15" priority="9" stopIfTrue="1" operator="greaterThan">
      <formula>0</formula>
    </cfRule>
  </conditionalFormatting>
  <conditionalFormatting sqref="M4:P4">
    <cfRule type="cellIs" dxfId="11" priority="4" stopIfTrue="1" operator="greaterThan">
      <formula>0</formula>
    </cfRule>
    <cfRule type="cellIs" dxfId="10" priority="5" stopIfTrue="1" operator="greaterThan">
      <formula>0</formula>
    </cfRule>
    <cfRule type="cellIs" dxfId="9" priority="6" stopIfTrue="1" operator="greaterThan">
      <formula>0</formula>
    </cfRule>
  </conditionalFormatting>
  <conditionalFormatting sqref="M5:P23">
    <cfRule type="cellIs" dxfId="5" priority="1" stopIfTrue="1" operator="greaterThan">
      <formula>0</formula>
    </cfRule>
    <cfRule type="cellIs" dxfId="4" priority="2" stopIfTrue="1" operator="greaterThan">
      <formula>0</formula>
    </cfRule>
    <cfRule type="cellIs" dxfId="3" priority="3" stopIfTrue="1" operator="greaterThan">
      <formula>0</formula>
    </cfRule>
  </conditionalFormatting>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
  <sheetViews>
    <sheetView zoomScale="80" zoomScaleNormal="80" workbookViewId="0">
      <selection activeCell="L1" sqref="L1:O1048576"/>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12.42578125" style="2" customWidth="1"/>
    <col min="6" max="6" width="14.5703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55</v>
      </c>
      <c r="B1" s="71"/>
      <c r="C1" s="71"/>
      <c r="D1" s="71" t="s">
        <v>56</v>
      </c>
      <c r="E1" s="71"/>
      <c r="F1" s="71"/>
      <c r="G1" s="71"/>
      <c r="H1" s="71"/>
      <c r="I1" s="71" t="s">
        <v>57</v>
      </c>
      <c r="J1" s="71"/>
      <c r="K1" s="71"/>
      <c r="L1" s="70" t="s">
        <v>109</v>
      </c>
      <c r="M1" s="70" t="s">
        <v>110</v>
      </c>
      <c r="N1" s="70" t="s">
        <v>111</v>
      </c>
      <c r="O1" s="70" t="s">
        <v>112</v>
      </c>
      <c r="P1" s="70" t="s">
        <v>48</v>
      </c>
      <c r="Q1" s="70" t="s">
        <v>48</v>
      </c>
      <c r="R1" s="70" t="s">
        <v>48</v>
      </c>
      <c r="S1" s="70" t="s">
        <v>48</v>
      </c>
      <c r="T1" s="70" t="s">
        <v>48</v>
      </c>
      <c r="U1" s="70" t="s">
        <v>48</v>
      </c>
      <c r="V1" s="70" t="s">
        <v>48</v>
      </c>
      <c r="W1" s="70" t="s">
        <v>48</v>
      </c>
    </row>
    <row r="2" spans="1:23" ht="21.75" customHeight="1" x14ac:dyDescent="0.25">
      <c r="A2" s="71" t="s">
        <v>33</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9" t="s">
        <v>3</v>
      </c>
      <c r="B3" s="29" t="s">
        <v>1</v>
      </c>
      <c r="C3" s="17" t="s">
        <v>4</v>
      </c>
      <c r="D3" s="17" t="s">
        <v>6</v>
      </c>
      <c r="E3" s="17" t="s">
        <v>46</v>
      </c>
      <c r="F3" s="17" t="s">
        <v>47</v>
      </c>
      <c r="G3" s="17" t="s">
        <v>84</v>
      </c>
      <c r="H3" s="18" t="s">
        <v>5</v>
      </c>
      <c r="I3" s="30" t="s">
        <v>30</v>
      </c>
      <c r="J3" s="31" t="s">
        <v>0</v>
      </c>
      <c r="K3" s="29" t="s">
        <v>7</v>
      </c>
      <c r="L3" s="66">
        <v>42222</v>
      </c>
      <c r="M3" s="66">
        <v>42222</v>
      </c>
      <c r="N3" s="66">
        <v>42222</v>
      </c>
      <c r="O3" s="66">
        <v>42222</v>
      </c>
      <c r="P3" s="19" t="s">
        <v>2</v>
      </c>
      <c r="Q3" s="19" t="s">
        <v>2</v>
      </c>
      <c r="R3" s="19" t="s">
        <v>2</v>
      </c>
      <c r="S3" s="19" t="s">
        <v>2</v>
      </c>
      <c r="T3" s="19" t="s">
        <v>2</v>
      </c>
      <c r="U3" s="19" t="s">
        <v>2</v>
      </c>
      <c r="V3" s="19" t="s">
        <v>2</v>
      </c>
      <c r="W3" s="19" t="s">
        <v>2</v>
      </c>
    </row>
    <row r="4" spans="1:23" ht="75" x14ac:dyDescent="0.25">
      <c r="A4" s="76" t="s">
        <v>100</v>
      </c>
      <c r="B4" s="72">
        <v>1</v>
      </c>
      <c r="C4" s="55">
        <v>1</v>
      </c>
      <c r="D4" s="56" t="s">
        <v>58</v>
      </c>
      <c r="E4" s="48" t="s">
        <v>52</v>
      </c>
      <c r="F4" s="48" t="s">
        <v>85</v>
      </c>
      <c r="G4" s="48" t="s">
        <v>82</v>
      </c>
      <c r="H4" s="51">
        <v>0.94</v>
      </c>
      <c r="I4" s="53"/>
      <c r="J4" s="33">
        <f>I4-(SUM(L4:W4))</f>
        <v>0</v>
      </c>
      <c r="K4" s="34" t="str">
        <f>IF(J4&lt;0,"ATENÇÃO","OK")</f>
        <v>OK</v>
      </c>
      <c r="L4" s="52">
        <v>0</v>
      </c>
      <c r="M4" s="52">
        <v>0</v>
      </c>
      <c r="N4" s="52">
        <v>0</v>
      </c>
      <c r="O4" s="52">
        <v>0</v>
      </c>
      <c r="P4" s="52">
        <v>0</v>
      </c>
      <c r="Q4" s="52">
        <v>0</v>
      </c>
      <c r="R4" s="52">
        <v>0</v>
      </c>
      <c r="S4" s="52">
        <v>0</v>
      </c>
      <c r="T4" s="52">
        <v>0</v>
      </c>
      <c r="U4" s="52">
        <v>0</v>
      </c>
      <c r="V4" s="52">
        <v>0</v>
      </c>
      <c r="W4" s="52">
        <v>0</v>
      </c>
    </row>
    <row r="5" spans="1:23" ht="135" x14ac:dyDescent="0.25">
      <c r="A5" s="73"/>
      <c r="B5" s="73"/>
      <c r="C5" s="55">
        <v>2</v>
      </c>
      <c r="D5" s="56" t="s">
        <v>59</v>
      </c>
      <c r="E5" s="48" t="s">
        <v>78</v>
      </c>
      <c r="F5" s="48" t="s">
        <v>86</v>
      </c>
      <c r="G5" s="48" t="s">
        <v>82</v>
      </c>
      <c r="H5" s="51">
        <v>12.95</v>
      </c>
      <c r="I5" s="53">
        <v>5</v>
      </c>
      <c r="J5" s="33">
        <f t="shared" ref="J5:J23" si="0">I5-(SUM(L5:W5))</f>
        <v>0</v>
      </c>
      <c r="K5" s="34" t="str">
        <f t="shared" ref="K5:K23" si="1">IF(J5&lt;0,"ATENÇÃO","OK")</f>
        <v>OK</v>
      </c>
      <c r="L5" s="52">
        <v>5</v>
      </c>
      <c r="M5" s="52">
        <v>0</v>
      </c>
      <c r="N5" s="52">
        <v>0</v>
      </c>
      <c r="O5" s="52">
        <v>0</v>
      </c>
      <c r="P5" s="52">
        <v>0</v>
      </c>
      <c r="Q5" s="52">
        <v>0</v>
      </c>
      <c r="R5" s="52">
        <v>0</v>
      </c>
      <c r="S5" s="52">
        <v>0</v>
      </c>
      <c r="T5" s="52">
        <v>0</v>
      </c>
      <c r="U5" s="52">
        <v>0</v>
      </c>
      <c r="V5" s="52">
        <v>0</v>
      </c>
      <c r="W5" s="52">
        <v>0</v>
      </c>
    </row>
    <row r="6" spans="1:23" ht="45" x14ac:dyDescent="0.25">
      <c r="A6" s="73"/>
      <c r="B6" s="73"/>
      <c r="C6" s="47">
        <v>3</v>
      </c>
      <c r="D6" s="57" t="s">
        <v>60</v>
      </c>
      <c r="E6" s="27" t="s">
        <v>52</v>
      </c>
      <c r="F6" s="27" t="s">
        <v>87</v>
      </c>
      <c r="G6" s="27" t="s">
        <v>82</v>
      </c>
      <c r="H6" s="28">
        <v>31.21</v>
      </c>
      <c r="I6" s="54"/>
      <c r="J6" s="33">
        <f t="shared" si="0"/>
        <v>0</v>
      </c>
      <c r="K6" s="34" t="str">
        <f t="shared" si="1"/>
        <v>OK</v>
      </c>
      <c r="L6" s="52">
        <v>0</v>
      </c>
      <c r="M6" s="52">
        <v>0</v>
      </c>
      <c r="N6" s="52">
        <v>0</v>
      </c>
      <c r="O6" s="52">
        <v>0</v>
      </c>
      <c r="P6" s="52">
        <v>0</v>
      </c>
      <c r="Q6" s="52">
        <v>0</v>
      </c>
      <c r="R6" s="52">
        <v>0</v>
      </c>
      <c r="S6" s="52">
        <v>0</v>
      </c>
      <c r="T6" s="52">
        <v>0</v>
      </c>
      <c r="U6" s="52">
        <v>0</v>
      </c>
      <c r="V6" s="52">
        <v>0</v>
      </c>
      <c r="W6" s="52">
        <v>0</v>
      </c>
    </row>
    <row r="7" spans="1:23" ht="105" x14ac:dyDescent="0.25">
      <c r="A7" s="74"/>
      <c r="B7" s="74"/>
      <c r="C7" s="47">
        <v>4</v>
      </c>
      <c r="D7" s="57" t="s">
        <v>61</v>
      </c>
      <c r="E7" s="27" t="s">
        <v>52</v>
      </c>
      <c r="F7" s="27" t="s">
        <v>86</v>
      </c>
      <c r="G7" s="27" t="s">
        <v>82</v>
      </c>
      <c r="H7" s="28">
        <v>15.5</v>
      </c>
      <c r="I7" s="54"/>
      <c r="J7" s="33">
        <f t="shared" si="0"/>
        <v>0</v>
      </c>
      <c r="K7" s="34" t="str">
        <f t="shared" si="1"/>
        <v>OK</v>
      </c>
      <c r="L7" s="52">
        <v>0</v>
      </c>
      <c r="M7" s="52">
        <v>0</v>
      </c>
      <c r="N7" s="52">
        <v>0</v>
      </c>
      <c r="O7" s="52">
        <v>0</v>
      </c>
      <c r="P7" s="52">
        <v>0</v>
      </c>
      <c r="Q7" s="52">
        <v>0</v>
      </c>
      <c r="R7" s="52">
        <v>0</v>
      </c>
      <c r="S7" s="52">
        <v>0</v>
      </c>
      <c r="T7" s="52">
        <v>0</v>
      </c>
      <c r="U7" s="52">
        <v>0</v>
      </c>
      <c r="V7" s="52">
        <v>0</v>
      </c>
      <c r="W7" s="52">
        <v>0</v>
      </c>
    </row>
    <row r="8" spans="1:23" ht="120" x14ac:dyDescent="0.25">
      <c r="A8" s="76" t="s">
        <v>101</v>
      </c>
      <c r="B8" s="72">
        <v>2</v>
      </c>
      <c r="C8" s="47">
        <v>5</v>
      </c>
      <c r="D8" s="57" t="s">
        <v>62</v>
      </c>
      <c r="E8" s="27" t="s">
        <v>52</v>
      </c>
      <c r="F8" s="27" t="s">
        <v>88</v>
      </c>
      <c r="G8" s="27" t="s">
        <v>82</v>
      </c>
      <c r="H8" s="28">
        <v>1.49</v>
      </c>
      <c r="I8" s="54">
        <v>100</v>
      </c>
      <c r="J8" s="33">
        <f t="shared" si="0"/>
        <v>100</v>
      </c>
      <c r="K8" s="34" t="str">
        <f t="shared" si="1"/>
        <v>OK</v>
      </c>
      <c r="L8" s="52">
        <v>0</v>
      </c>
      <c r="M8" s="52">
        <v>0</v>
      </c>
      <c r="N8" s="52" t="s">
        <v>113</v>
      </c>
      <c r="O8" s="52">
        <v>0</v>
      </c>
      <c r="P8" s="52">
        <v>0</v>
      </c>
      <c r="Q8" s="52">
        <v>0</v>
      </c>
      <c r="R8" s="52">
        <v>0</v>
      </c>
      <c r="S8" s="52">
        <v>0</v>
      </c>
      <c r="T8" s="52">
        <v>0</v>
      </c>
      <c r="U8" s="52">
        <v>0</v>
      </c>
      <c r="V8" s="52">
        <v>0</v>
      </c>
      <c r="W8" s="52">
        <v>0</v>
      </c>
    </row>
    <row r="9" spans="1:23" ht="120" x14ac:dyDescent="0.25">
      <c r="A9" s="73"/>
      <c r="B9" s="73"/>
      <c r="C9" s="47">
        <v>6</v>
      </c>
      <c r="D9" s="57" t="s">
        <v>63</v>
      </c>
      <c r="E9" s="27" t="s">
        <v>52</v>
      </c>
      <c r="F9" s="27" t="s">
        <v>88</v>
      </c>
      <c r="G9" s="27" t="s">
        <v>82</v>
      </c>
      <c r="H9" s="28">
        <v>3.3</v>
      </c>
      <c r="I9" s="54">
        <v>30</v>
      </c>
      <c r="J9" s="33">
        <f t="shared" si="0"/>
        <v>30</v>
      </c>
      <c r="K9" s="34" t="str">
        <f t="shared" si="1"/>
        <v>OK</v>
      </c>
      <c r="L9" s="52">
        <v>0</v>
      </c>
      <c r="M9" s="52">
        <v>0</v>
      </c>
      <c r="N9" s="52" t="s">
        <v>114</v>
      </c>
      <c r="O9" s="52">
        <v>0</v>
      </c>
      <c r="P9" s="52">
        <v>0</v>
      </c>
      <c r="Q9" s="52">
        <v>0</v>
      </c>
      <c r="R9" s="52">
        <v>0</v>
      </c>
      <c r="S9" s="52">
        <v>0</v>
      </c>
      <c r="T9" s="52">
        <v>0</v>
      </c>
      <c r="U9" s="52">
        <v>0</v>
      </c>
      <c r="V9" s="52">
        <v>0</v>
      </c>
      <c r="W9" s="52">
        <v>0</v>
      </c>
    </row>
    <row r="10" spans="1:23" ht="60" x14ac:dyDescent="0.25">
      <c r="A10" s="74"/>
      <c r="B10" s="74"/>
      <c r="C10" s="47">
        <v>7</v>
      </c>
      <c r="D10" s="57" t="s">
        <v>64</v>
      </c>
      <c r="E10" s="27" t="s">
        <v>52</v>
      </c>
      <c r="F10" s="27" t="s">
        <v>89</v>
      </c>
      <c r="G10" s="27" t="s">
        <v>82</v>
      </c>
      <c r="H10" s="28">
        <v>1.27</v>
      </c>
      <c r="I10" s="54">
        <v>100</v>
      </c>
      <c r="J10" s="33">
        <f t="shared" si="0"/>
        <v>100</v>
      </c>
      <c r="K10" s="34" t="str">
        <f t="shared" si="1"/>
        <v>OK</v>
      </c>
      <c r="L10" s="52">
        <v>0</v>
      </c>
      <c r="M10" s="52">
        <v>0</v>
      </c>
      <c r="N10" s="52" t="s">
        <v>113</v>
      </c>
      <c r="O10" s="52">
        <v>0</v>
      </c>
      <c r="P10" s="52">
        <v>0</v>
      </c>
      <c r="Q10" s="52">
        <v>0</v>
      </c>
      <c r="R10" s="52">
        <v>0</v>
      </c>
      <c r="S10" s="52">
        <v>0</v>
      </c>
      <c r="T10" s="52">
        <v>0</v>
      </c>
      <c r="U10" s="52">
        <v>0</v>
      </c>
      <c r="V10" s="52">
        <v>0</v>
      </c>
      <c r="W10" s="52">
        <v>0</v>
      </c>
    </row>
    <row r="11" spans="1:23" ht="195" x14ac:dyDescent="0.25">
      <c r="A11" s="65" t="s">
        <v>108</v>
      </c>
      <c r="B11" s="55">
        <v>3</v>
      </c>
      <c r="C11" s="47">
        <v>8</v>
      </c>
      <c r="D11" s="57" t="s">
        <v>65</v>
      </c>
      <c r="E11" s="27" t="s">
        <v>79</v>
      </c>
      <c r="F11" s="27" t="s">
        <v>90</v>
      </c>
      <c r="G11" s="27" t="s">
        <v>82</v>
      </c>
      <c r="H11" s="28">
        <v>3.5</v>
      </c>
      <c r="I11" s="54">
        <v>800</v>
      </c>
      <c r="J11" s="33">
        <f t="shared" si="0"/>
        <v>200</v>
      </c>
      <c r="K11" s="34" t="str">
        <f t="shared" si="1"/>
        <v>OK</v>
      </c>
      <c r="L11" s="52">
        <v>0</v>
      </c>
      <c r="M11" s="52">
        <v>600</v>
      </c>
      <c r="N11" s="52">
        <v>0</v>
      </c>
      <c r="O11" s="52">
        <v>0</v>
      </c>
      <c r="P11" s="52">
        <v>0</v>
      </c>
      <c r="Q11" s="52">
        <v>0</v>
      </c>
      <c r="R11" s="52">
        <v>0</v>
      </c>
      <c r="S11" s="52">
        <v>0</v>
      </c>
      <c r="T11" s="52">
        <v>0</v>
      </c>
      <c r="U11" s="52">
        <v>0</v>
      </c>
      <c r="V11" s="52">
        <v>0</v>
      </c>
      <c r="W11" s="52">
        <v>0</v>
      </c>
    </row>
    <row r="12" spans="1:23" ht="105" x14ac:dyDescent="0.25">
      <c r="A12" s="76" t="s">
        <v>102</v>
      </c>
      <c r="B12" s="72">
        <v>4</v>
      </c>
      <c r="C12" s="47">
        <v>9</v>
      </c>
      <c r="D12" s="57" t="s">
        <v>66</v>
      </c>
      <c r="E12" s="27" t="s">
        <v>52</v>
      </c>
      <c r="F12" s="27" t="s">
        <v>91</v>
      </c>
      <c r="G12" s="27" t="s">
        <v>82</v>
      </c>
      <c r="H12" s="28">
        <v>3.04</v>
      </c>
      <c r="I12" s="54">
        <v>15</v>
      </c>
      <c r="J12" s="33">
        <f t="shared" si="0"/>
        <v>0</v>
      </c>
      <c r="K12" s="34" t="str">
        <f t="shared" si="1"/>
        <v>OK</v>
      </c>
      <c r="L12" s="52">
        <v>0</v>
      </c>
      <c r="M12" s="52">
        <v>0</v>
      </c>
      <c r="N12" s="52">
        <v>0</v>
      </c>
      <c r="O12" s="52">
        <v>15</v>
      </c>
      <c r="P12" s="52">
        <v>0</v>
      </c>
      <c r="Q12" s="52">
        <v>0</v>
      </c>
      <c r="R12" s="52">
        <v>0</v>
      </c>
      <c r="S12" s="52">
        <v>0</v>
      </c>
      <c r="T12" s="52">
        <v>0</v>
      </c>
      <c r="U12" s="52">
        <v>0</v>
      </c>
      <c r="V12" s="52">
        <v>0</v>
      </c>
      <c r="W12" s="52">
        <v>0</v>
      </c>
    </row>
    <row r="13" spans="1:23" ht="75" x14ac:dyDescent="0.25">
      <c r="A13" s="73"/>
      <c r="B13" s="73"/>
      <c r="C13" s="47">
        <v>10</v>
      </c>
      <c r="D13" s="57" t="s">
        <v>67</v>
      </c>
      <c r="E13" s="27" t="s">
        <v>52</v>
      </c>
      <c r="F13" s="27" t="s">
        <v>92</v>
      </c>
      <c r="G13" s="27" t="s">
        <v>82</v>
      </c>
      <c r="H13" s="28">
        <v>3.54</v>
      </c>
      <c r="I13" s="54"/>
      <c r="J13" s="33">
        <f t="shared" si="0"/>
        <v>0</v>
      </c>
      <c r="K13" s="34" t="str">
        <f t="shared" si="1"/>
        <v>OK</v>
      </c>
      <c r="L13" s="52">
        <v>0</v>
      </c>
      <c r="M13" s="52">
        <v>0</v>
      </c>
      <c r="N13" s="52">
        <v>0</v>
      </c>
      <c r="O13" s="52">
        <v>0</v>
      </c>
      <c r="P13" s="52">
        <v>0</v>
      </c>
      <c r="Q13" s="52">
        <v>0</v>
      </c>
      <c r="R13" s="52">
        <v>0</v>
      </c>
      <c r="S13" s="52">
        <v>0</v>
      </c>
      <c r="T13" s="52">
        <v>0</v>
      </c>
      <c r="U13" s="52">
        <v>0</v>
      </c>
      <c r="V13" s="52">
        <v>0</v>
      </c>
      <c r="W13" s="52">
        <v>0</v>
      </c>
    </row>
    <row r="14" spans="1:23" ht="90" x14ac:dyDescent="0.25">
      <c r="A14" s="73"/>
      <c r="B14" s="73"/>
      <c r="C14" s="47">
        <v>11</v>
      </c>
      <c r="D14" s="57" t="s">
        <v>68</v>
      </c>
      <c r="E14" s="27" t="s">
        <v>52</v>
      </c>
      <c r="F14" s="27" t="s">
        <v>92</v>
      </c>
      <c r="G14" s="27" t="s">
        <v>82</v>
      </c>
      <c r="H14" s="28">
        <v>4.24</v>
      </c>
      <c r="I14" s="54"/>
      <c r="J14" s="33">
        <f t="shared" si="0"/>
        <v>0</v>
      </c>
      <c r="K14" s="34" t="str">
        <f t="shared" si="1"/>
        <v>OK</v>
      </c>
      <c r="L14" s="52">
        <v>0</v>
      </c>
      <c r="M14" s="52">
        <v>0</v>
      </c>
      <c r="N14" s="52">
        <v>0</v>
      </c>
      <c r="O14" s="52">
        <v>0</v>
      </c>
      <c r="P14" s="52">
        <v>0</v>
      </c>
      <c r="Q14" s="52">
        <v>0</v>
      </c>
      <c r="R14" s="52">
        <v>0</v>
      </c>
      <c r="S14" s="52">
        <v>0</v>
      </c>
      <c r="T14" s="52">
        <v>0</v>
      </c>
      <c r="U14" s="52">
        <v>0</v>
      </c>
      <c r="V14" s="52">
        <v>0</v>
      </c>
      <c r="W14" s="52">
        <v>0</v>
      </c>
    </row>
    <row r="15" spans="1:23" ht="90" x14ac:dyDescent="0.25">
      <c r="A15" s="73"/>
      <c r="B15" s="73"/>
      <c r="C15" s="47">
        <v>12</v>
      </c>
      <c r="D15" s="57" t="s">
        <v>69</v>
      </c>
      <c r="E15" s="27" t="s">
        <v>52</v>
      </c>
      <c r="F15" s="27" t="s">
        <v>93</v>
      </c>
      <c r="G15" s="27" t="s">
        <v>82</v>
      </c>
      <c r="H15" s="28">
        <v>0.81</v>
      </c>
      <c r="I15" s="54">
        <v>20</v>
      </c>
      <c r="J15" s="33">
        <f t="shared" si="0"/>
        <v>0</v>
      </c>
      <c r="K15" s="34" t="str">
        <f t="shared" si="1"/>
        <v>OK</v>
      </c>
      <c r="L15" s="52">
        <v>0</v>
      </c>
      <c r="M15" s="52">
        <v>0</v>
      </c>
      <c r="N15" s="52">
        <v>0</v>
      </c>
      <c r="O15" s="52">
        <v>20</v>
      </c>
      <c r="P15" s="52">
        <v>0</v>
      </c>
      <c r="Q15" s="52">
        <v>0</v>
      </c>
      <c r="R15" s="52">
        <v>0</v>
      </c>
      <c r="S15" s="52">
        <v>0</v>
      </c>
      <c r="T15" s="52">
        <v>0</v>
      </c>
      <c r="U15" s="52">
        <v>0</v>
      </c>
      <c r="V15" s="52">
        <v>0</v>
      </c>
      <c r="W15" s="52">
        <v>0</v>
      </c>
    </row>
    <row r="16" spans="1:23" ht="60" x14ac:dyDescent="0.25">
      <c r="A16" s="73"/>
      <c r="B16" s="73"/>
      <c r="C16" s="47">
        <v>13</v>
      </c>
      <c r="D16" s="57" t="s">
        <v>70</v>
      </c>
      <c r="E16" s="27" t="s">
        <v>80</v>
      </c>
      <c r="F16" s="27" t="s">
        <v>93</v>
      </c>
      <c r="G16" s="27" t="s">
        <v>82</v>
      </c>
      <c r="H16" s="28">
        <v>0.96</v>
      </c>
      <c r="I16" s="54">
        <v>10</v>
      </c>
      <c r="J16" s="33">
        <f t="shared" si="0"/>
        <v>0</v>
      </c>
      <c r="K16" s="34" t="str">
        <f t="shared" si="1"/>
        <v>OK</v>
      </c>
      <c r="L16" s="52">
        <v>0</v>
      </c>
      <c r="M16" s="52">
        <v>0</v>
      </c>
      <c r="N16" s="52">
        <v>0</v>
      </c>
      <c r="O16" s="52">
        <v>10</v>
      </c>
      <c r="P16" s="52">
        <v>0</v>
      </c>
      <c r="Q16" s="52">
        <v>0</v>
      </c>
      <c r="R16" s="52">
        <v>0</v>
      </c>
      <c r="S16" s="52">
        <v>0</v>
      </c>
      <c r="T16" s="52">
        <v>0</v>
      </c>
      <c r="U16" s="52">
        <v>0</v>
      </c>
      <c r="V16" s="52">
        <v>0</v>
      </c>
      <c r="W16" s="52">
        <v>0</v>
      </c>
    </row>
    <row r="17" spans="1:23" ht="45" x14ac:dyDescent="0.25">
      <c r="A17" s="73"/>
      <c r="B17" s="73"/>
      <c r="C17" s="47">
        <v>14</v>
      </c>
      <c r="D17" s="57" t="s">
        <v>71</v>
      </c>
      <c r="E17" s="27" t="s">
        <v>52</v>
      </c>
      <c r="F17" s="27" t="s">
        <v>92</v>
      </c>
      <c r="G17" s="27" t="s">
        <v>82</v>
      </c>
      <c r="H17" s="28">
        <v>1.1499999999999999</v>
      </c>
      <c r="I17" s="54">
        <v>15</v>
      </c>
      <c r="J17" s="33">
        <f t="shared" si="0"/>
        <v>0</v>
      </c>
      <c r="K17" s="34" t="str">
        <f t="shared" si="1"/>
        <v>OK</v>
      </c>
      <c r="L17" s="52">
        <v>0</v>
      </c>
      <c r="M17" s="52">
        <v>0</v>
      </c>
      <c r="N17" s="52">
        <v>0</v>
      </c>
      <c r="O17" s="52">
        <v>15</v>
      </c>
      <c r="P17" s="52">
        <v>0</v>
      </c>
      <c r="Q17" s="52">
        <v>0</v>
      </c>
      <c r="R17" s="52">
        <v>0</v>
      </c>
      <c r="S17" s="52">
        <v>0</v>
      </c>
      <c r="T17" s="52">
        <v>0</v>
      </c>
      <c r="U17" s="52">
        <v>0</v>
      </c>
      <c r="V17" s="52">
        <v>0</v>
      </c>
      <c r="W17" s="52">
        <v>0</v>
      </c>
    </row>
    <row r="18" spans="1:23" ht="135" x14ac:dyDescent="0.25">
      <c r="A18" s="73"/>
      <c r="B18" s="73"/>
      <c r="C18" s="47">
        <v>15</v>
      </c>
      <c r="D18" s="57" t="s">
        <v>72</v>
      </c>
      <c r="E18" s="27" t="s">
        <v>80</v>
      </c>
      <c r="F18" s="27" t="s">
        <v>94</v>
      </c>
      <c r="G18" s="27" t="s">
        <v>82</v>
      </c>
      <c r="H18" s="28">
        <v>1.1599999999999999</v>
      </c>
      <c r="I18" s="54">
        <v>25</v>
      </c>
      <c r="J18" s="33">
        <f t="shared" si="0"/>
        <v>0</v>
      </c>
      <c r="K18" s="34" t="str">
        <f t="shared" si="1"/>
        <v>OK</v>
      </c>
      <c r="L18" s="52">
        <v>0</v>
      </c>
      <c r="M18" s="52">
        <v>0</v>
      </c>
      <c r="N18" s="52">
        <v>0</v>
      </c>
      <c r="O18" s="52">
        <v>25</v>
      </c>
      <c r="P18" s="52">
        <v>0</v>
      </c>
      <c r="Q18" s="52">
        <v>0</v>
      </c>
      <c r="R18" s="52">
        <v>0</v>
      </c>
      <c r="S18" s="52">
        <v>0</v>
      </c>
      <c r="T18" s="52">
        <v>0</v>
      </c>
      <c r="U18" s="52">
        <v>0</v>
      </c>
      <c r="V18" s="52">
        <v>0</v>
      </c>
      <c r="W18" s="52">
        <v>0</v>
      </c>
    </row>
    <row r="19" spans="1:23" ht="60" x14ac:dyDescent="0.25">
      <c r="A19" s="73"/>
      <c r="B19" s="73"/>
      <c r="C19" s="47">
        <v>16</v>
      </c>
      <c r="D19" s="57" t="s">
        <v>73</v>
      </c>
      <c r="E19" s="27" t="s">
        <v>81</v>
      </c>
      <c r="F19" s="27" t="s">
        <v>95</v>
      </c>
      <c r="G19" s="27" t="s">
        <v>83</v>
      </c>
      <c r="H19" s="28">
        <v>2.11</v>
      </c>
      <c r="I19" s="54"/>
      <c r="J19" s="33">
        <f t="shared" si="0"/>
        <v>0</v>
      </c>
      <c r="K19" s="34" t="str">
        <f t="shared" si="1"/>
        <v>OK</v>
      </c>
      <c r="L19" s="52">
        <v>0</v>
      </c>
      <c r="M19" s="52">
        <v>0</v>
      </c>
      <c r="N19" s="52">
        <v>0</v>
      </c>
      <c r="O19" s="52">
        <v>0</v>
      </c>
      <c r="P19" s="52">
        <v>0</v>
      </c>
      <c r="Q19" s="52">
        <v>0</v>
      </c>
      <c r="R19" s="52">
        <v>0</v>
      </c>
      <c r="S19" s="52">
        <v>0</v>
      </c>
      <c r="T19" s="52">
        <v>0</v>
      </c>
      <c r="U19" s="52">
        <v>0</v>
      </c>
      <c r="V19" s="52">
        <v>0</v>
      </c>
      <c r="W19" s="52">
        <v>0</v>
      </c>
    </row>
    <row r="20" spans="1:23" ht="30" x14ac:dyDescent="0.25">
      <c r="A20" s="73"/>
      <c r="B20" s="73"/>
      <c r="C20" s="47">
        <v>17</v>
      </c>
      <c r="D20" s="57" t="s">
        <v>74</v>
      </c>
      <c r="E20" s="27" t="s">
        <v>81</v>
      </c>
      <c r="F20" s="27" t="s">
        <v>96</v>
      </c>
      <c r="G20" s="27" t="s">
        <v>83</v>
      </c>
      <c r="H20" s="28">
        <v>0.12</v>
      </c>
      <c r="I20" s="54">
        <v>10</v>
      </c>
      <c r="J20" s="33">
        <f t="shared" si="0"/>
        <v>0</v>
      </c>
      <c r="K20" s="34" t="str">
        <f t="shared" si="1"/>
        <v>OK</v>
      </c>
      <c r="L20" s="52">
        <v>0</v>
      </c>
      <c r="M20" s="52">
        <v>0</v>
      </c>
      <c r="N20" s="52">
        <v>0</v>
      </c>
      <c r="O20" s="52">
        <v>10</v>
      </c>
      <c r="P20" s="52">
        <v>0</v>
      </c>
      <c r="Q20" s="52">
        <v>0</v>
      </c>
      <c r="R20" s="52">
        <v>0</v>
      </c>
      <c r="S20" s="52">
        <v>0</v>
      </c>
      <c r="T20" s="52">
        <v>0</v>
      </c>
      <c r="U20" s="52">
        <v>0</v>
      </c>
      <c r="V20" s="52">
        <v>0</v>
      </c>
      <c r="W20" s="52">
        <v>0</v>
      </c>
    </row>
    <row r="21" spans="1:23" ht="30" x14ac:dyDescent="0.25">
      <c r="A21" s="73"/>
      <c r="B21" s="73"/>
      <c r="C21" s="47">
        <v>18</v>
      </c>
      <c r="D21" s="57" t="s">
        <v>75</v>
      </c>
      <c r="E21" s="27" t="s">
        <v>52</v>
      </c>
      <c r="F21" s="27" t="s">
        <v>97</v>
      </c>
      <c r="G21" s="27" t="s">
        <v>82</v>
      </c>
      <c r="H21" s="28">
        <v>10.14</v>
      </c>
      <c r="I21" s="54"/>
      <c r="J21" s="33">
        <f t="shared" si="0"/>
        <v>0</v>
      </c>
      <c r="K21" s="34" t="str">
        <f t="shared" si="1"/>
        <v>OK</v>
      </c>
      <c r="L21" s="52">
        <v>0</v>
      </c>
      <c r="M21" s="52">
        <v>0</v>
      </c>
      <c r="N21" s="52">
        <v>0</v>
      </c>
      <c r="O21" s="52">
        <v>0</v>
      </c>
      <c r="P21" s="52">
        <v>0</v>
      </c>
      <c r="Q21" s="52">
        <v>0</v>
      </c>
      <c r="R21" s="52">
        <v>0</v>
      </c>
      <c r="S21" s="52">
        <v>0</v>
      </c>
      <c r="T21" s="52">
        <v>0</v>
      </c>
      <c r="U21" s="52">
        <v>0</v>
      </c>
      <c r="V21" s="52">
        <v>0</v>
      </c>
      <c r="W21" s="52">
        <v>0</v>
      </c>
    </row>
    <row r="22" spans="1:23" ht="30" x14ac:dyDescent="0.25">
      <c r="A22" s="74"/>
      <c r="B22" s="74"/>
      <c r="C22" s="47">
        <v>19</v>
      </c>
      <c r="D22" s="57" t="s">
        <v>76</v>
      </c>
      <c r="E22" s="27" t="s">
        <v>80</v>
      </c>
      <c r="F22" s="27" t="s">
        <v>98</v>
      </c>
      <c r="G22" s="27" t="s">
        <v>82</v>
      </c>
      <c r="H22" s="28">
        <v>1.95</v>
      </c>
      <c r="I22" s="54"/>
      <c r="J22" s="33">
        <f t="shared" si="0"/>
        <v>0</v>
      </c>
      <c r="K22" s="34" t="str">
        <f t="shared" si="1"/>
        <v>OK</v>
      </c>
      <c r="L22" s="52">
        <v>0</v>
      </c>
      <c r="M22" s="52">
        <v>0</v>
      </c>
      <c r="N22" s="52">
        <v>0</v>
      </c>
      <c r="O22" s="52">
        <v>0</v>
      </c>
      <c r="P22" s="52">
        <v>0</v>
      </c>
      <c r="Q22" s="52">
        <v>0</v>
      </c>
      <c r="R22" s="52">
        <v>0</v>
      </c>
      <c r="S22" s="52">
        <v>0</v>
      </c>
      <c r="T22" s="52">
        <v>0</v>
      </c>
      <c r="U22" s="52">
        <v>0</v>
      </c>
      <c r="V22" s="52">
        <v>0</v>
      </c>
      <c r="W22" s="52">
        <v>0</v>
      </c>
    </row>
    <row r="23" spans="1:23" ht="150" x14ac:dyDescent="0.25">
      <c r="A23" s="47" t="s">
        <v>103</v>
      </c>
      <c r="B23" s="47">
        <v>5</v>
      </c>
      <c r="C23" s="47">
        <v>20</v>
      </c>
      <c r="D23" s="57" t="s">
        <v>77</v>
      </c>
      <c r="E23" s="27" t="s">
        <v>52</v>
      </c>
      <c r="F23" s="27" t="s">
        <v>99</v>
      </c>
      <c r="G23" s="27" t="s">
        <v>82</v>
      </c>
      <c r="H23" s="28">
        <v>487.41</v>
      </c>
      <c r="I23" s="54"/>
      <c r="J23" s="33">
        <f t="shared" si="0"/>
        <v>0</v>
      </c>
      <c r="K23" s="34" t="str">
        <f t="shared" si="1"/>
        <v>OK</v>
      </c>
      <c r="L23" s="52">
        <v>0</v>
      </c>
      <c r="M23" s="52">
        <v>0</v>
      </c>
      <c r="N23" s="52">
        <v>0</v>
      </c>
      <c r="O23" s="52">
        <v>0</v>
      </c>
      <c r="P23" s="52">
        <v>0</v>
      </c>
      <c r="Q23" s="52">
        <v>0</v>
      </c>
      <c r="R23" s="52">
        <v>0</v>
      </c>
      <c r="S23" s="52">
        <v>0</v>
      </c>
      <c r="T23" s="52">
        <v>0</v>
      </c>
      <c r="U23" s="52">
        <v>0</v>
      </c>
      <c r="V23" s="52">
        <v>0</v>
      </c>
      <c r="W23" s="52">
        <v>0</v>
      </c>
    </row>
    <row r="25" spans="1:23" x14ac:dyDescent="0.25">
      <c r="D25" s="26" t="s">
        <v>49</v>
      </c>
    </row>
  </sheetData>
  <mergeCells count="22">
    <mergeCell ref="A4:A7"/>
    <mergeCell ref="B4:B7"/>
    <mergeCell ref="A8:A10"/>
    <mergeCell ref="B8:B10"/>
    <mergeCell ref="A12:A22"/>
    <mergeCell ref="B12:B22"/>
    <mergeCell ref="W1:W2"/>
    <mergeCell ref="A2:K2"/>
    <mergeCell ref="S1:S2"/>
    <mergeCell ref="L1:L2"/>
    <mergeCell ref="D1:H1"/>
    <mergeCell ref="I1:K1"/>
    <mergeCell ref="T1:T2"/>
    <mergeCell ref="U1:U2"/>
    <mergeCell ref="M1:M2"/>
    <mergeCell ref="N1:N2"/>
    <mergeCell ref="O1:O2"/>
    <mergeCell ref="P1:P2"/>
    <mergeCell ref="Q1:Q2"/>
    <mergeCell ref="R1:R2"/>
    <mergeCell ref="A1:C1"/>
    <mergeCell ref="V1:V2"/>
  </mergeCells>
  <conditionalFormatting sqref="P4:W4">
    <cfRule type="cellIs" dxfId="155" priority="16" stopIfTrue="1" operator="greaterThan">
      <formula>0</formula>
    </cfRule>
    <cfRule type="cellIs" dxfId="154" priority="17" stopIfTrue="1" operator="greaterThan">
      <formula>0</formula>
    </cfRule>
    <cfRule type="cellIs" dxfId="153" priority="18" stopIfTrue="1" operator="greaterThan">
      <formula>0</formula>
    </cfRule>
  </conditionalFormatting>
  <conditionalFormatting sqref="P5:W23">
    <cfRule type="cellIs" dxfId="152" priority="13" stopIfTrue="1" operator="greaterThan">
      <formula>0</formula>
    </cfRule>
    <cfRule type="cellIs" dxfId="151" priority="14" stopIfTrue="1" operator="greaterThan">
      <formula>0</formula>
    </cfRule>
    <cfRule type="cellIs" dxfId="150" priority="15" stopIfTrue="1" operator="greaterThan">
      <formula>0</formula>
    </cfRule>
  </conditionalFormatting>
  <conditionalFormatting sqref="L4">
    <cfRule type="cellIs" dxfId="149" priority="10" stopIfTrue="1" operator="greaterThan">
      <formula>0</formula>
    </cfRule>
    <cfRule type="cellIs" dxfId="148" priority="11" stopIfTrue="1" operator="greaterThan">
      <formula>0</formula>
    </cfRule>
    <cfRule type="cellIs" dxfId="147" priority="12" stopIfTrue="1" operator="greaterThan">
      <formula>0</formula>
    </cfRule>
  </conditionalFormatting>
  <conditionalFormatting sqref="L5:L23">
    <cfRule type="cellIs" dxfId="146" priority="7" stopIfTrue="1" operator="greaterThan">
      <formula>0</formula>
    </cfRule>
    <cfRule type="cellIs" dxfId="145" priority="8" stopIfTrue="1" operator="greaterThan">
      <formula>0</formula>
    </cfRule>
    <cfRule type="cellIs" dxfId="144" priority="9" stopIfTrue="1" operator="greaterThan">
      <formula>0</formula>
    </cfRule>
  </conditionalFormatting>
  <conditionalFormatting sqref="M4:O4">
    <cfRule type="cellIs" dxfId="143" priority="4" stopIfTrue="1" operator="greaterThan">
      <formula>0</formula>
    </cfRule>
    <cfRule type="cellIs" dxfId="142" priority="5" stopIfTrue="1" operator="greaterThan">
      <formula>0</formula>
    </cfRule>
    <cfRule type="cellIs" dxfId="141" priority="6" stopIfTrue="1" operator="greaterThan">
      <formula>0</formula>
    </cfRule>
  </conditionalFormatting>
  <conditionalFormatting sqref="M5:O23">
    <cfRule type="cellIs" dxfId="140" priority="1" stopIfTrue="1" operator="greaterThan">
      <formula>0</formula>
    </cfRule>
    <cfRule type="cellIs" dxfId="139" priority="2" stopIfTrue="1" operator="greaterThan">
      <formula>0</formula>
    </cfRule>
    <cfRule type="cellIs" dxfId="138" priority="3" stopIfTrue="1" operator="greaterThan">
      <formula>0</formula>
    </cfRule>
  </conditionalFormatting>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
  <sheetViews>
    <sheetView zoomScale="70" zoomScaleNormal="70" workbookViewId="0">
      <selection activeCell="L1" sqref="L1:L2"/>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12.42578125" style="2" customWidth="1"/>
    <col min="6" max="6" width="14.5703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55</v>
      </c>
      <c r="B1" s="71"/>
      <c r="C1" s="71"/>
      <c r="D1" s="71" t="s">
        <v>56</v>
      </c>
      <c r="E1" s="71"/>
      <c r="F1" s="71"/>
      <c r="G1" s="71"/>
      <c r="H1" s="71"/>
      <c r="I1" s="71" t="s">
        <v>57</v>
      </c>
      <c r="J1" s="71"/>
      <c r="K1" s="71"/>
      <c r="L1" s="70" t="s">
        <v>137</v>
      </c>
      <c r="M1" s="70" t="s">
        <v>138</v>
      </c>
      <c r="N1" s="70" t="s">
        <v>139</v>
      </c>
      <c r="O1" s="70" t="s">
        <v>140</v>
      </c>
      <c r="P1" s="70" t="s">
        <v>48</v>
      </c>
      <c r="Q1" s="70" t="s">
        <v>48</v>
      </c>
      <c r="R1" s="70" t="s">
        <v>48</v>
      </c>
      <c r="S1" s="70" t="s">
        <v>48</v>
      </c>
      <c r="T1" s="70" t="s">
        <v>48</v>
      </c>
      <c r="U1" s="70" t="s">
        <v>48</v>
      </c>
      <c r="V1" s="70" t="s">
        <v>48</v>
      </c>
      <c r="W1" s="70" t="s">
        <v>48</v>
      </c>
    </row>
    <row r="2" spans="1:23" ht="21.75" customHeight="1" x14ac:dyDescent="0.25">
      <c r="A2" s="71" t="s">
        <v>36</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9" t="s">
        <v>3</v>
      </c>
      <c r="B3" s="29" t="s">
        <v>1</v>
      </c>
      <c r="C3" s="17" t="s">
        <v>4</v>
      </c>
      <c r="D3" s="17" t="s">
        <v>6</v>
      </c>
      <c r="E3" s="17" t="s">
        <v>46</v>
      </c>
      <c r="F3" s="17" t="s">
        <v>47</v>
      </c>
      <c r="G3" s="17" t="s">
        <v>84</v>
      </c>
      <c r="H3" s="18" t="s">
        <v>5</v>
      </c>
      <c r="I3" s="30" t="s">
        <v>30</v>
      </c>
      <c r="J3" s="31" t="s">
        <v>0</v>
      </c>
      <c r="K3" s="29" t="s">
        <v>7</v>
      </c>
      <c r="L3" s="66">
        <v>42215</v>
      </c>
      <c r="M3" s="66">
        <v>42215</v>
      </c>
      <c r="N3" s="66">
        <v>42215</v>
      </c>
      <c r="O3" s="66">
        <v>42215</v>
      </c>
      <c r="P3" s="19" t="s">
        <v>2</v>
      </c>
      <c r="Q3" s="19" t="s">
        <v>2</v>
      </c>
      <c r="R3" s="19" t="s">
        <v>2</v>
      </c>
      <c r="S3" s="19" t="s">
        <v>2</v>
      </c>
      <c r="T3" s="19" t="s">
        <v>2</v>
      </c>
      <c r="U3" s="19" t="s">
        <v>2</v>
      </c>
      <c r="V3" s="19" t="s">
        <v>2</v>
      </c>
      <c r="W3" s="19" t="s">
        <v>2</v>
      </c>
    </row>
    <row r="4" spans="1:23" ht="75" x14ac:dyDescent="0.25">
      <c r="A4" s="76" t="s">
        <v>100</v>
      </c>
      <c r="B4" s="72">
        <v>1</v>
      </c>
      <c r="C4" s="55">
        <v>1</v>
      </c>
      <c r="D4" s="56" t="s">
        <v>58</v>
      </c>
      <c r="E4" s="48" t="s">
        <v>52</v>
      </c>
      <c r="F4" s="48" t="s">
        <v>85</v>
      </c>
      <c r="G4" s="48" t="s">
        <v>82</v>
      </c>
      <c r="H4" s="51">
        <v>0.94</v>
      </c>
      <c r="I4" s="53">
        <v>50</v>
      </c>
      <c r="J4" s="33">
        <f>I4-(SUM(L4:W4))</f>
        <v>0</v>
      </c>
      <c r="K4" s="34" t="str">
        <f>IF(J4&lt;0,"ATENÇÃO","OK")</f>
        <v>OK</v>
      </c>
      <c r="L4" s="52">
        <v>50</v>
      </c>
      <c r="M4" s="52">
        <v>0</v>
      </c>
      <c r="N4" s="52">
        <v>0</v>
      </c>
      <c r="O4" s="52">
        <v>0</v>
      </c>
      <c r="P4" s="52">
        <v>0</v>
      </c>
      <c r="Q4" s="52">
        <v>0</v>
      </c>
      <c r="R4" s="52">
        <v>0</v>
      </c>
      <c r="S4" s="52">
        <v>0</v>
      </c>
      <c r="T4" s="52">
        <v>0</v>
      </c>
      <c r="U4" s="52">
        <v>0</v>
      </c>
      <c r="V4" s="52">
        <v>0</v>
      </c>
      <c r="W4" s="52">
        <v>0</v>
      </c>
    </row>
    <row r="5" spans="1:23" ht="135" x14ac:dyDescent="0.25">
      <c r="A5" s="73"/>
      <c r="B5" s="73"/>
      <c r="C5" s="55">
        <v>2</v>
      </c>
      <c r="D5" s="56" t="s">
        <v>59</v>
      </c>
      <c r="E5" s="48" t="s">
        <v>78</v>
      </c>
      <c r="F5" s="48" t="s">
        <v>86</v>
      </c>
      <c r="G5" s="48" t="s">
        <v>82</v>
      </c>
      <c r="H5" s="51">
        <v>12.95</v>
      </c>
      <c r="I5" s="53">
        <v>200</v>
      </c>
      <c r="J5" s="33">
        <f t="shared" ref="J5:J23" si="0">I5-(SUM(L5:W5))</f>
        <v>160</v>
      </c>
      <c r="K5" s="34" t="str">
        <f t="shared" ref="K5:K23" si="1">IF(J5&lt;0,"ATENÇÃO","OK")</f>
        <v>OK</v>
      </c>
      <c r="L5" s="52">
        <v>40</v>
      </c>
      <c r="M5" s="52">
        <v>0</v>
      </c>
      <c r="N5" s="52">
        <v>0</v>
      </c>
      <c r="O5" s="52">
        <v>0</v>
      </c>
      <c r="P5" s="52">
        <v>0</v>
      </c>
      <c r="Q5" s="52">
        <v>0</v>
      </c>
      <c r="R5" s="52">
        <v>0</v>
      </c>
      <c r="S5" s="52">
        <v>0</v>
      </c>
      <c r="T5" s="52">
        <v>0</v>
      </c>
      <c r="U5" s="52">
        <v>0</v>
      </c>
      <c r="V5" s="52">
        <v>0</v>
      </c>
      <c r="W5" s="52">
        <v>0</v>
      </c>
    </row>
    <row r="6" spans="1:23" ht="45" x14ac:dyDescent="0.25">
      <c r="A6" s="73"/>
      <c r="B6" s="73"/>
      <c r="C6" s="47">
        <v>3</v>
      </c>
      <c r="D6" s="57" t="s">
        <v>60</v>
      </c>
      <c r="E6" s="27" t="s">
        <v>52</v>
      </c>
      <c r="F6" s="27" t="s">
        <v>87</v>
      </c>
      <c r="G6" s="27" t="s">
        <v>82</v>
      </c>
      <c r="H6" s="28">
        <v>31.21</v>
      </c>
      <c r="I6" s="54"/>
      <c r="J6" s="33">
        <f t="shared" si="0"/>
        <v>0</v>
      </c>
      <c r="K6" s="34" t="str">
        <f t="shared" si="1"/>
        <v>OK</v>
      </c>
      <c r="L6" s="52">
        <v>0</v>
      </c>
      <c r="M6" s="52">
        <v>0</v>
      </c>
      <c r="N6" s="52">
        <v>0</v>
      </c>
      <c r="O6" s="52">
        <v>0</v>
      </c>
      <c r="P6" s="52">
        <v>0</v>
      </c>
      <c r="Q6" s="52">
        <v>0</v>
      </c>
      <c r="R6" s="52">
        <v>0</v>
      </c>
      <c r="S6" s="52">
        <v>0</v>
      </c>
      <c r="T6" s="52">
        <v>0</v>
      </c>
      <c r="U6" s="52">
        <v>0</v>
      </c>
      <c r="V6" s="52">
        <v>0</v>
      </c>
      <c r="W6" s="52">
        <v>0</v>
      </c>
    </row>
    <row r="7" spans="1:23" ht="105" x14ac:dyDescent="0.25">
      <c r="A7" s="74"/>
      <c r="B7" s="74"/>
      <c r="C7" s="47">
        <v>4</v>
      </c>
      <c r="D7" s="57" t="s">
        <v>61</v>
      </c>
      <c r="E7" s="27" t="s">
        <v>52</v>
      </c>
      <c r="F7" s="27" t="s">
        <v>86</v>
      </c>
      <c r="G7" s="27" t="s">
        <v>82</v>
      </c>
      <c r="H7" s="28">
        <v>15.5</v>
      </c>
      <c r="I7" s="54"/>
      <c r="J7" s="33">
        <f t="shared" si="0"/>
        <v>0</v>
      </c>
      <c r="K7" s="34" t="str">
        <f t="shared" si="1"/>
        <v>OK</v>
      </c>
      <c r="L7" s="52">
        <v>0</v>
      </c>
      <c r="M7" s="52">
        <v>0</v>
      </c>
      <c r="N7" s="52">
        <v>0</v>
      </c>
      <c r="O7" s="52">
        <v>0</v>
      </c>
      <c r="P7" s="52">
        <v>0</v>
      </c>
      <c r="Q7" s="52">
        <v>0</v>
      </c>
      <c r="R7" s="52">
        <v>0</v>
      </c>
      <c r="S7" s="52">
        <v>0</v>
      </c>
      <c r="T7" s="52">
        <v>0</v>
      </c>
      <c r="U7" s="52">
        <v>0</v>
      </c>
      <c r="V7" s="52">
        <v>0</v>
      </c>
      <c r="W7" s="52">
        <v>0</v>
      </c>
    </row>
    <row r="8" spans="1:23" ht="120" x14ac:dyDescent="0.25">
      <c r="A8" s="76" t="s">
        <v>101</v>
      </c>
      <c r="B8" s="72">
        <v>2</v>
      </c>
      <c r="C8" s="47">
        <v>5</v>
      </c>
      <c r="D8" s="57" t="s">
        <v>62</v>
      </c>
      <c r="E8" s="27" t="s">
        <v>52</v>
      </c>
      <c r="F8" s="27" t="s">
        <v>88</v>
      </c>
      <c r="G8" s="27" t="s">
        <v>82</v>
      </c>
      <c r="H8" s="28">
        <v>1.49</v>
      </c>
      <c r="I8" s="54">
        <v>600</v>
      </c>
      <c r="J8" s="33">
        <f t="shared" si="0"/>
        <v>450</v>
      </c>
      <c r="K8" s="34" t="str">
        <f t="shared" si="1"/>
        <v>OK</v>
      </c>
      <c r="L8" s="52">
        <v>0</v>
      </c>
      <c r="M8" s="52">
        <v>0</v>
      </c>
      <c r="N8" s="52">
        <v>0</v>
      </c>
      <c r="O8" s="52">
        <v>150</v>
      </c>
      <c r="P8" s="52">
        <v>0</v>
      </c>
      <c r="Q8" s="52">
        <v>0</v>
      </c>
      <c r="R8" s="52">
        <v>0</v>
      </c>
      <c r="S8" s="52">
        <v>0</v>
      </c>
      <c r="T8" s="52">
        <v>0</v>
      </c>
      <c r="U8" s="52">
        <v>0</v>
      </c>
      <c r="V8" s="52">
        <v>0</v>
      </c>
      <c r="W8" s="52">
        <v>0</v>
      </c>
    </row>
    <row r="9" spans="1:23" ht="120" x14ac:dyDescent="0.25">
      <c r="A9" s="73"/>
      <c r="B9" s="73"/>
      <c r="C9" s="47">
        <v>6</v>
      </c>
      <c r="D9" s="57" t="s">
        <v>63</v>
      </c>
      <c r="E9" s="27" t="s">
        <v>52</v>
      </c>
      <c r="F9" s="27" t="s">
        <v>88</v>
      </c>
      <c r="G9" s="27" t="s">
        <v>82</v>
      </c>
      <c r="H9" s="28">
        <v>3.3</v>
      </c>
      <c r="I9" s="54">
        <v>1000</v>
      </c>
      <c r="J9" s="33">
        <f t="shared" si="0"/>
        <v>800</v>
      </c>
      <c r="K9" s="34" t="str">
        <f t="shared" si="1"/>
        <v>OK</v>
      </c>
      <c r="L9" s="52">
        <v>0</v>
      </c>
      <c r="M9" s="52">
        <v>0</v>
      </c>
      <c r="N9" s="52">
        <v>0</v>
      </c>
      <c r="O9" s="52">
        <v>200</v>
      </c>
      <c r="P9" s="52">
        <v>0</v>
      </c>
      <c r="Q9" s="52">
        <v>0</v>
      </c>
      <c r="R9" s="52">
        <v>0</v>
      </c>
      <c r="S9" s="52">
        <v>0</v>
      </c>
      <c r="T9" s="52">
        <v>0</v>
      </c>
      <c r="U9" s="52">
        <v>0</v>
      </c>
      <c r="V9" s="52">
        <v>0</v>
      </c>
      <c r="W9" s="52">
        <v>0</v>
      </c>
    </row>
    <row r="10" spans="1:23" ht="60" customHeight="1" x14ac:dyDescent="0.25">
      <c r="A10" s="74"/>
      <c r="B10" s="74"/>
      <c r="C10" s="47">
        <v>7</v>
      </c>
      <c r="D10" s="57" t="s">
        <v>64</v>
      </c>
      <c r="E10" s="27" t="s">
        <v>52</v>
      </c>
      <c r="F10" s="27" t="s">
        <v>89</v>
      </c>
      <c r="G10" s="27" t="s">
        <v>82</v>
      </c>
      <c r="H10" s="28">
        <v>1.27</v>
      </c>
      <c r="I10" s="54">
        <v>600</v>
      </c>
      <c r="J10" s="33">
        <f t="shared" si="0"/>
        <v>450</v>
      </c>
      <c r="K10" s="34" t="str">
        <f t="shared" si="1"/>
        <v>OK</v>
      </c>
      <c r="L10" s="52">
        <v>0</v>
      </c>
      <c r="M10" s="52">
        <v>0</v>
      </c>
      <c r="N10" s="52">
        <v>0</v>
      </c>
      <c r="O10" s="52">
        <v>150</v>
      </c>
      <c r="P10" s="52">
        <v>0</v>
      </c>
      <c r="Q10" s="52">
        <v>0</v>
      </c>
      <c r="R10" s="52">
        <v>0</v>
      </c>
      <c r="S10" s="52">
        <v>0</v>
      </c>
      <c r="T10" s="52">
        <v>0</v>
      </c>
      <c r="U10" s="52">
        <v>0</v>
      </c>
      <c r="V10" s="52">
        <v>0</v>
      </c>
      <c r="W10" s="52">
        <v>0</v>
      </c>
    </row>
    <row r="11" spans="1:23" ht="195" x14ac:dyDescent="0.25">
      <c r="A11" s="65" t="s">
        <v>108</v>
      </c>
      <c r="B11" s="55">
        <v>3</v>
      </c>
      <c r="C11" s="47">
        <v>8</v>
      </c>
      <c r="D11" s="57" t="s">
        <v>65</v>
      </c>
      <c r="E11" s="27" t="s">
        <v>79</v>
      </c>
      <c r="F11" s="27" t="s">
        <v>90</v>
      </c>
      <c r="G11" s="27" t="s">
        <v>82</v>
      </c>
      <c r="H11" s="28">
        <v>3.5</v>
      </c>
      <c r="I11" s="54">
        <v>4000</v>
      </c>
      <c r="J11" s="33">
        <f t="shared" si="0"/>
        <v>3000</v>
      </c>
      <c r="K11" s="34" t="str">
        <f t="shared" si="1"/>
        <v>OK</v>
      </c>
      <c r="L11" s="52">
        <v>0</v>
      </c>
      <c r="M11" s="52">
        <v>1000</v>
      </c>
      <c r="N11" s="52">
        <v>0</v>
      </c>
      <c r="O11" s="52">
        <v>0</v>
      </c>
      <c r="P11" s="52">
        <v>0</v>
      </c>
      <c r="Q11" s="52">
        <v>0</v>
      </c>
      <c r="R11" s="52">
        <v>0</v>
      </c>
      <c r="S11" s="52">
        <v>0</v>
      </c>
      <c r="T11" s="52">
        <v>0</v>
      </c>
      <c r="U11" s="52">
        <v>0</v>
      </c>
      <c r="V11" s="52">
        <v>0</v>
      </c>
      <c r="W11" s="52">
        <v>0</v>
      </c>
    </row>
    <row r="12" spans="1:23" ht="105" x14ac:dyDescent="0.25">
      <c r="A12" s="76" t="s">
        <v>102</v>
      </c>
      <c r="B12" s="72">
        <v>4</v>
      </c>
      <c r="C12" s="47">
        <v>9</v>
      </c>
      <c r="D12" s="57" t="s">
        <v>66</v>
      </c>
      <c r="E12" s="27" t="s">
        <v>52</v>
      </c>
      <c r="F12" s="27" t="s">
        <v>91</v>
      </c>
      <c r="G12" s="27" t="s">
        <v>82</v>
      </c>
      <c r="H12" s="28">
        <v>3.04</v>
      </c>
      <c r="I12" s="54">
        <v>30</v>
      </c>
      <c r="J12" s="33">
        <f t="shared" si="0"/>
        <v>20</v>
      </c>
      <c r="K12" s="34" t="str">
        <f t="shared" si="1"/>
        <v>OK</v>
      </c>
      <c r="L12" s="52">
        <v>0</v>
      </c>
      <c r="M12" s="52">
        <v>0</v>
      </c>
      <c r="N12" s="52">
        <v>10</v>
      </c>
      <c r="O12" s="52">
        <v>0</v>
      </c>
      <c r="P12" s="52">
        <v>0</v>
      </c>
      <c r="Q12" s="52">
        <v>0</v>
      </c>
      <c r="R12" s="52">
        <v>0</v>
      </c>
      <c r="S12" s="52">
        <v>0</v>
      </c>
      <c r="T12" s="52">
        <v>0</v>
      </c>
      <c r="U12" s="52">
        <v>0</v>
      </c>
      <c r="V12" s="52">
        <v>0</v>
      </c>
      <c r="W12" s="52">
        <v>0</v>
      </c>
    </row>
    <row r="13" spans="1:23" ht="75" x14ac:dyDescent="0.25">
      <c r="A13" s="73"/>
      <c r="B13" s="73"/>
      <c r="C13" s="47">
        <v>10</v>
      </c>
      <c r="D13" s="57" t="s">
        <v>67</v>
      </c>
      <c r="E13" s="27" t="s">
        <v>52</v>
      </c>
      <c r="F13" s="27" t="s">
        <v>92</v>
      </c>
      <c r="G13" s="27" t="s">
        <v>82</v>
      </c>
      <c r="H13" s="28">
        <v>3.54</v>
      </c>
      <c r="I13" s="54">
        <v>40</v>
      </c>
      <c r="J13" s="33">
        <f t="shared" si="0"/>
        <v>30</v>
      </c>
      <c r="K13" s="34" t="str">
        <f t="shared" si="1"/>
        <v>OK</v>
      </c>
      <c r="L13" s="52">
        <v>0</v>
      </c>
      <c r="M13" s="52">
        <v>0</v>
      </c>
      <c r="N13" s="52">
        <v>10</v>
      </c>
      <c r="O13" s="52">
        <v>0</v>
      </c>
      <c r="P13" s="52">
        <v>0</v>
      </c>
      <c r="Q13" s="52">
        <v>0</v>
      </c>
      <c r="R13" s="52">
        <v>0</v>
      </c>
      <c r="S13" s="52">
        <v>0</v>
      </c>
      <c r="T13" s="52">
        <v>0</v>
      </c>
      <c r="U13" s="52">
        <v>0</v>
      </c>
      <c r="V13" s="52">
        <v>0</v>
      </c>
      <c r="W13" s="52">
        <v>0</v>
      </c>
    </row>
    <row r="14" spans="1:23" ht="90" x14ac:dyDescent="0.25">
      <c r="A14" s="73"/>
      <c r="B14" s="73"/>
      <c r="C14" s="47">
        <v>11</v>
      </c>
      <c r="D14" s="57" t="s">
        <v>68</v>
      </c>
      <c r="E14" s="27" t="s">
        <v>52</v>
      </c>
      <c r="F14" s="27" t="s">
        <v>92</v>
      </c>
      <c r="G14" s="27" t="s">
        <v>82</v>
      </c>
      <c r="H14" s="28">
        <v>4.24</v>
      </c>
      <c r="I14" s="54"/>
      <c r="J14" s="33">
        <f t="shared" si="0"/>
        <v>0</v>
      </c>
      <c r="K14" s="34" t="str">
        <f t="shared" si="1"/>
        <v>OK</v>
      </c>
      <c r="L14" s="52">
        <v>0</v>
      </c>
      <c r="M14" s="52">
        <v>0</v>
      </c>
      <c r="N14" s="52">
        <v>0</v>
      </c>
      <c r="O14" s="52">
        <v>0</v>
      </c>
      <c r="P14" s="52">
        <v>0</v>
      </c>
      <c r="Q14" s="52">
        <v>0</v>
      </c>
      <c r="R14" s="52">
        <v>0</v>
      </c>
      <c r="S14" s="52">
        <v>0</v>
      </c>
      <c r="T14" s="52">
        <v>0</v>
      </c>
      <c r="U14" s="52">
        <v>0</v>
      </c>
      <c r="V14" s="52">
        <v>0</v>
      </c>
      <c r="W14" s="52">
        <v>0</v>
      </c>
    </row>
    <row r="15" spans="1:23" ht="90" x14ac:dyDescent="0.25">
      <c r="A15" s="73"/>
      <c r="B15" s="73"/>
      <c r="C15" s="47">
        <v>12</v>
      </c>
      <c r="D15" s="57" t="s">
        <v>69</v>
      </c>
      <c r="E15" s="27" t="s">
        <v>52</v>
      </c>
      <c r="F15" s="27" t="s">
        <v>93</v>
      </c>
      <c r="G15" s="27" t="s">
        <v>82</v>
      </c>
      <c r="H15" s="28">
        <v>0.81</v>
      </c>
      <c r="I15" s="54">
        <v>200</v>
      </c>
      <c r="J15" s="33">
        <f t="shared" si="0"/>
        <v>150</v>
      </c>
      <c r="K15" s="34" t="str">
        <f t="shared" si="1"/>
        <v>OK</v>
      </c>
      <c r="L15" s="52">
        <v>0</v>
      </c>
      <c r="M15" s="52">
        <v>0</v>
      </c>
      <c r="N15" s="52">
        <v>50</v>
      </c>
      <c r="O15" s="52">
        <v>0</v>
      </c>
      <c r="P15" s="52">
        <v>0</v>
      </c>
      <c r="Q15" s="52">
        <v>0</v>
      </c>
      <c r="R15" s="52">
        <v>0</v>
      </c>
      <c r="S15" s="52">
        <v>0</v>
      </c>
      <c r="T15" s="52">
        <v>0</v>
      </c>
      <c r="U15" s="52">
        <v>0</v>
      </c>
      <c r="V15" s="52">
        <v>0</v>
      </c>
      <c r="W15" s="52">
        <v>0</v>
      </c>
    </row>
    <row r="16" spans="1:23" ht="60" x14ac:dyDescent="0.25">
      <c r="A16" s="73"/>
      <c r="B16" s="73"/>
      <c r="C16" s="47">
        <v>13</v>
      </c>
      <c r="D16" s="57" t="s">
        <v>70</v>
      </c>
      <c r="E16" s="27" t="s">
        <v>80</v>
      </c>
      <c r="F16" s="27" t="s">
        <v>93</v>
      </c>
      <c r="G16" s="27" t="s">
        <v>82</v>
      </c>
      <c r="H16" s="28">
        <v>0.96</v>
      </c>
      <c r="I16" s="54">
        <v>500</v>
      </c>
      <c r="J16" s="33">
        <f t="shared" si="0"/>
        <v>400</v>
      </c>
      <c r="K16" s="34" t="str">
        <f t="shared" si="1"/>
        <v>OK</v>
      </c>
      <c r="L16" s="52">
        <v>0</v>
      </c>
      <c r="M16" s="52">
        <v>0</v>
      </c>
      <c r="N16" s="52">
        <v>100</v>
      </c>
      <c r="O16" s="52">
        <v>0</v>
      </c>
      <c r="P16" s="52">
        <v>0</v>
      </c>
      <c r="Q16" s="52">
        <v>0</v>
      </c>
      <c r="R16" s="52">
        <v>0</v>
      </c>
      <c r="S16" s="52">
        <v>0</v>
      </c>
      <c r="T16" s="52">
        <v>0</v>
      </c>
      <c r="U16" s="52">
        <v>0</v>
      </c>
      <c r="V16" s="52">
        <v>0</v>
      </c>
      <c r="W16" s="52">
        <v>0</v>
      </c>
    </row>
    <row r="17" spans="1:23" ht="45" x14ac:dyDescent="0.25">
      <c r="A17" s="73"/>
      <c r="B17" s="73"/>
      <c r="C17" s="47">
        <v>14</v>
      </c>
      <c r="D17" s="57" t="s">
        <v>71</v>
      </c>
      <c r="E17" s="27" t="s">
        <v>52</v>
      </c>
      <c r="F17" s="27" t="s">
        <v>92</v>
      </c>
      <c r="G17" s="27" t="s">
        <v>82</v>
      </c>
      <c r="H17" s="28">
        <v>1.1499999999999999</v>
      </c>
      <c r="I17" s="54">
        <v>30</v>
      </c>
      <c r="J17" s="33">
        <f t="shared" si="0"/>
        <v>20</v>
      </c>
      <c r="K17" s="34" t="str">
        <f t="shared" si="1"/>
        <v>OK</v>
      </c>
      <c r="L17" s="52">
        <v>0</v>
      </c>
      <c r="M17" s="52">
        <v>0</v>
      </c>
      <c r="N17" s="52">
        <v>10</v>
      </c>
      <c r="O17" s="52">
        <v>0</v>
      </c>
      <c r="P17" s="52">
        <v>0</v>
      </c>
      <c r="Q17" s="52">
        <v>0</v>
      </c>
      <c r="R17" s="52">
        <v>0</v>
      </c>
      <c r="S17" s="52">
        <v>0</v>
      </c>
      <c r="T17" s="52">
        <v>0</v>
      </c>
      <c r="U17" s="52">
        <v>0</v>
      </c>
      <c r="V17" s="52">
        <v>0</v>
      </c>
      <c r="W17" s="52">
        <v>0</v>
      </c>
    </row>
    <row r="18" spans="1:23" ht="135" x14ac:dyDescent="0.25">
      <c r="A18" s="73"/>
      <c r="B18" s="73"/>
      <c r="C18" s="47">
        <v>15</v>
      </c>
      <c r="D18" s="57" t="s">
        <v>72</v>
      </c>
      <c r="E18" s="27" t="s">
        <v>80</v>
      </c>
      <c r="F18" s="27" t="s">
        <v>94</v>
      </c>
      <c r="G18" s="27" t="s">
        <v>82</v>
      </c>
      <c r="H18" s="28">
        <v>1.1599999999999999</v>
      </c>
      <c r="I18" s="54">
        <v>1000</v>
      </c>
      <c r="J18" s="33">
        <f t="shared" si="0"/>
        <v>750</v>
      </c>
      <c r="K18" s="34" t="str">
        <f t="shared" si="1"/>
        <v>OK</v>
      </c>
      <c r="L18" s="52">
        <v>0</v>
      </c>
      <c r="M18" s="52">
        <v>0</v>
      </c>
      <c r="N18" s="52">
        <v>250</v>
      </c>
      <c r="O18" s="52">
        <v>0</v>
      </c>
      <c r="P18" s="52">
        <v>0</v>
      </c>
      <c r="Q18" s="52">
        <v>0</v>
      </c>
      <c r="R18" s="52">
        <v>0</v>
      </c>
      <c r="S18" s="52">
        <v>0</v>
      </c>
      <c r="T18" s="52">
        <v>0</v>
      </c>
      <c r="U18" s="52">
        <v>0</v>
      </c>
      <c r="V18" s="52">
        <v>0</v>
      </c>
      <c r="W18" s="52">
        <v>0</v>
      </c>
    </row>
    <row r="19" spans="1:23" ht="60" x14ac:dyDescent="0.25">
      <c r="A19" s="73"/>
      <c r="B19" s="73"/>
      <c r="C19" s="47">
        <v>16</v>
      </c>
      <c r="D19" s="57" t="s">
        <v>73</v>
      </c>
      <c r="E19" s="27" t="s">
        <v>81</v>
      </c>
      <c r="F19" s="27" t="s">
        <v>95</v>
      </c>
      <c r="G19" s="27" t="s">
        <v>83</v>
      </c>
      <c r="H19" s="28">
        <v>2.11</v>
      </c>
      <c r="I19" s="54"/>
      <c r="J19" s="33">
        <f t="shared" si="0"/>
        <v>0</v>
      </c>
      <c r="K19" s="34" t="str">
        <f t="shared" si="1"/>
        <v>OK</v>
      </c>
      <c r="L19" s="52">
        <v>0</v>
      </c>
      <c r="M19" s="52">
        <v>0</v>
      </c>
      <c r="N19" s="52">
        <v>0</v>
      </c>
      <c r="O19" s="52">
        <v>0</v>
      </c>
      <c r="P19" s="52">
        <v>0</v>
      </c>
      <c r="Q19" s="52">
        <v>0</v>
      </c>
      <c r="R19" s="52">
        <v>0</v>
      </c>
      <c r="S19" s="52">
        <v>0</v>
      </c>
      <c r="T19" s="52">
        <v>0</v>
      </c>
      <c r="U19" s="52">
        <v>0</v>
      </c>
      <c r="V19" s="52">
        <v>0</v>
      </c>
      <c r="W19" s="52">
        <v>0</v>
      </c>
    </row>
    <row r="20" spans="1:23" ht="30" x14ac:dyDescent="0.25">
      <c r="A20" s="73"/>
      <c r="B20" s="73"/>
      <c r="C20" s="47">
        <v>17</v>
      </c>
      <c r="D20" s="57" t="s">
        <v>74</v>
      </c>
      <c r="E20" s="27" t="s">
        <v>81</v>
      </c>
      <c r="F20" s="27" t="s">
        <v>96</v>
      </c>
      <c r="G20" s="27" t="s">
        <v>83</v>
      </c>
      <c r="H20" s="28">
        <v>0.12</v>
      </c>
      <c r="I20" s="54">
        <v>20</v>
      </c>
      <c r="J20" s="33">
        <f t="shared" si="0"/>
        <v>20</v>
      </c>
      <c r="K20" s="34" t="str">
        <f t="shared" si="1"/>
        <v>OK</v>
      </c>
      <c r="L20" s="52">
        <v>0</v>
      </c>
      <c r="M20" s="52">
        <v>0</v>
      </c>
      <c r="N20" s="52">
        <v>0</v>
      </c>
      <c r="O20" s="52">
        <v>0</v>
      </c>
      <c r="P20" s="52">
        <v>0</v>
      </c>
      <c r="Q20" s="52">
        <v>0</v>
      </c>
      <c r="R20" s="52">
        <v>0</v>
      </c>
      <c r="S20" s="52">
        <v>0</v>
      </c>
      <c r="T20" s="52">
        <v>0</v>
      </c>
      <c r="U20" s="52">
        <v>0</v>
      </c>
      <c r="V20" s="52">
        <v>0</v>
      </c>
      <c r="W20" s="52">
        <v>0</v>
      </c>
    </row>
    <row r="21" spans="1:23" ht="30" x14ac:dyDescent="0.25">
      <c r="A21" s="73"/>
      <c r="B21" s="73"/>
      <c r="C21" s="47">
        <v>18</v>
      </c>
      <c r="D21" s="57" t="s">
        <v>75</v>
      </c>
      <c r="E21" s="27" t="s">
        <v>52</v>
      </c>
      <c r="F21" s="27" t="s">
        <v>97</v>
      </c>
      <c r="G21" s="27" t="s">
        <v>82</v>
      </c>
      <c r="H21" s="28">
        <v>10.14</v>
      </c>
      <c r="I21" s="54"/>
      <c r="J21" s="33">
        <f t="shared" si="0"/>
        <v>0</v>
      </c>
      <c r="K21" s="34" t="str">
        <f t="shared" si="1"/>
        <v>OK</v>
      </c>
      <c r="L21" s="52">
        <v>0</v>
      </c>
      <c r="M21" s="52">
        <v>0</v>
      </c>
      <c r="N21" s="52">
        <v>0</v>
      </c>
      <c r="O21" s="52">
        <v>0</v>
      </c>
      <c r="P21" s="52">
        <v>0</v>
      </c>
      <c r="Q21" s="52">
        <v>0</v>
      </c>
      <c r="R21" s="52">
        <v>0</v>
      </c>
      <c r="S21" s="52">
        <v>0</v>
      </c>
      <c r="T21" s="52">
        <v>0</v>
      </c>
      <c r="U21" s="52">
        <v>0</v>
      </c>
      <c r="V21" s="52">
        <v>0</v>
      </c>
      <c r="W21" s="52">
        <v>0</v>
      </c>
    </row>
    <row r="22" spans="1:23" ht="30" x14ac:dyDescent="0.25">
      <c r="A22" s="74"/>
      <c r="B22" s="74"/>
      <c r="C22" s="47">
        <v>19</v>
      </c>
      <c r="D22" s="57" t="s">
        <v>76</v>
      </c>
      <c r="E22" s="27" t="s">
        <v>80</v>
      </c>
      <c r="F22" s="27" t="s">
        <v>98</v>
      </c>
      <c r="G22" s="27" t="s">
        <v>82</v>
      </c>
      <c r="H22" s="28">
        <v>1.95</v>
      </c>
      <c r="I22" s="54"/>
      <c r="J22" s="33">
        <f t="shared" si="0"/>
        <v>0</v>
      </c>
      <c r="K22" s="34" t="str">
        <f t="shared" si="1"/>
        <v>OK</v>
      </c>
      <c r="L22" s="52">
        <v>0</v>
      </c>
      <c r="M22" s="52">
        <v>0</v>
      </c>
      <c r="N22" s="52">
        <v>0</v>
      </c>
      <c r="O22" s="52">
        <v>0</v>
      </c>
      <c r="P22" s="52">
        <v>0</v>
      </c>
      <c r="Q22" s="52">
        <v>0</v>
      </c>
      <c r="R22" s="52">
        <v>0</v>
      </c>
      <c r="S22" s="52">
        <v>0</v>
      </c>
      <c r="T22" s="52">
        <v>0</v>
      </c>
      <c r="U22" s="52">
        <v>0</v>
      </c>
      <c r="V22" s="52">
        <v>0</v>
      </c>
      <c r="W22" s="52">
        <v>0</v>
      </c>
    </row>
    <row r="23" spans="1:23" ht="150" customHeight="1" x14ac:dyDescent="0.25">
      <c r="A23" s="47" t="s">
        <v>103</v>
      </c>
      <c r="B23" s="47">
        <v>5</v>
      </c>
      <c r="C23" s="47">
        <v>20</v>
      </c>
      <c r="D23" s="57" t="s">
        <v>77</v>
      </c>
      <c r="E23" s="27" t="s">
        <v>52</v>
      </c>
      <c r="F23" s="27" t="s">
        <v>99</v>
      </c>
      <c r="G23" s="27" t="s">
        <v>82</v>
      </c>
      <c r="H23" s="28">
        <v>487.41</v>
      </c>
      <c r="I23" s="54"/>
      <c r="J23" s="33">
        <f t="shared" si="0"/>
        <v>0</v>
      </c>
      <c r="K23" s="34" t="str">
        <f t="shared" si="1"/>
        <v>OK</v>
      </c>
      <c r="L23" s="52">
        <v>0</v>
      </c>
      <c r="M23" s="52">
        <v>0</v>
      </c>
      <c r="N23" s="52">
        <v>0</v>
      </c>
      <c r="O23" s="52">
        <v>0</v>
      </c>
      <c r="P23" s="52">
        <v>0</v>
      </c>
      <c r="Q23" s="52">
        <v>0</v>
      </c>
      <c r="R23" s="52">
        <v>0</v>
      </c>
      <c r="S23" s="52">
        <v>0</v>
      </c>
      <c r="T23" s="52">
        <v>0</v>
      </c>
      <c r="U23" s="52">
        <v>0</v>
      </c>
      <c r="V23" s="52">
        <v>0</v>
      </c>
      <c r="W23" s="52">
        <v>0</v>
      </c>
    </row>
    <row r="25" spans="1:23" x14ac:dyDescent="0.25">
      <c r="D25" s="26" t="s">
        <v>49</v>
      </c>
    </row>
  </sheetData>
  <mergeCells count="22">
    <mergeCell ref="A4:A7"/>
    <mergeCell ref="B4:B7"/>
    <mergeCell ref="A8:A10"/>
    <mergeCell ref="B8:B10"/>
    <mergeCell ref="A12:A22"/>
    <mergeCell ref="B12:B22"/>
    <mergeCell ref="W1:W2"/>
    <mergeCell ref="A2:K2"/>
    <mergeCell ref="S1:S2"/>
    <mergeCell ref="L1:L2"/>
    <mergeCell ref="D1:H1"/>
    <mergeCell ref="I1:K1"/>
    <mergeCell ref="T1:T2"/>
    <mergeCell ref="U1:U2"/>
    <mergeCell ref="M1:M2"/>
    <mergeCell ref="N1:N2"/>
    <mergeCell ref="O1:O2"/>
    <mergeCell ref="P1:P2"/>
    <mergeCell ref="Q1:Q2"/>
    <mergeCell ref="R1:R2"/>
    <mergeCell ref="A1:C1"/>
    <mergeCell ref="V1:V2"/>
  </mergeCells>
  <conditionalFormatting sqref="P4:W4">
    <cfRule type="cellIs" dxfId="137" priority="16" stopIfTrue="1" operator="greaterThan">
      <formula>0</formula>
    </cfRule>
    <cfRule type="cellIs" dxfId="136" priority="17" stopIfTrue="1" operator="greaterThan">
      <formula>0</formula>
    </cfRule>
    <cfRule type="cellIs" dxfId="135" priority="18" stopIfTrue="1" operator="greaterThan">
      <formula>0</formula>
    </cfRule>
  </conditionalFormatting>
  <conditionalFormatting sqref="P5:W23">
    <cfRule type="cellIs" dxfId="134" priority="13" stopIfTrue="1" operator="greaterThan">
      <formula>0</formula>
    </cfRule>
    <cfRule type="cellIs" dxfId="133" priority="14" stopIfTrue="1" operator="greaterThan">
      <formula>0</formula>
    </cfRule>
    <cfRule type="cellIs" dxfId="132" priority="15" stopIfTrue="1" operator="greaterThan">
      <formula>0</formula>
    </cfRule>
  </conditionalFormatting>
  <conditionalFormatting sqref="L4">
    <cfRule type="cellIs" dxfId="131" priority="10" stopIfTrue="1" operator="greaterThan">
      <formula>0</formula>
    </cfRule>
    <cfRule type="cellIs" dxfId="130" priority="11" stopIfTrue="1" operator="greaterThan">
      <formula>0</formula>
    </cfRule>
    <cfRule type="cellIs" dxfId="129" priority="12" stopIfTrue="1" operator="greaterThan">
      <formula>0</formula>
    </cfRule>
  </conditionalFormatting>
  <conditionalFormatting sqref="L5:L23">
    <cfRule type="cellIs" dxfId="128" priority="7" stopIfTrue="1" operator="greaterThan">
      <formula>0</formula>
    </cfRule>
    <cfRule type="cellIs" dxfId="127" priority="8" stopIfTrue="1" operator="greaterThan">
      <formula>0</formula>
    </cfRule>
    <cfRule type="cellIs" dxfId="126" priority="9" stopIfTrue="1" operator="greaterThan">
      <formula>0</formula>
    </cfRule>
  </conditionalFormatting>
  <conditionalFormatting sqref="M4:O4">
    <cfRule type="cellIs" dxfId="125" priority="4" stopIfTrue="1" operator="greaterThan">
      <formula>0</formula>
    </cfRule>
    <cfRule type="cellIs" dxfId="124" priority="5" stopIfTrue="1" operator="greaterThan">
      <formula>0</formula>
    </cfRule>
    <cfRule type="cellIs" dxfId="123" priority="6" stopIfTrue="1" operator="greaterThan">
      <formula>0</formula>
    </cfRule>
  </conditionalFormatting>
  <conditionalFormatting sqref="M5:O23">
    <cfRule type="cellIs" dxfId="122" priority="1" stopIfTrue="1" operator="greaterThan">
      <formula>0</formula>
    </cfRule>
    <cfRule type="cellIs" dxfId="121" priority="2" stopIfTrue="1" operator="greaterThan">
      <formula>0</formula>
    </cfRule>
    <cfRule type="cellIs" dxfId="120" priority="3" stopIfTrue="1" operator="greaterThan">
      <formula>0</formula>
    </cfRule>
  </conditionalFormatting>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
  <sheetViews>
    <sheetView zoomScale="80" zoomScaleNormal="80" workbookViewId="0">
      <selection activeCell="L1" sqref="L1:L2"/>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12.42578125" style="2" customWidth="1"/>
    <col min="6" max="6" width="14.5703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55</v>
      </c>
      <c r="B1" s="71"/>
      <c r="C1" s="71"/>
      <c r="D1" s="71" t="s">
        <v>56</v>
      </c>
      <c r="E1" s="71"/>
      <c r="F1" s="71"/>
      <c r="G1" s="71"/>
      <c r="H1" s="71"/>
      <c r="I1" s="71" t="s">
        <v>57</v>
      </c>
      <c r="J1" s="71"/>
      <c r="K1" s="71"/>
      <c r="L1" s="70" t="s">
        <v>131</v>
      </c>
      <c r="M1" s="70" t="s">
        <v>132</v>
      </c>
      <c r="N1" s="70" t="s">
        <v>133</v>
      </c>
      <c r="O1" s="70" t="s">
        <v>48</v>
      </c>
      <c r="P1" s="70" t="s">
        <v>48</v>
      </c>
      <c r="Q1" s="70" t="s">
        <v>48</v>
      </c>
      <c r="R1" s="70" t="s">
        <v>48</v>
      </c>
      <c r="S1" s="70" t="s">
        <v>48</v>
      </c>
      <c r="T1" s="70" t="s">
        <v>48</v>
      </c>
      <c r="U1" s="70" t="s">
        <v>48</v>
      </c>
      <c r="V1" s="70" t="s">
        <v>48</v>
      </c>
      <c r="W1" s="70" t="s">
        <v>48</v>
      </c>
    </row>
    <row r="2" spans="1:23" ht="21.75" customHeight="1" x14ac:dyDescent="0.25">
      <c r="A2" s="71" t="s">
        <v>35</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9" t="s">
        <v>3</v>
      </c>
      <c r="B3" s="29" t="s">
        <v>1</v>
      </c>
      <c r="C3" s="17" t="s">
        <v>4</v>
      </c>
      <c r="D3" s="17" t="s">
        <v>6</v>
      </c>
      <c r="E3" s="17" t="s">
        <v>46</v>
      </c>
      <c r="F3" s="17" t="s">
        <v>47</v>
      </c>
      <c r="G3" s="17" t="s">
        <v>84</v>
      </c>
      <c r="H3" s="18" t="s">
        <v>5</v>
      </c>
      <c r="I3" s="30" t="s">
        <v>30</v>
      </c>
      <c r="J3" s="31" t="s">
        <v>0</v>
      </c>
      <c r="K3" s="29" t="s">
        <v>7</v>
      </c>
      <c r="L3" s="66">
        <v>42586</v>
      </c>
      <c r="M3" s="66">
        <v>42586</v>
      </c>
      <c r="N3" s="66">
        <v>42586</v>
      </c>
      <c r="O3" s="19" t="s">
        <v>2</v>
      </c>
      <c r="P3" s="19" t="s">
        <v>2</v>
      </c>
      <c r="Q3" s="19" t="s">
        <v>2</v>
      </c>
      <c r="R3" s="19" t="s">
        <v>2</v>
      </c>
      <c r="S3" s="19" t="s">
        <v>2</v>
      </c>
      <c r="T3" s="19" t="s">
        <v>2</v>
      </c>
      <c r="U3" s="19" t="s">
        <v>2</v>
      </c>
      <c r="V3" s="19" t="s">
        <v>2</v>
      </c>
      <c r="W3" s="19" t="s">
        <v>2</v>
      </c>
    </row>
    <row r="4" spans="1:23" ht="75" x14ac:dyDescent="0.25">
      <c r="A4" s="76" t="s">
        <v>100</v>
      </c>
      <c r="B4" s="72">
        <v>1</v>
      </c>
      <c r="C4" s="55">
        <v>1</v>
      </c>
      <c r="D4" s="56" t="s">
        <v>58</v>
      </c>
      <c r="E4" s="48" t="s">
        <v>52</v>
      </c>
      <c r="F4" s="48" t="s">
        <v>85</v>
      </c>
      <c r="G4" s="48" t="s">
        <v>82</v>
      </c>
      <c r="H4" s="51">
        <v>0.94</v>
      </c>
      <c r="I4" s="53"/>
      <c r="J4" s="33">
        <f>I4-(SUM(L4:W4))</f>
        <v>0</v>
      </c>
      <c r="K4" s="34" t="str">
        <f>IF(J4&lt;0,"ATENÇÃO","OK")</f>
        <v>OK</v>
      </c>
      <c r="L4" s="52">
        <v>0</v>
      </c>
      <c r="M4" s="52">
        <v>0</v>
      </c>
      <c r="N4" s="52">
        <v>0</v>
      </c>
      <c r="O4" s="52">
        <v>0</v>
      </c>
      <c r="P4" s="52">
        <v>0</v>
      </c>
      <c r="Q4" s="52">
        <v>0</v>
      </c>
      <c r="R4" s="52">
        <v>0</v>
      </c>
      <c r="S4" s="52">
        <v>0</v>
      </c>
      <c r="T4" s="52">
        <v>0</v>
      </c>
      <c r="U4" s="52">
        <v>0</v>
      </c>
      <c r="V4" s="52">
        <v>0</v>
      </c>
      <c r="W4" s="52">
        <v>0</v>
      </c>
    </row>
    <row r="5" spans="1:23" ht="135" x14ac:dyDescent="0.25">
      <c r="A5" s="73"/>
      <c r="B5" s="73"/>
      <c r="C5" s="55">
        <v>2</v>
      </c>
      <c r="D5" s="56" t="s">
        <v>59</v>
      </c>
      <c r="E5" s="48" t="s">
        <v>78</v>
      </c>
      <c r="F5" s="48" t="s">
        <v>86</v>
      </c>
      <c r="G5" s="48" t="s">
        <v>82</v>
      </c>
      <c r="H5" s="51">
        <v>12.95</v>
      </c>
      <c r="I5" s="53">
        <v>100</v>
      </c>
      <c r="J5" s="33">
        <f t="shared" ref="J5:J23" si="0">I5-(SUM(L5:W5))</f>
        <v>50</v>
      </c>
      <c r="K5" s="34" t="str">
        <f t="shared" ref="K5:K23" si="1">IF(J5&lt;0,"ATENÇÃO","OK")</f>
        <v>OK</v>
      </c>
      <c r="L5" s="52">
        <v>50</v>
      </c>
      <c r="M5" s="52">
        <v>0</v>
      </c>
      <c r="N5" s="52">
        <v>0</v>
      </c>
      <c r="O5" s="52">
        <v>0</v>
      </c>
      <c r="P5" s="52">
        <v>0</v>
      </c>
      <c r="Q5" s="52">
        <v>0</v>
      </c>
      <c r="R5" s="52">
        <v>0</v>
      </c>
      <c r="S5" s="52">
        <v>0</v>
      </c>
      <c r="T5" s="52">
        <v>0</v>
      </c>
      <c r="U5" s="52">
        <v>0</v>
      </c>
      <c r="V5" s="52">
        <v>0</v>
      </c>
      <c r="W5" s="52">
        <v>0</v>
      </c>
    </row>
    <row r="6" spans="1:23" ht="45" x14ac:dyDescent="0.25">
      <c r="A6" s="73"/>
      <c r="B6" s="73"/>
      <c r="C6" s="47">
        <v>3</v>
      </c>
      <c r="D6" s="57" t="s">
        <v>60</v>
      </c>
      <c r="E6" s="27" t="s">
        <v>52</v>
      </c>
      <c r="F6" s="27" t="s">
        <v>87</v>
      </c>
      <c r="G6" s="27" t="s">
        <v>82</v>
      </c>
      <c r="H6" s="28">
        <v>31.21</v>
      </c>
      <c r="I6" s="54"/>
      <c r="J6" s="33">
        <f t="shared" si="0"/>
        <v>0</v>
      </c>
      <c r="K6" s="34" t="str">
        <f t="shared" si="1"/>
        <v>OK</v>
      </c>
      <c r="L6" s="52">
        <v>0</v>
      </c>
      <c r="M6" s="52">
        <v>0</v>
      </c>
      <c r="N6" s="52">
        <v>0</v>
      </c>
      <c r="O6" s="52">
        <v>0</v>
      </c>
      <c r="P6" s="52">
        <v>0</v>
      </c>
      <c r="Q6" s="52">
        <v>0</v>
      </c>
      <c r="R6" s="52">
        <v>0</v>
      </c>
      <c r="S6" s="52">
        <v>0</v>
      </c>
      <c r="T6" s="52">
        <v>0</v>
      </c>
      <c r="U6" s="52">
        <v>0</v>
      </c>
      <c r="V6" s="52">
        <v>0</v>
      </c>
      <c r="W6" s="52">
        <v>0</v>
      </c>
    </row>
    <row r="7" spans="1:23" ht="105" x14ac:dyDescent="0.25">
      <c r="A7" s="74"/>
      <c r="B7" s="74"/>
      <c r="C7" s="47">
        <v>4</v>
      </c>
      <c r="D7" s="57" t="s">
        <v>61</v>
      </c>
      <c r="E7" s="27" t="s">
        <v>52</v>
      </c>
      <c r="F7" s="27" t="s">
        <v>86</v>
      </c>
      <c r="G7" s="27" t="s">
        <v>82</v>
      </c>
      <c r="H7" s="28">
        <v>15.5</v>
      </c>
      <c r="I7" s="54"/>
      <c r="J7" s="33">
        <f t="shared" si="0"/>
        <v>0</v>
      </c>
      <c r="K7" s="34" t="str">
        <f t="shared" si="1"/>
        <v>OK</v>
      </c>
      <c r="L7" s="52">
        <v>0</v>
      </c>
      <c r="M7" s="52">
        <v>0</v>
      </c>
      <c r="N7" s="52">
        <v>0</v>
      </c>
      <c r="O7" s="52">
        <v>0</v>
      </c>
      <c r="P7" s="52">
        <v>0</v>
      </c>
      <c r="Q7" s="52">
        <v>0</v>
      </c>
      <c r="R7" s="52">
        <v>0</v>
      </c>
      <c r="S7" s="52">
        <v>0</v>
      </c>
      <c r="T7" s="52">
        <v>0</v>
      </c>
      <c r="U7" s="52">
        <v>0</v>
      </c>
      <c r="V7" s="52">
        <v>0</v>
      </c>
      <c r="W7" s="52">
        <v>0</v>
      </c>
    </row>
    <row r="8" spans="1:23" ht="120" x14ac:dyDescent="0.25">
      <c r="A8" s="76" t="s">
        <v>101</v>
      </c>
      <c r="B8" s="72">
        <v>2</v>
      </c>
      <c r="C8" s="47">
        <v>5</v>
      </c>
      <c r="D8" s="57" t="s">
        <v>62</v>
      </c>
      <c r="E8" s="27" t="s">
        <v>52</v>
      </c>
      <c r="F8" s="27" t="s">
        <v>88</v>
      </c>
      <c r="G8" s="27" t="s">
        <v>82</v>
      </c>
      <c r="H8" s="28">
        <v>1.49</v>
      </c>
      <c r="I8" s="54">
        <v>100</v>
      </c>
      <c r="J8" s="33">
        <f t="shared" si="0"/>
        <v>50</v>
      </c>
      <c r="K8" s="34" t="str">
        <f t="shared" si="1"/>
        <v>OK</v>
      </c>
      <c r="L8" s="52">
        <v>0</v>
      </c>
      <c r="M8" s="52">
        <v>50</v>
      </c>
      <c r="N8" s="52">
        <v>0</v>
      </c>
      <c r="O8" s="52">
        <v>0</v>
      </c>
      <c r="P8" s="52">
        <v>0</v>
      </c>
      <c r="Q8" s="52">
        <v>0</v>
      </c>
      <c r="R8" s="52">
        <v>0</v>
      </c>
      <c r="S8" s="52">
        <v>0</v>
      </c>
      <c r="T8" s="52">
        <v>0</v>
      </c>
      <c r="U8" s="52">
        <v>0</v>
      </c>
      <c r="V8" s="52">
        <v>0</v>
      </c>
      <c r="W8" s="52">
        <v>0</v>
      </c>
    </row>
    <row r="9" spans="1:23" ht="120" x14ac:dyDescent="0.25">
      <c r="A9" s="73"/>
      <c r="B9" s="73"/>
      <c r="C9" s="47">
        <v>6</v>
      </c>
      <c r="D9" s="57" t="s">
        <v>63</v>
      </c>
      <c r="E9" s="27" t="s">
        <v>52</v>
      </c>
      <c r="F9" s="27" t="s">
        <v>88</v>
      </c>
      <c r="G9" s="27" t="s">
        <v>82</v>
      </c>
      <c r="H9" s="28">
        <v>3.3</v>
      </c>
      <c r="I9" s="54">
        <v>500</v>
      </c>
      <c r="J9" s="33">
        <f t="shared" si="0"/>
        <v>500</v>
      </c>
      <c r="K9" s="34" t="str">
        <f t="shared" si="1"/>
        <v>OK</v>
      </c>
      <c r="L9" s="52">
        <v>0</v>
      </c>
      <c r="M9" s="52">
        <v>0</v>
      </c>
      <c r="N9" s="52">
        <v>0</v>
      </c>
      <c r="O9" s="52">
        <v>0</v>
      </c>
      <c r="P9" s="52">
        <v>0</v>
      </c>
      <c r="Q9" s="52">
        <v>0</v>
      </c>
      <c r="R9" s="52">
        <v>0</v>
      </c>
      <c r="S9" s="52">
        <v>0</v>
      </c>
      <c r="T9" s="52">
        <v>0</v>
      </c>
      <c r="U9" s="52">
        <v>0</v>
      </c>
      <c r="V9" s="52">
        <v>0</v>
      </c>
      <c r="W9" s="52">
        <v>0</v>
      </c>
    </row>
    <row r="10" spans="1:23" ht="60" x14ac:dyDescent="0.25">
      <c r="A10" s="74"/>
      <c r="B10" s="74"/>
      <c r="C10" s="47">
        <v>7</v>
      </c>
      <c r="D10" s="57" t="s">
        <v>64</v>
      </c>
      <c r="E10" s="27" t="s">
        <v>52</v>
      </c>
      <c r="F10" s="27" t="s">
        <v>89</v>
      </c>
      <c r="G10" s="27" t="s">
        <v>82</v>
      </c>
      <c r="H10" s="28">
        <v>1.27</v>
      </c>
      <c r="I10" s="54">
        <v>500</v>
      </c>
      <c r="J10" s="33">
        <f t="shared" si="0"/>
        <v>300</v>
      </c>
      <c r="K10" s="34" t="str">
        <f t="shared" si="1"/>
        <v>OK</v>
      </c>
      <c r="L10" s="52">
        <v>0</v>
      </c>
      <c r="M10" s="52">
        <v>200</v>
      </c>
      <c r="N10" s="52">
        <v>0</v>
      </c>
      <c r="O10" s="52">
        <v>0</v>
      </c>
      <c r="P10" s="52">
        <v>0</v>
      </c>
      <c r="Q10" s="52">
        <v>0</v>
      </c>
      <c r="R10" s="52">
        <v>0</v>
      </c>
      <c r="S10" s="52">
        <v>0</v>
      </c>
      <c r="T10" s="52">
        <v>0</v>
      </c>
      <c r="U10" s="52">
        <v>0</v>
      </c>
      <c r="V10" s="52">
        <v>0</v>
      </c>
      <c r="W10" s="52">
        <v>0</v>
      </c>
    </row>
    <row r="11" spans="1:23" ht="195" x14ac:dyDescent="0.25">
      <c r="A11" s="65" t="s">
        <v>108</v>
      </c>
      <c r="B11" s="55">
        <v>3</v>
      </c>
      <c r="C11" s="47">
        <v>8</v>
      </c>
      <c r="D11" s="57" t="s">
        <v>65</v>
      </c>
      <c r="E11" s="27" t="s">
        <v>79</v>
      </c>
      <c r="F11" s="27" t="s">
        <v>90</v>
      </c>
      <c r="G11" s="27" t="s">
        <v>82</v>
      </c>
      <c r="H11" s="28">
        <v>3.5</v>
      </c>
      <c r="I11" s="54">
        <v>800</v>
      </c>
      <c r="J11" s="33">
        <f t="shared" si="0"/>
        <v>800</v>
      </c>
      <c r="K11" s="34" t="str">
        <f t="shared" si="1"/>
        <v>OK</v>
      </c>
      <c r="L11" s="52">
        <v>0</v>
      </c>
      <c r="M11" s="52">
        <v>0</v>
      </c>
      <c r="N11" s="52">
        <v>0</v>
      </c>
      <c r="O11" s="52">
        <v>0</v>
      </c>
      <c r="P11" s="52">
        <v>0</v>
      </c>
      <c r="Q11" s="52">
        <v>0</v>
      </c>
      <c r="R11" s="52">
        <v>0</v>
      </c>
      <c r="S11" s="52">
        <v>0</v>
      </c>
      <c r="T11" s="52">
        <v>0</v>
      </c>
      <c r="U11" s="52">
        <v>0</v>
      </c>
      <c r="V11" s="52">
        <v>0</v>
      </c>
      <c r="W11" s="52">
        <v>0</v>
      </c>
    </row>
    <row r="12" spans="1:23" ht="105" x14ac:dyDescent="0.25">
      <c r="A12" s="76" t="s">
        <v>102</v>
      </c>
      <c r="B12" s="72">
        <v>4</v>
      </c>
      <c r="C12" s="47">
        <v>9</v>
      </c>
      <c r="D12" s="57" t="s">
        <v>66</v>
      </c>
      <c r="E12" s="27" t="s">
        <v>52</v>
      </c>
      <c r="F12" s="27" t="s">
        <v>91</v>
      </c>
      <c r="G12" s="27" t="s">
        <v>82</v>
      </c>
      <c r="H12" s="28">
        <v>3.04</v>
      </c>
      <c r="I12" s="54">
        <v>100</v>
      </c>
      <c r="J12" s="33">
        <f t="shared" si="0"/>
        <v>75</v>
      </c>
      <c r="K12" s="34" t="str">
        <f t="shared" si="1"/>
        <v>OK</v>
      </c>
      <c r="L12" s="52">
        <v>0</v>
      </c>
      <c r="M12" s="52">
        <v>0</v>
      </c>
      <c r="N12" s="52">
        <v>25</v>
      </c>
      <c r="O12" s="52">
        <v>0</v>
      </c>
      <c r="P12" s="52">
        <v>0</v>
      </c>
      <c r="Q12" s="52">
        <v>0</v>
      </c>
      <c r="R12" s="52">
        <v>0</v>
      </c>
      <c r="S12" s="52">
        <v>0</v>
      </c>
      <c r="T12" s="52">
        <v>0</v>
      </c>
      <c r="U12" s="52">
        <v>0</v>
      </c>
      <c r="V12" s="52">
        <v>0</v>
      </c>
      <c r="W12" s="52">
        <v>0</v>
      </c>
    </row>
    <row r="13" spans="1:23" ht="75" x14ac:dyDescent="0.25">
      <c r="A13" s="73"/>
      <c r="B13" s="73"/>
      <c r="C13" s="47">
        <v>10</v>
      </c>
      <c r="D13" s="57" t="s">
        <v>67</v>
      </c>
      <c r="E13" s="27" t="s">
        <v>52</v>
      </c>
      <c r="F13" s="27" t="s">
        <v>92</v>
      </c>
      <c r="G13" s="27" t="s">
        <v>82</v>
      </c>
      <c r="H13" s="28">
        <v>3.54</v>
      </c>
      <c r="I13" s="54">
        <v>100</v>
      </c>
      <c r="J13" s="33">
        <f t="shared" si="0"/>
        <v>100</v>
      </c>
      <c r="K13" s="34" t="str">
        <f t="shared" si="1"/>
        <v>OK</v>
      </c>
      <c r="L13" s="52">
        <v>0</v>
      </c>
      <c r="M13" s="52">
        <v>0</v>
      </c>
      <c r="N13" s="52">
        <v>0</v>
      </c>
      <c r="O13" s="52">
        <v>0</v>
      </c>
      <c r="P13" s="52">
        <v>0</v>
      </c>
      <c r="Q13" s="52">
        <v>0</v>
      </c>
      <c r="R13" s="52">
        <v>0</v>
      </c>
      <c r="S13" s="52">
        <v>0</v>
      </c>
      <c r="T13" s="52">
        <v>0</v>
      </c>
      <c r="U13" s="52">
        <v>0</v>
      </c>
      <c r="V13" s="52">
        <v>0</v>
      </c>
      <c r="W13" s="52">
        <v>0</v>
      </c>
    </row>
    <row r="14" spans="1:23" ht="90" x14ac:dyDescent="0.25">
      <c r="A14" s="73"/>
      <c r="B14" s="73"/>
      <c r="C14" s="47">
        <v>11</v>
      </c>
      <c r="D14" s="57" t="s">
        <v>68</v>
      </c>
      <c r="E14" s="27" t="s">
        <v>52</v>
      </c>
      <c r="F14" s="27" t="s">
        <v>92</v>
      </c>
      <c r="G14" s="27" t="s">
        <v>82</v>
      </c>
      <c r="H14" s="28">
        <v>4.24</v>
      </c>
      <c r="I14" s="54">
        <v>100</v>
      </c>
      <c r="J14" s="33">
        <f t="shared" si="0"/>
        <v>75</v>
      </c>
      <c r="K14" s="34" t="str">
        <f t="shared" si="1"/>
        <v>OK</v>
      </c>
      <c r="L14" s="52">
        <v>0</v>
      </c>
      <c r="M14" s="52">
        <v>0</v>
      </c>
      <c r="N14" s="52">
        <v>25</v>
      </c>
      <c r="O14" s="52">
        <v>0</v>
      </c>
      <c r="P14" s="52">
        <v>0</v>
      </c>
      <c r="Q14" s="52">
        <v>0</v>
      </c>
      <c r="R14" s="52">
        <v>0</v>
      </c>
      <c r="S14" s="52">
        <v>0</v>
      </c>
      <c r="T14" s="52">
        <v>0</v>
      </c>
      <c r="U14" s="52">
        <v>0</v>
      </c>
      <c r="V14" s="52">
        <v>0</v>
      </c>
      <c r="W14" s="52">
        <v>0</v>
      </c>
    </row>
    <row r="15" spans="1:23" ht="90" x14ac:dyDescent="0.25">
      <c r="A15" s="73"/>
      <c r="B15" s="73"/>
      <c r="C15" s="47">
        <v>12</v>
      </c>
      <c r="D15" s="57" t="s">
        <v>69</v>
      </c>
      <c r="E15" s="27" t="s">
        <v>52</v>
      </c>
      <c r="F15" s="27" t="s">
        <v>93</v>
      </c>
      <c r="G15" s="27" t="s">
        <v>82</v>
      </c>
      <c r="H15" s="28">
        <v>0.81</v>
      </c>
      <c r="I15" s="54"/>
      <c r="J15" s="33">
        <f t="shared" si="0"/>
        <v>0</v>
      </c>
      <c r="K15" s="34" t="str">
        <f t="shared" si="1"/>
        <v>OK</v>
      </c>
      <c r="L15" s="52">
        <v>0</v>
      </c>
      <c r="M15" s="52">
        <v>0</v>
      </c>
      <c r="N15" s="52">
        <v>0</v>
      </c>
      <c r="O15" s="52">
        <v>0</v>
      </c>
      <c r="P15" s="52">
        <v>0</v>
      </c>
      <c r="Q15" s="52">
        <v>0</v>
      </c>
      <c r="R15" s="52">
        <v>0</v>
      </c>
      <c r="S15" s="52">
        <v>0</v>
      </c>
      <c r="T15" s="52">
        <v>0</v>
      </c>
      <c r="U15" s="52">
        <v>0</v>
      </c>
      <c r="V15" s="52">
        <v>0</v>
      </c>
      <c r="W15" s="52">
        <v>0</v>
      </c>
    </row>
    <row r="16" spans="1:23" ht="60" x14ac:dyDescent="0.25">
      <c r="A16" s="73"/>
      <c r="B16" s="73"/>
      <c r="C16" s="47">
        <v>13</v>
      </c>
      <c r="D16" s="57" t="s">
        <v>70</v>
      </c>
      <c r="E16" s="27" t="s">
        <v>80</v>
      </c>
      <c r="F16" s="27" t="s">
        <v>93</v>
      </c>
      <c r="G16" s="27" t="s">
        <v>82</v>
      </c>
      <c r="H16" s="28">
        <v>0.96</v>
      </c>
      <c r="I16" s="54">
        <v>100</v>
      </c>
      <c r="J16" s="33">
        <f t="shared" si="0"/>
        <v>100</v>
      </c>
      <c r="K16" s="34" t="str">
        <f t="shared" si="1"/>
        <v>OK</v>
      </c>
      <c r="L16" s="52">
        <v>0</v>
      </c>
      <c r="M16" s="52">
        <v>0</v>
      </c>
      <c r="N16" s="52">
        <v>0</v>
      </c>
      <c r="O16" s="52">
        <v>0</v>
      </c>
      <c r="P16" s="52">
        <v>0</v>
      </c>
      <c r="Q16" s="52">
        <v>0</v>
      </c>
      <c r="R16" s="52">
        <v>0</v>
      </c>
      <c r="S16" s="52">
        <v>0</v>
      </c>
      <c r="T16" s="52">
        <v>0</v>
      </c>
      <c r="U16" s="52">
        <v>0</v>
      </c>
      <c r="V16" s="52">
        <v>0</v>
      </c>
      <c r="W16" s="52">
        <v>0</v>
      </c>
    </row>
    <row r="17" spans="1:23" ht="45" x14ac:dyDescent="0.25">
      <c r="A17" s="73"/>
      <c r="B17" s="73"/>
      <c r="C17" s="47">
        <v>14</v>
      </c>
      <c r="D17" s="57" t="s">
        <v>71</v>
      </c>
      <c r="E17" s="27" t="s">
        <v>52</v>
      </c>
      <c r="F17" s="27" t="s">
        <v>92</v>
      </c>
      <c r="G17" s="27" t="s">
        <v>82</v>
      </c>
      <c r="H17" s="28">
        <v>1.1499999999999999</v>
      </c>
      <c r="I17" s="54">
        <v>50</v>
      </c>
      <c r="J17" s="33">
        <f t="shared" si="0"/>
        <v>50</v>
      </c>
      <c r="K17" s="34" t="str">
        <f t="shared" si="1"/>
        <v>OK</v>
      </c>
      <c r="L17" s="52">
        <v>0</v>
      </c>
      <c r="M17" s="52">
        <v>0</v>
      </c>
      <c r="N17" s="52">
        <v>0</v>
      </c>
      <c r="O17" s="52">
        <v>0</v>
      </c>
      <c r="P17" s="52">
        <v>0</v>
      </c>
      <c r="Q17" s="52">
        <v>0</v>
      </c>
      <c r="R17" s="52">
        <v>0</v>
      </c>
      <c r="S17" s="52">
        <v>0</v>
      </c>
      <c r="T17" s="52">
        <v>0</v>
      </c>
      <c r="U17" s="52">
        <v>0</v>
      </c>
      <c r="V17" s="52">
        <v>0</v>
      </c>
      <c r="W17" s="52">
        <v>0</v>
      </c>
    </row>
    <row r="18" spans="1:23" ht="135" x14ac:dyDescent="0.25">
      <c r="A18" s="73"/>
      <c r="B18" s="73"/>
      <c r="C18" s="47">
        <v>15</v>
      </c>
      <c r="D18" s="57" t="s">
        <v>72</v>
      </c>
      <c r="E18" s="27" t="s">
        <v>80</v>
      </c>
      <c r="F18" s="27" t="s">
        <v>94</v>
      </c>
      <c r="G18" s="27" t="s">
        <v>82</v>
      </c>
      <c r="H18" s="28">
        <v>1.1599999999999999</v>
      </c>
      <c r="I18" s="54">
        <v>200</v>
      </c>
      <c r="J18" s="33">
        <f t="shared" si="0"/>
        <v>100</v>
      </c>
      <c r="K18" s="34" t="str">
        <f t="shared" si="1"/>
        <v>OK</v>
      </c>
      <c r="L18" s="52">
        <v>0</v>
      </c>
      <c r="M18" s="52">
        <v>0</v>
      </c>
      <c r="N18" s="52">
        <v>100</v>
      </c>
      <c r="O18" s="52">
        <v>0</v>
      </c>
      <c r="P18" s="52">
        <v>0</v>
      </c>
      <c r="Q18" s="52">
        <v>0</v>
      </c>
      <c r="R18" s="52">
        <v>0</v>
      </c>
      <c r="S18" s="52">
        <v>0</v>
      </c>
      <c r="T18" s="52">
        <v>0</v>
      </c>
      <c r="U18" s="52">
        <v>0</v>
      </c>
      <c r="V18" s="52">
        <v>0</v>
      </c>
      <c r="W18" s="52">
        <v>0</v>
      </c>
    </row>
    <row r="19" spans="1:23" ht="60" x14ac:dyDescent="0.25">
      <c r="A19" s="73"/>
      <c r="B19" s="73"/>
      <c r="C19" s="47">
        <v>16</v>
      </c>
      <c r="D19" s="57" t="s">
        <v>73</v>
      </c>
      <c r="E19" s="27" t="s">
        <v>81</v>
      </c>
      <c r="F19" s="27" t="s">
        <v>95</v>
      </c>
      <c r="G19" s="27" t="s">
        <v>83</v>
      </c>
      <c r="H19" s="28">
        <v>2.11</v>
      </c>
      <c r="I19" s="54"/>
      <c r="J19" s="33">
        <f t="shared" si="0"/>
        <v>0</v>
      </c>
      <c r="K19" s="34" t="str">
        <f t="shared" si="1"/>
        <v>OK</v>
      </c>
      <c r="L19" s="52">
        <v>0</v>
      </c>
      <c r="M19" s="52">
        <v>0</v>
      </c>
      <c r="N19" s="52">
        <v>0</v>
      </c>
      <c r="O19" s="52">
        <v>0</v>
      </c>
      <c r="P19" s="52">
        <v>0</v>
      </c>
      <c r="Q19" s="52">
        <v>0</v>
      </c>
      <c r="R19" s="52">
        <v>0</v>
      </c>
      <c r="S19" s="52">
        <v>0</v>
      </c>
      <c r="T19" s="52">
        <v>0</v>
      </c>
      <c r="U19" s="52">
        <v>0</v>
      </c>
      <c r="V19" s="52">
        <v>0</v>
      </c>
      <c r="W19" s="52">
        <v>0</v>
      </c>
    </row>
    <row r="20" spans="1:23" ht="30" x14ac:dyDescent="0.25">
      <c r="A20" s="73"/>
      <c r="B20" s="73"/>
      <c r="C20" s="47">
        <v>17</v>
      </c>
      <c r="D20" s="57" t="s">
        <v>74</v>
      </c>
      <c r="E20" s="27" t="s">
        <v>81</v>
      </c>
      <c r="F20" s="27" t="s">
        <v>96</v>
      </c>
      <c r="G20" s="27" t="s">
        <v>83</v>
      </c>
      <c r="H20" s="28">
        <v>0.12</v>
      </c>
      <c r="I20" s="54">
        <v>50</v>
      </c>
      <c r="J20" s="33">
        <f t="shared" si="0"/>
        <v>50</v>
      </c>
      <c r="K20" s="34" t="str">
        <f t="shared" si="1"/>
        <v>OK</v>
      </c>
      <c r="L20" s="52">
        <v>0</v>
      </c>
      <c r="M20" s="52">
        <v>0</v>
      </c>
      <c r="N20" s="52">
        <v>0</v>
      </c>
      <c r="O20" s="52">
        <v>0</v>
      </c>
      <c r="P20" s="52">
        <v>0</v>
      </c>
      <c r="Q20" s="52">
        <v>0</v>
      </c>
      <c r="R20" s="52">
        <v>0</v>
      </c>
      <c r="S20" s="52">
        <v>0</v>
      </c>
      <c r="T20" s="52">
        <v>0</v>
      </c>
      <c r="U20" s="52">
        <v>0</v>
      </c>
      <c r="V20" s="52">
        <v>0</v>
      </c>
      <c r="W20" s="52">
        <v>0</v>
      </c>
    </row>
    <row r="21" spans="1:23" ht="30" x14ac:dyDescent="0.25">
      <c r="A21" s="73"/>
      <c r="B21" s="73"/>
      <c r="C21" s="47">
        <v>18</v>
      </c>
      <c r="D21" s="57" t="s">
        <v>75</v>
      </c>
      <c r="E21" s="27" t="s">
        <v>52</v>
      </c>
      <c r="F21" s="27" t="s">
        <v>97</v>
      </c>
      <c r="G21" s="27" t="s">
        <v>82</v>
      </c>
      <c r="H21" s="28">
        <v>10.14</v>
      </c>
      <c r="I21" s="54"/>
      <c r="J21" s="33">
        <f t="shared" si="0"/>
        <v>0</v>
      </c>
      <c r="K21" s="34" t="str">
        <f t="shared" si="1"/>
        <v>OK</v>
      </c>
      <c r="L21" s="52">
        <v>0</v>
      </c>
      <c r="M21" s="52">
        <v>0</v>
      </c>
      <c r="N21" s="52">
        <v>0</v>
      </c>
      <c r="O21" s="52">
        <v>0</v>
      </c>
      <c r="P21" s="52">
        <v>0</v>
      </c>
      <c r="Q21" s="52">
        <v>0</v>
      </c>
      <c r="R21" s="52">
        <v>0</v>
      </c>
      <c r="S21" s="52">
        <v>0</v>
      </c>
      <c r="T21" s="52">
        <v>0</v>
      </c>
      <c r="U21" s="52">
        <v>0</v>
      </c>
      <c r="V21" s="52">
        <v>0</v>
      </c>
      <c r="W21" s="52">
        <v>0</v>
      </c>
    </row>
    <row r="22" spans="1:23" ht="30" x14ac:dyDescent="0.25">
      <c r="A22" s="74"/>
      <c r="B22" s="74"/>
      <c r="C22" s="47">
        <v>19</v>
      </c>
      <c r="D22" s="57" t="s">
        <v>76</v>
      </c>
      <c r="E22" s="27" t="s">
        <v>80</v>
      </c>
      <c r="F22" s="27" t="s">
        <v>98</v>
      </c>
      <c r="G22" s="27" t="s">
        <v>82</v>
      </c>
      <c r="H22" s="28">
        <v>1.95</v>
      </c>
      <c r="I22" s="54"/>
      <c r="J22" s="33">
        <f t="shared" si="0"/>
        <v>0</v>
      </c>
      <c r="K22" s="34" t="str">
        <f t="shared" si="1"/>
        <v>OK</v>
      </c>
      <c r="L22" s="52">
        <v>0</v>
      </c>
      <c r="M22" s="52">
        <v>0</v>
      </c>
      <c r="N22" s="52">
        <v>0</v>
      </c>
      <c r="O22" s="52">
        <v>0</v>
      </c>
      <c r="P22" s="52">
        <v>0</v>
      </c>
      <c r="Q22" s="52">
        <v>0</v>
      </c>
      <c r="R22" s="52">
        <v>0</v>
      </c>
      <c r="S22" s="52">
        <v>0</v>
      </c>
      <c r="T22" s="52">
        <v>0</v>
      </c>
      <c r="U22" s="52">
        <v>0</v>
      </c>
      <c r="V22" s="52">
        <v>0</v>
      </c>
      <c r="W22" s="52">
        <v>0</v>
      </c>
    </row>
    <row r="23" spans="1:23" ht="150" x14ac:dyDescent="0.25">
      <c r="A23" s="47" t="s">
        <v>103</v>
      </c>
      <c r="B23" s="47">
        <v>5</v>
      </c>
      <c r="C23" s="47">
        <v>20</v>
      </c>
      <c r="D23" s="57" t="s">
        <v>77</v>
      </c>
      <c r="E23" s="27" t="s">
        <v>52</v>
      </c>
      <c r="F23" s="27" t="s">
        <v>99</v>
      </c>
      <c r="G23" s="27" t="s">
        <v>82</v>
      </c>
      <c r="H23" s="28">
        <v>487.41</v>
      </c>
      <c r="I23" s="54"/>
      <c r="J23" s="33">
        <f t="shared" si="0"/>
        <v>0</v>
      </c>
      <c r="K23" s="34" t="str">
        <f t="shared" si="1"/>
        <v>OK</v>
      </c>
      <c r="L23" s="52">
        <v>0</v>
      </c>
      <c r="M23" s="52">
        <v>0</v>
      </c>
      <c r="N23" s="52">
        <v>0</v>
      </c>
      <c r="O23" s="52">
        <v>0</v>
      </c>
      <c r="P23" s="52">
        <v>0</v>
      </c>
      <c r="Q23" s="52">
        <v>0</v>
      </c>
      <c r="R23" s="52">
        <v>0</v>
      </c>
      <c r="S23" s="52">
        <v>0</v>
      </c>
      <c r="T23" s="52">
        <v>0</v>
      </c>
      <c r="U23" s="52">
        <v>0</v>
      </c>
      <c r="V23" s="52">
        <v>0</v>
      </c>
      <c r="W23" s="52">
        <v>0</v>
      </c>
    </row>
    <row r="25" spans="1:23" x14ac:dyDescent="0.25">
      <c r="D25" s="26" t="s">
        <v>49</v>
      </c>
    </row>
  </sheetData>
  <mergeCells count="22">
    <mergeCell ref="A4:A7"/>
    <mergeCell ref="B4:B7"/>
    <mergeCell ref="A8:A10"/>
    <mergeCell ref="B8:B10"/>
    <mergeCell ref="A12:A22"/>
    <mergeCell ref="B12:B22"/>
    <mergeCell ref="W1:W2"/>
    <mergeCell ref="A2:K2"/>
    <mergeCell ref="S1:S2"/>
    <mergeCell ref="L1:L2"/>
    <mergeCell ref="D1:H1"/>
    <mergeCell ref="I1:K1"/>
    <mergeCell ref="T1:T2"/>
    <mergeCell ref="U1:U2"/>
    <mergeCell ref="M1:M2"/>
    <mergeCell ref="N1:N2"/>
    <mergeCell ref="O1:O2"/>
    <mergeCell ref="P1:P2"/>
    <mergeCell ref="Q1:Q2"/>
    <mergeCell ref="R1:R2"/>
    <mergeCell ref="A1:C1"/>
    <mergeCell ref="V1:V2"/>
  </mergeCells>
  <conditionalFormatting sqref="P4:W4">
    <cfRule type="cellIs" dxfId="119" priority="16" stopIfTrue="1" operator="greaterThan">
      <formula>0</formula>
    </cfRule>
    <cfRule type="cellIs" dxfId="118" priority="17" stopIfTrue="1" operator="greaterThan">
      <formula>0</formula>
    </cfRule>
    <cfRule type="cellIs" dxfId="117" priority="18" stopIfTrue="1" operator="greaterThan">
      <formula>0</formula>
    </cfRule>
  </conditionalFormatting>
  <conditionalFormatting sqref="P5:W23">
    <cfRule type="cellIs" dxfId="116" priority="13" stopIfTrue="1" operator="greaterThan">
      <formula>0</formula>
    </cfRule>
    <cfRule type="cellIs" dxfId="115" priority="14" stopIfTrue="1" operator="greaterThan">
      <formula>0</formula>
    </cfRule>
    <cfRule type="cellIs" dxfId="114" priority="15" stopIfTrue="1" operator="greaterThan">
      <formula>0</formula>
    </cfRule>
  </conditionalFormatting>
  <conditionalFormatting sqref="L4">
    <cfRule type="cellIs" dxfId="113" priority="10" stopIfTrue="1" operator="greaterThan">
      <formula>0</formula>
    </cfRule>
    <cfRule type="cellIs" dxfId="112" priority="11" stopIfTrue="1" operator="greaterThan">
      <formula>0</formula>
    </cfRule>
    <cfRule type="cellIs" dxfId="111" priority="12" stopIfTrue="1" operator="greaterThan">
      <formula>0</formula>
    </cfRule>
  </conditionalFormatting>
  <conditionalFormatting sqref="L5:L23">
    <cfRule type="cellIs" dxfId="110" priority="7" stopIfTrue="1" operator="greaterThan">
      <formula>0</formula>
    </cfRule>
    <cfRule type="cellIs" dxfId="109" priority="8" stopIfTrue="1" operator="greaterThan">
      <formula>0</formula>
    </cfRule>
    <cfRule type="cellIs" dxfId="108" priority="9" stopIfTrue="1" operator="greaterThan">
      <formula>0</formula>
    </cfRule>
  </conditionalFormatting>
  <conditionalFormatting sqref="M4:O4">
    <cfRule type="cellIs" dxfId="107" priority="4" stopIfTrue="1" operator="greaterThan">
      <formula>0</formula>
    </cfRule>
    <cfRule type="cellIs" dxfId="106" priority="5" stopIfTrue="1" operator="greaterThan">
      <formula>0</formula>
    </cfRule>
    <cfRule type="cellIs" dxfId="105" priority="6" stopIfTrue="1" operator="greaterThan">
      <formula>0</formula>
    </cfRule>
  </conditionalFormatting>
  <conditionalFormatting sqref="M5:O23">
    <cfRule type="cellIs" dxfId="104" priority="1" stopIfTrue="1" operator="greaterThan">
      <formula>0</formula>
    </cfRule>
    <cfRule type="cellIs" dxfId="103" priority="2" stopIfTrue="1" operator="greaterThan">
      <formula>0</formula>
    </cfRule>
    <cfRule type="cellIs" dxfId="102" priority="3" stopIfTrue="1" operator="greaterThan">
      <formula>0</formula>
    </cfRule>
  </conditionalFormatting>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
  <sheetViews>
    <sheetView zoomScale="80" zoomScaleNormal="80" workbookViewId="0">
      <selection activeCell="L1" sqref="L1:L2"/>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12.42578125" style="2" customWidth="1"/>
    <col min="6" max="6" width="14.5703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55</v>
      </c>
      <c r="B1" s="71"/>
      <c r="C1" s="71"/>
      <c r="D1" s="71" t="s">
        <v>56</v>
      </c>
      <c r="E1" s="71"/>
      <c r="F1" s="71"/>
      <c r="G1" s="71"/>
      <c r="H1" s="71"/>
      <c r="I1" s="71" t="s">
        <v>57</v>
      </c>
      <c r="J1" s="71"/>
      <c r="K1" s="71"/>
      <c r="L1" s="70" t="s">
        <v>48</v>
      </c>
      <c r="M1" s="70" t="s">
        <v>48</v>
      </c>
      <c r="N1" s="70" t="s">
        <v>48</v>
      </c>
      <c r="O1" s="70" t="s">
        <v>48</v>
      </c>
      <c r="P1" s="70" t="s">
        <v>48</v>
      </c>
      <c r="Q1" s="70" t="s">
        <v>48</v>
      </c>
      <c r="R1" s="70" t="s">
        <v>48</v>
      </c>
      <c r="S1" s="70" t="s">
        <v>48</v>
      </c>
      <c r="T1" s="70" t="s">
        <v>48</v>
      </c>
      <c r="U1" s="70" t="s">
        <v>48</v>
      </c>
      <c r="V1" s="70" t="s">
        <v>48</v>
      </c>
      <c r="W1" s="70" t="s">
        <v>48</v>
      </c>
    </row>
    <row r="2" spans="1:23" ht="21.75" customHeight="1" x14ac:dyDescent="0.25">
      <c r="A2" s="71" t="s">
        <v>50</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9" t="s">
        <v>3</v>
      </c>
      <c r="B3" s="29" t="s">
        <v>1</v>
      </c>
      <c r="C3" s="17" t="s">
        <v>4</v>
      </c>
      <c r="D3" s="17" t="s">
        <v>6</v>
      </c>
      <c r="E3" s="17" t="s">
        <v>46</v>
      </c>
      <c r="F3" s="17" t="s">
        <v>47</v>
      </c>
      <c r="G3" s="17" t="s">
        <v>84</v>
      </c>
      <c r="H3" s="18" t="s">
        <v>5</v>
      </c>
      <c r="I3" s="30" t="s">
        <v>30</v>
      </c>
      <c r="J3" s="31" t="s">
        <v>0</v>
      </c>
      <c r="K3" s="29" t="s">
        <v>7</v>
      </c>
      <c r="L3" s="19" t="s">
        <v>2</v>
      </c>
      <c r="M3" s="19" t="s">
        <v>2</v>
      </c>
      <c r="N3" s="19" t="s">
        <v>2</v>
      </c>
      <c r="O3" s="19" t="s">
        <v>2</v>
      </c>
      <c r="P3" s="19" t="s">
        <v>2</v>
      </c>
      <c r="Q3" s="19" t="s">
        <v>2</v>
      </c>
      <c r="R3" s="19" t="s">
        <v>2</v>
      </c>
      <c r="S3" s="19" t="s">
        <v>2</v>
      </c>
      <c r="T3" s="19" t="s">
        <v>2</v>
      </c>
      <c r="U3" s="19" t="s">
        <v>2</v>
      </c>
      <c r="V3" s="19" t="s">
        <v>2</v>
      </c>
      <c r="W3" s="19" t="s">
        <v>2</v>
      </c>
    </row>
    <row r="4" spans="1:23" ht="75" x14ac:dyDescent="0.25">
      <c r="A4" s="76" t="s">
        <v>100</v>
      </c>
      <c r="B4" s="72">
        <v>1</v>
      </c>
      <c r="C4" s="55">
        <v>1</v>
      </c>
      <c r="D4" s="56" t="s">
        <v>58</v>
      </c>
      <c r="E4" s="48" t="s">
        <v>52</v>
      </c>
      <c r="F4" s="48" t="s">
        <v>85</v>
      </c>
      <c r="G4" s="48" t="s">
        <v>82</v>
      </c>
      <c r="H4" s="51">
        <v>0.94</v>
      </c>
      <c r="I4" s="53">
        <v>20</v>
      </c>
      <c r="J4" s="33">
        <f>I4-(SUM(L4:W4))</f>
        <v>0</v>
      </c>
      <c r="K4" s="34" t="str">
        <f>IF(J4&lt;0,"ATENÇÃO","OK")</f>
        <v>OK</v>
      </c>
      <c r="L4" s="52">
        <v>20</v>
      </c>
      <c r="M4" s="52">
        <v>0</v>
      </c>
      <c r="N4" s="52">
        <v>0</v>
      </c>
      <c r="O4" s="52">
        <v>0</v>
      </c>
      <c r="P4" s="52">
        <v>0</v>
      </c>
      <c r="Q4" s="52">
        <v>0</v>
      </c>
      <c r="R4" s="52">
        <v>0</v>
      </c>
      <c r="S4" s="52">
        <v>0</v>
      </c>
      <c r="T4" s="52">
        <v>0</v>
      </c>
      <c r="U4" s="52">
        <v>0</v>
      </c>
      <c r="V4" s="52">
        <v>0</v>
      </c>
      <c r="W4" s="52">
        <v>0</v>
      </c>
    </row>
    <row r="5" spans="1:23" ht="135" x14ac:dyDescent="0.25">
      <c r="A5" s="73"/>
      <c r="B5" s="73"/>
      <c r="C5" s="55">
        <v>2</v>
      </c>
      <c r="D5" s="56" t="s">
        <v>59</v>
      </c>
      <c r="E5" s="48" t="s">
        <v>78</v>
      </c>
      <c r="F5" s="48" t="s">
        <v>86</v>
      </c>
      <c r="G5" s="48" t="s">
        <v>82</v>
      </c>
      <c r="H5" s="51">
        <v>12.95</v>
      </c>
      <c r="I5" s="53">
        <v>50</v>
      </c>
      <c r="J5" s="33">
        <f t="shared" ref="J5:J23" si="0">I5-(SUM(L5:W5))</f>
        <v>0</v>
      </c>
      <c r="K5" s="34" t="str">
        <f t="shared" ref="K5:K23" si="1">IF(J5&lt;0,"ATENÇÃO","OK")</f>
        <v>OK</v>
      </c>
      <c r="L5" s="52">
        <v>50</v>
      </c>
      <c r="M5" s="52">
        <v>0</v>
      </c>
      <c r="N5" s="52">
        <v>0</v>
      </c>
      <c r="O5" s="52">
        <v>0</v>
      </c>
      <c r="P5" s="52">
        <v>0</v>
      </c>
      <c r="Q5" s="52">
        <v>0</v>
      </c>
      <c r="R5" s="52">
        <v>0</v>
      </c>
      <c r="S5" s="52">
        <v>0</v>
      </c>
      <c r="T5" s="52">
        <v>0</v>
      </c>
      <c r="U5" s="52">
        <v>0</v>
      </c>
      <c r="V5" s="52">
        <v>0</v>
      </c>
      <c r="W5" s="52">
        <v>0</v>
      </c>
    </row>
    <row r="6" spans="1:23" ht="45" x14ac:dyDescent="0.25">
      <c r="A6" s="73"/>
      <c r="B6" s="73"/>
      <c r="C6" s="47">
        <v>3</v>
      </c>
      <c r="D6" s="57" t="s">
        <v>60</v>
      </c>
      <c r="E6" s="27" t="s">
        <v>52</v>
      </c>
      <c r="F6" s="27" t="s">
        <v>87</v>
      </c>
      <c r="G6" s="27" t="s">
        <v>82</v>
      </c>
      <c r="H6" s="28">
        <v>31.21</v>
      </c>
      <c r="I6" s="54"/>
      <c r="J6" s="33">
        <f t="shared" si="0"/>
        <v>0</v>
      </c>
      <c r="K6" s="34" t="str">
        <f t="shared" si="1"/>
        <v>OK</v>
      </c>
      <c r="L6" s="52">
        <v>0</v>
      </c>
      <c r="M6" s="52">
        <v>0</v>
      </c>
      <c r="N6" s="52">
        <v>0</v>
      </c>
      <c r="O6" s="52">
        <v>0</v>
      </c>
      <c r="P6" s="52">
        <v>0</v>
      </c>
      <c r="Q6" s="52">
        <v>0</v>
      </c>
      <c r="R6" s="52">
        <v>0</v>
      </c>
      <c r="S6" s="52">
        <v>0</v>
      </c>
      <c r="T6" s="52">
        <v>0</v>
      </c>
      <c r="U6" s="52">
        <v>0</v>
      </c>
      <c r="V6" s="52">
        <v>0</v>
      </c>
      <c r="W6" s="52">
        <v>0</v>
      </c>
    </row>
    <row r="7" spans="1:23" ht="105" x14ac:dyDescent="0.25">
      <c r="A7" s="74"/>
      <c r="B7" s="74"/>
      <c r="C7" s="47">
        <v>4</v>
      </c>
      <c r="D7" s="57" t="s">
        <v>61</v>
      </c>
      <c r="E7" s="27" t="s">
        <v>52</v>
      </c>
      <c r="F7" s="27" t="s">
        <v>86</v>
      </c>
      <c r="G7" s="27" t="s">
        <v>82</v>
      </c>
      <c r="H7" s="28">
        <v>15.5</v>
      </c>
      <c r="I7" s="54"/>
      <c r="J7" s="33">
        <f t="shared" si="0"/>
        <v>0</v>
      </c>
      <c r="K7" s="34" t="str">
        <f t="shared" si="1"/>
        <v>OK</v>
      </c>
      <c r="L7" s="52">
        <v>0</v>
      </c>
      <c r="M7" s="52">
        <v>0</v>
      </c>
      <c r="N7" s="52">
        <v>0</v>
      </c>
      <c r="O7" s="52">
        <v>0</v>
      </c>
      <c r="P7" s="52">
        <v>0</v>
      </c>
      <c r="Q7" s="52">
        <v>0</v>
      </c>
      <c r="R7" s="52">
        <v>0</v>
      </c>
      <c r="S7" s="52">
        <v>0</v>
      </c>
      <c r="T7" s="52">
        <v>0</v>
      </c>
      <c r="U7" s="52">
        <v>0</v>
      </c>
      <c r="V7" s="52">
        <v>0</v>
      </c>
      <c r="W7" s="52">
        <v>0</v>
      </c>
    </row>
    <row r="8" spans="1:23" ht="120" x14ac:dyDescent="0.25">
      <c r="A8" s="76" t="s">
        <v>101</v>
      </c>
      <c r="B8" s="72">
        <v>2</v>
      </c>
      <c r="C8" s="47">
        <v>5</v>
      </c>
      <c r="D8" s="57" t="s">
        <v>62</v>
      </c>
      <c r="E8" s="27" t="s">
        <v>52</v>
      </c>
      <c r="F8" s="27" t="s">
        <v>88</v>
      </c>
      <c r="G8" s="27" t="s">
        <v>82</v>
      </c>
      <c r="H8" s="28">
        <v>1.49</v>
      </c>
      <c r="I8" s="54">
        <v>100</v>
      </c>
      <c r="J8" s="33">
        <f t="shared" si="0"/>
        <v>100</v>
      </c>
      <c r="K8" s="34" t="str">
        <f t="shared" si="1"/>
        <v>OK</v>
      </c>
      <c r="L8" s="52">
        <v>0</v>
      </c>
      <c r="M8" s="52">
        <v>0</v>
      </c>
      <c r="N8" s="52">
        <v>0</v>
      </c>
      <c r="O8" s="52">
        <v>0</v>
      </c>
      <c r="P8" s="52">
        <v>0</v>
      </c>
      <c r="Q8" s="52">
        <v>0</v>
      </c>
      <c r="R8" s="52">
        <v>0</v>
      </c>
      <c r="S8" s="52">
        <v>0</v>
      </c>
      <c r="T8" s="52">
        <v>0</v>
      </c>
      <c r="U8" s="52">
        <v>0</v>
      </c>
      <c r="V8" s="52">
        <v>0</v>
      </c>
      <c r="W8" s="52">
        <v>0</v>
      </c>
    </row>
    <row r="9" spans="1:23" ht="120" x14ac:dyDescent="0.25">
      <c r="A9" s="73"/>
      <c r="B9" s="73"/>
      <c r="C9" s="47">
        <v>6</v>
      </c>
      <c r="D9" s="57" t="s">
        <v>63</v>
      </c>
      <c r="E9" s="27" t="s">
        <v>52</v>
      </c>
      <c r="F9" s="27" t="s">
        <v>88</v>
      </c>
      <c r="G9" s="27" t="s">
        <v>82</v>
      </c>
      <c r="H9" s="28">
        <v>3.3</v>
      </c>
      <c r="I9" s="54">
        <v>1000</v>
      </c>
      <c r="J9" s="33">
        <f t="shared" si="0"/>
        <v>800</v>
      </c>
      <c r="K9" s="34" t="str">
        <f t="shared" si="1"/>
        <v>OK</v>
      </c>
      <c r="L9" s="52">
        <v>200</v>
      </c>
      <c r="M9" s="52">
        <v>0</v>
      </c>
      <c r="N9" s="52">
        <v>0</v>
      </c>
      <c r="O9" s="52">
        <v>0</v>
      </c>
      <c r="P9" s="52">
        <v>0</v>
      </c>
      <c r="Q9" s="52">
        <v>0</v>
      </c>
      <c r="R9" s="52">
        <v>0</v>
      </c>
      <c r="S9" s="52">
        <v>0</v>
      </c>
      <c r="T9" s="52">
        <v>0</v>
      </c>
      <c r="U9" s="52">
        <v>0</v>
      </c>
      <c r="V9" s="52">
        <v>0</v>
      </c>
      <c r="W9" s="52">
        <v>0</v>
      </c>
    </row>
    <row r="10" spans="1:23" ht="60" x14ac:dyDescent="0.25">
      <c r="A10" s="74"/>
      <c r="B10" s="74"/>
      <c r="C10" s="47">
        <v>7</v>
      </c>
      <c r="D10" s="57" t="s">
        <v>64</v>
      </c>
      <c r="E10" s="27" t="s">
        <v>52</v>
      </c>
      <c r="F10" s="27" t="s">
        <v>89</v>
      </c>
      <c r="G10" s="27" t="s">
        <v>82</v>
      </c>
      <c r="H10" s="28">
        <v>1.27</v>
      </c>
      <c r="I10" s="54">
        <v>400</v>
      </c>
      <c r="J10" s="33">
        <f t="shared" si="0"/>
        <v>350</v>
      </c>
      <c r="K10" s="34" t="str">
        <f t="shared" si="1"/>
        <v>OK</v>
      </c>
      <c r="L10" s="52">
        <v>50</v>
      </c>
      <c r="M10" s="52">
        <v>0</v>
      </c>
      <c r="N10" s="52">
        <v>0</v>
      </c>
      <c r="O10" s="52">
        <v>0</v>
      </c>
      <c r="P10" s="52">
        <v>0</v>
      </c>
      <c r="Q10" s="52">
        <v>0</v>
      </c>
      <c r="R10" s="52">
        <v>0</v>
      </c>
      <c r="S10" s="52">
        <v>0</v>
      </c>
      <c r="T10" s="52">
        <v>0</v>
      </c>
      <c r="U10" s="52">
        <v>0</v>
      </c>
      <c r="V10" s="52">
        <v>0</v>
      </c>
      <c r="W10" s="52">
        <v>0</v>
      </c>
    </row>
    <row r="11" spans="1:23" ht="195" x14ac:dyDescent="0.25">
      <c r="A11" s="65" t="s">
        <v>108</v>
      </c>
      <c r="B11" s="55">
        <v>3</v>
      </c>
      <c r="C11" s="47">
        <v>8</v>
      </c>
      <c r="D11" s="57" t="s">
        <v>65</v>
      </c>
      <c r="E11" s="27" t="s">
        <v>79</v>
      </c>
      <c r="F11" s="27" t="s">
        <v>90</v>
      </c>
      <c r="G11" s="27" t="s">
        <v>82</v>
      </c>
      <c r="H11" s="28">
        <v>3.5</v>
      </c>
      <c r="I11" s="54">
        <v>50</v>
      </c>
      <c r="J11" s="33">
        <f t="shared" si="0"/>
        <v>0</v>
      </c>
      <c r="K11" s="34" t="str">
        <f t="shared" si="1"/>
        <v>OK</v>
      </c>
      <c r="L11" s="52">
        <v>50</v>
      </c>
      <c r="M11" s="52">
        <v>0</v>
      </c>
      <c r="N11" s="52">
        <v>0</v>
      </c>
      <c r="O11" s="52">
        <v>0</v>
      </c>
      <c r="P11" s="52">
        <v>0</v>
      </c>
      <c r="Q11" s="52">
        <v>0</v>
      </c>
      <c r="R11" s="52">
        <v>0</v>
      </c>
      <c r="S11" s="52">
        <v>0</v>
      </c>
      <c r="T11" s="52">
        <v>0</v>
      </c>
      <c r="U11" s="52">
        <v>0</v>
      </c>
      <c r="V11" s="52">
        <v>0</v>
      </c>
      <c r="W11" s="52">
        <v>0</v>
      </c>
    </row>
    <row r="12" spans="1:23" ht="105" x14ac:dyDescent="0.25">
      <c r="A12" s="76" t="s">
        <v>102</v>
      </c>
      <c r="B12" s="72">
        <v>4</v>
      </c>
      <c r="C12" s="47">
        <v>9</v>
      </c>
      <c r="D12" s="57" t="s">
        <v>66</v>
      </c>
      <c r="E12" s="27" t="s">
        <v>52</v>
      </c>
      <c r="F12" s="27" t="s">
        <v>91</v>
      </c>
      <c r="G12" s="27" t="s">
        <v>82</v>
      </c>
      <c r="H12" s="28">
        <v>3.04</v>
      </c>
      <c r="I12" s="54">
        <v>100</v>
      </c>
      <c r="J12" s="33">
        <f t="shared" si="0"/>
        <v>0</v>
      </c>
      <c r="K12" s="34" t="str">
        <f t="shared" si="1"/>
        <v>OK</v>
      </c>
      <c r="L12" s="52">
        <v>100</v>
      </c>
      <c r="M12" s="52">
        <v>0</v>
      </c>
      <c r="N12" s="52">
        <v>0</v>
      </c>
      <c r="O12" s="52">
        <v>0</v>
      </c>
      <c r="P12" s="52">
        <v>0</v>
      </c>
      <c r="Q12" s="52">
        <v>0</v>
      </c>
      <c r="R12" s="52">
        <v>0</v>
      </c>
      <c r="S12" s="52">
        <v>0</v>
      </c>
      <c r="T12" s="52">
        <v>0</v>
      </c>
      <c r="U12" s="52">
        <v>0</v>
      </c>
      <c r="V12" s="52">
        <v>0</v>
      </c>
      <c r="W12" s="52">
        <v>0</v>
      </c>
    </row>
    <row r="13" spans="1:23" ht="75" x14ac:dyDescent="0.25">
      <c r="A13" s="73"/>
      <c r="B13" s="73"/>
      <c r="C13" s="47">
        <v>10</v>
      </c>
      <c r="D13" s="57" t="s">
        <v>67</v>
      </c>
      <c r="E13" s="27" t="s">
        <v>52</v>
      </c>
      <c r="F13" s="27" t="s">
        <v>92</v>
      </c>
      <c r="G13" s="27" t="s">
        <v>82</v>
      </c>
      <c r="H13" s="28">
        <v>3.54</v>
      </c>
      <c r="I13" s="54">
        <v>30</v>
      </c>
      <c r="J13" s="33">
        <f t="shared" si="0"/>
        <v>0</v>
      </c>
      <c r="K13" s="34" t="str">
        <f t="shared" si="1"/>
        <v>OK</v>
      </c>
      <c r="L13" s="52">
        <v>30</v>
      </c>
      <c r="M13" s="52">
        <v>0</v>
      </c>
      <c r="N13" s="52">
        <v>0</v>
      </c>
      <c r="O13" s="52">
        <v>0</v>
      </c>
      <c r="P13" s="52">
        <v>0</v>
      </c>
      <c r="Q13" s="52">
        <v>0</v>
      </c>
      <c r="R13" s="52">
        <v>0</v>
      </c>
      <c r="S13" s="52">
        <v>0</v>
      </c>
      <c r="T13" s="52">
        <v>0</v>
      </c>
      <c r="U13" s="52">
        <v>0</v>
      </c>
      <c r="V13" s="52">
        <v>0</v>
      </c>
      <c r="W13" s="52">
        <v>0</v>
      </c>
    </row>
    <row r="14" spans="1:23" ht="90" x14ac:dyDescent="0.25">
      <c r="A14" s="73"/>
      <c r="B14" s="73"/>
      <c r="C14" s="47">
        <v>11</v>
      </c>
      <c r="D14" s="57" t="s">
        <v>68</v>
      </c>
      <c r="E14" s="27" t="s">
        <v>52</v>
      </c>
      <c r="F14" s="27" t="s">
        <v>92</v>
      </c>
      <c r="G14" s="27" t="s">
        <v>82</v>
      </c>
      <c r="H14" s="28">
        <v>4.24</v>
      </c>
      <c r="I14" s="54">
        <v>40</v>
      </c>
      <c r="J14" s="33">
        <f t="shared" si="0"/>
        <v>40</v>
      </c>
      <c r="K14" s="34" t="str">
        <f t="shared" si="1"/>
        <v>OK</v>
      </c>
      <c r="L14" s="52">
        <v>0</v>
      </c>
      <c r="M14" s="52">
        <v>0</v>
      </c>
      <c r="N14" s="52">
        <v>0</v>
      </c>
      <c r="O14" s="52">
        <v>0</v>
      </c>
      <c r="P14" s="52">
        <v>0</v>
      </c>
      <c r="Q14" s="52">
        <v>0</v>
      </c>
      <c r="R14" s="52">
        <v>0</v>
      </c>
      <c r="S14" s="52">
        <v>0</v>
      </c>
      <c r="T14" s="52">
        <v>0</v>
      </c>
      <c r="U14" s="52">
        <v>0</v>
      </c>
      <c r="V14" s="52">
        <v>0</v>
      </c>
      <c r="W14" s="52">
        <v>0</v>
      </c>
    </row>
    <row r="15" spans="1:23" ht="90" x14ac:dyDescent="0.25">
      <c r="A15" s="73"/>
      <c r="B15" s="73"/>
      <c r="C15" s="47">
        <v>12</v>
      </c>
      <c r="D15" s="57" t="s">
        <v>69</v>
      </c>
      <c r="E15" s="27" t="s">
        <v>52</v>
      </c>
      <c r="F15" s="27" t="s">
        <v>93</v>
      </c>
      <c r="G15" s="27" t="s">
        <v>82</v>
      </c>
      <c r="H15" s="28">
        <v>0.81</v>
      </c>
      <c r="I15" s="54">
        <v>160</v>
      </c>
      <c r="J15" s="33">
        <f t="shared" si="0"/>
        <v>160</v>
      </c>
      <c r="K15" s="34" t="str">
        <f t="shared" si="1"/>
        <v>OK</v>
      </c>
      <c r="L15" s="52">
        <v>0</v>
      </c>
      <c r="M15" s="52">
        <v>0</v>
      </c>
      <c r="N15" s="52">
        <v>0</v>
      </c>
      <c r="O15" s="52">
        <v>0</v>
      </c>
      <c r="P15" s="52">
        <v>0</v>
      </c>
      <c r="Q15" s="52">
        <v>0</v>
      </c>
      <c r="R15" s="52">
        <v>0</v>
      </c>
      <c r="S15" s="52">
        <v>0</v>
      </c>
      <c r="T15" s="52">
        <v>0</v>
      </c>
      <c r="U15" s="52">
        <v>0</v>
      </c>
      <c r="V15" s="52">
        <v>0</v>
      </c>
      <c r="W15" s="52">
        <v>0</v>
      </c>
    </row>
    <row r="16" spans="1:23" ht="60" x14ac:dyDescent="0.25">
      <c r="A16" s="73"/>
      <c r="B16" s="73"/>
      <c r="C16" s="47">
        <v>13</v>
      </c>
      <c r="D16" s="57" t="s">
        <v>70</v>
      </c>
      <c r="E16" s="27" t="s">
        <v>80</v>
      </c>
      <c r="F16" s="27" t="s">
        <v>93</v>
      </c>
      <c r="G16" s="27" t="s">
        <v>82</v>
      </c>
      <c r="H16" s="28">
        <v>0.96</v>
      </c>
      <c r="I16" s="54">
        <v>200</v>
      </c>
      <c r="J16" s="33">
        <f t="shared" si="0"/>
        <v>0</v>
      </c>
      <c r="K16" s="34" t="str">
        <f t="shared" si="1"/>
        <v>OK</v>
      </c>
      <c r="L16" s="52">
        <v>200</v>
      </c>
      <c r="M16" s="52">
        <v>0</v>
      </c>
      <c r="N16" s="52">
        <v>0</v>
      </c>
      <c r="O16" s="52">
        <v>0</v>
      </c>
      <c r="P16" s="52">
        <v>0</v>
      </c>
      <c r="Q16" s="52">
        <v>0</v>
      </c>
      <c r="R16" s="52">
        <v>0</v>
      </c>
      <c r="S16" s="52">
        <v>0</v>
      </c>
      <c r="T16" s="52">
        <v>0</v>
      </c>
      <c r="U16" s="52">
        <v>0</v>
      </c>
      <c r="V16" s="52">
        <v>0</v>
      </c>
      <c r="W16" s="52">
        <v>0</v>
      </c>
    </row>
    <row r="17" spans="1:23" ht="45" x14ac:dyDescent="0.25">
      <c r="A17" s="73"/>
      <c r="B17" s="73"/>
      <c r="C17" s="47">
        <v>14</v>
      </c>
      <c r="D17" s="57" t="s">
        <v>71</v>
      </c>
      <c r="E17" s="27" t="s">
        <v>52</v>
      </c>
      <c r="F17" s="27" t="s">
        <v>92</v>
      </c>
      <c r="G17" s="27" t="s">
        <v>82</v>
      </c>
      <c r="H17" s="28">
        <v>1.1499999999999999</v>
      </c>
      <c r="I17" s="54">
        <v>20</v>
      </c>
      <c r="J17" s="33">
        <f t="shared" si="0"/>
        <v>0</v>
      </c>
      <c r="K17" s="34" t="str">
        <f t="shared" si="1"/>
        <v>OK</v>
      </c>
      <c r="L17" s="52">
        <v>20</v>
      </c>
      <c r="M17" s="52">
        <v>0</v>
      </c>
      <c r="N17" s="52">
        <v>0</v>
      </c>
      <c r="O17" s="52">
        <v>0</v>
      </c>
      <c r="P17" s="52">
        <v>0</v>
      </c>
      <c r="Q17" s="52">
        <v>0</v>
      </c>
      <c r="R17" s="52">
        <v>0</v>
      </c>
      <c r="S17" s="52">
        <v>0</v>
      </c>
      <c r="T17" s="52">
        <v>0</v>
      </c>
      <c r="U17" s="52">
        <v>0</v>
      </c>
      <c r="V17" s="52">
        <v>0</v>
      </c>
      <c r="W17" s="52">
        <v>0</v>
      </c>
    </row>
    <row r="18" spans="1:23" ht="135" x14ac:dyDescent="0.25">
      <c r="A18" s="73"/>
      <c r="B18" s="73"/>
      <c r="C18" s="47">
        <v>15</v>
      </c>
      <c r="D18" s="57" t="s">
        <v>72</v>
      </c>
      <c r="E18" s="27" t="s">
        <v>80</v>
      </c>
      <c r="F18" s="27" t="s">
        <v>94</v>
      </c>
      <c r="G18" s="27" t="s">
        <v>82</v>
      </c>
      <c r="H18" s="28">
        <v>1.1599999999999999</v>
      </c>
      <c r="I18" s="54">
        <v>60</v>
      </c>
      <c r="J18" s="33">
        <f t="shared" si="0"/>
        <v>0</v>
      </c>
      <c r="K18" s="34" t="str">
        <f t="shared" si="1"/>
        <v>OK</v>
      </c>
      <c r="L18" s="52">
        <v>60</v>
      </c>
      <c r="M18" s="52">
        <v>0</v>
      </c>
      <c r="N18" s="52">
        <v>0</v>
      </c>
      <c r="O18" s="52">
        <v>0</v>
      </c>
      <c r="P18" s="52">
        <v>0</v>
      </c>
      <c r="Q18" s="52">
        <v>0</v>
      </c>
      <c r="R18" s="52">
        <v>0</v>
      </c>
      <c r="S18" s="52">
        <v>0</v>
      </c>
      <c r="T18" s="52">
        <v>0</v>
      </c>
      <c r="U18" s="52">
        <v>0</v>
      </c>
      <c r="V18" s="52">
        <v>0</v>
      </c>
      <c r="W18" s="52">
        <v>0</v>
      </c>
    </row>
    <row r="19" spans="1:23" ht="60" x14ac:dyDescent="0.25">
      <c r="A19" s="73"/>
      <c r="B19" s="73"/>
      <c r="C19" s="47">
        <v>16</v>
      </c>
      <c r="D19" s="57" t="s">
        <v>73</v>
      </c>
      <c r="E19" s="27" t="s">
        <v>81</v>
      </c>
      <c r="F19" s="27" t="s">
        <v>95</v>
      </c>
      <c r="G19" s="27" t="s">
        <v>83</v>
      </c>
      <c r="H19" s="28">
        <v>2.11</v>
      </c>
      <c r="I19" s="54">
        <v>120</v>
      </c>
      <c r="J19" s="33">
        <f t="shared" si="0"/>
        <v>70</v>
      </c>
      <c r="K19" s="34" t="str">
        <f t="shared" si="1"/>
        <v>OK</v>
      </c>
      <c r="L19" s="52">
        <v>50</v>
      </c>
      <c r="M19" s="52">
        <v>0</v>
      </c>
      <c r="N19" s="52">
        <v>0</v>
      </c>
      <c r="O19" s="52">
        <v>0</v>
      </c>
      <c r="P19" s="52">
        <v>0</v>
      </c>
      <c r="Q19" s="52">
        <v>0</v>
      </c>
      <c r="R19" s="52">
        <v>0</v>
      </c>
      <c r="S19" s="52">
        <v>0</v>
      </c>
      <c r="T19" s="52">
        <v>0</v>
      </c>
      <c r="U19" s="52">
        <v>0</v>
      </c>
      <c r="V19" s="52">
        <v>0</v>
      </c>
      <c r="W19" s="52">
        <v>0</v>
      </c>
    </row>
    <row r="20" spans="1:23" ht="30" x14ac:dyDescent="0.25">
      <c r="A20" s="73"/>
      <c r="B20" s="73"/>
      <c r="C20" s="47">
        <v>17</v>
      </c>
      <c r="D20" s="57" t="s">
        <v>74</v>
      </c>
      <c r="E20" s="27" t="s">
        <v>81</v>
      </c>
      <c r="F20" s="27" t="s">
        <v>96</v>
      </c>
      <c r="G20" s="27" t="s">
        <v>83</v>
      </c>
      <c r="H20" s="28">
        <v>0.12</v>
      </c>
      <c r="I20" s="54">
        <v>20</v>
      </c>
      <c r="J20" s="33">
        <f t="shared" si="0"/>
        <v>10</v>
      </c>
      <c r="K20" s="34" t="str">
        <f t="shared" si="1"/>
        <v>OK</v>
      </c>
      <c r="L20" s="52">
        <v>10</v>
      </c>
      <c r="M20" s="52">
        <v>0</v>
      </c>
      <c r="N20" s="52">
        <v>0</v>
      </c>
      <c r="O20" s="52">
        <v>0</v>
      </c>
      <c r="P20" s="52">
        <v>0</v>
      </c>
      <c r="Q20" s="52">
        <v>0</v>
      </c>
      <c r="R20" s="52">
        <v>0</v>
      </c>
      <c r="S20" s="52">
        <v>0</v>
      </c>
      <c r="T20" s="52">
        <v>0</v>
      </c>
      <c r="U20" s="52">
        <v>0</v>
      </c>
      <c r="V20" s="52">
        <v>0</v>
      </c>
      <c r="W20" s="52">
        <v>0</v>
      </c>
    </row>
    <row r="21" spans="1:23" ht="30" x14ac:dyDescent="0.25">
      <c r="A21" s="73"/>
      <c r="B21" s="73"/>
      <c r="C21" s="47">
        <v>18</v>
      </c>
      <c r="D21" s="57" t="s">
        <v>75</v>
      </c>
      <c r="E21" s="27" t="s">
        <v>52</v>
      </c>
      <c r="F21" s="27" t="s">
        <v>97</v>
      </c>
      <c r="G21" s="27" t="s">
        <v>82</v>
      </c>
      <c r="H21" s="28">
        <v>10.14</v>
      </c>
      <c r="I21" s="54"/>
      <c r="J21" s="33">
        <f t="shared" si="0"/>
        <v>0</v>
      </c>
      <c r="K21" s="34" t="str">
        <f t="shared" si="1"/>
        <v>OK</v>
      </c>
      <c r="L21" s="52">
        <v>0</v>
      </c>
      <c r="M21" s="52">
        <v>0</v>
      </c>
      <c r="N21" s="52">
        <v>0</v>
      </c>
      <c r="O21" s="52">
        <v>0</v>
      </c>
      <c r="P21" s="52">
        <v>0</v>
      </c>
      <c r="Q21" s="52">
        <v>0</v>
      </c>
      <c r="R21" s="52">
        <v>0</v>
      </c>
      <c r="S21" s="52">
        <v>0</v>
      </c>
      <c r="T21" s="52">
        <v>0</v>
      </c>
      <c r="U21" s="52">
        <v>0</v>
      </c>
      <c r="V21" s="52">
        <v>0</v>
      </c>
      <c r="W21" s="52">
        <v>0</v>
      </c>
    </row>
    <row r="22" spans="1:23" ht="30" x14ac:dyDescent="0.25">
      <c r="A22" s="74"/>
      <c r="B22" s="74"/>
      <c r="C22" s="47">
        <v>19</v>
      </c>
      <c r="D22" s="57" t="s">
        <v>76</v>
      </c>
      <c r="E22" s="27" t="s">
        <v>80</v>
      </c>
      <c r="F22" s="27" t="s">
        <v>98</v>
      </c>
      <c r="G22" s="27" t="s">
        <v>82</v>
      </c>
      <c r="H22" s="28">
        <v>1.95</v>
      </c>
      <c r="I22" s="54"/>
      <c r="J22" s="33">
        <f t="shared" si="0"/>
        <v>0</v>
      </c>
      <c r="K22" s="34" t="str">
        <f t="shared" si="1"/>
        <v>OK</v>
      </c>
      <c r="L22" s="52">
        <v>0</v>
      </c>
      <c r="M22" s="52">
        <v>0</v>
      </c>
      <c r="N22" s="52">
        <v>0</v>
      </c>
      <c r="O22" s="52">
        <v>0</v>
      </c>
      <c r="P22" s="52">
        <v>0</v>
      </c>
      <c r="Q22" s="52">
        <v>0</v>
      </c>
      <c r="R22" s="52">
        <v>0</v>
      </c>
      <c r="S22" s="52">
        <v>0</v>
      </c>
      <c r="T22" s="52">
        <v>0</v>
      </c>
      <c r="U22" s="52">
        <v>0</v>
      </c>
      <c r="V22" s="52">
        <v>0</v>
      </c>
      <c r="W22" s="52">
        <v>0</v>
      </c>
    </row>
    <row r="23" spans="1:23" ht="150" x14ac:dyDescent="0.25">
      <c r="A23" s="47" t="s">
        <v>103</v>
      </c>
      <c r="B23" s="47">
        <v>5</v>
      </c>
      <c r="C23" s="47">
        <v>20</v>
      </c>
      <c r="D23" s="57" t="s">
        <v>77</v>
      </c>
      <c r="E23" s="27" t="s">
        <v>52</v>
      </c>
      <c r="F23" s="27" t="s">
        <v>99</v>
      </c>
      <c r="G23" s="27" t="s">
        <v>82</v>
      </c>
      <c r="H23" s="28">
        <v>487.41</v>
      </c>
      <c r="I23" s="54"/>
      <c r="J23" s="33">
        <f t="shared" si="0"/>
        <v>0</v>
      </c>
      <c r="K23" s="34" t="str">
        <f t="shared" si="1"/>
        <v>OK</v>
      </c>
      <c r="L23" s="52">
        <v>0</v>
      </c>
      <c r="M23" s="52">
        <v>0</v>
      </c>
      <c r="N23" s="52">
        <v>0</v>
      </c>
      <c r="O23" s="52">
        <v>0</v>
      </c>
      <c r="P23" s="52">
        <v>0</v>
      </c>
      <c r="Q23" s="52">
        <v>0</v>
      </c>
      <c r="R23" s="52">
        <v>0</v>
      </c>
      <c r="S23" s="52">
        <v>0</v>
      </c>
      <c r="T23" s="52">
        <v>0</v>
      </c>
      <c r="U23" s="52">
        <v>0</v>
      </c>
      <c r="V23" s="52">
        <v>0</v>
      </c>
      <c r="W23" s="52">
        <v>0</v>
      </c>
    </row>
    <row r="25" spans="1:23" x14ac:dyDescent="0.25">
      <c r="D25" s="26" t="s">
        <v>49</v>
      </c>
    </row>
  </sheetData>
  <mergeCells count="22">
    <mergeCell ref="A4:A7"/>
    <mergeCell ref="B4:B7"/>
    <mergeCell ref="A8:A10"/>
    <mergeCell ref="B8:B10"/>
    <mergeCell ref="A12:A22"/>
    <mergeCell ref="B12:B22"/>
    <mergeCell ref="W1:W2"/>
    <mergeCell ref="A2:K2"/>
    <mergeCell ref="S1:S2"/>
    <mergeCell ref="L1:L2"/>
    <mergeCell ref="D1:H1"/>
    <mergeCell ref="I1:K1"/>
    <mergeCell ref="T1:T2"/>
    <mergeCell ref="U1:U2"/>
    <mergeCell ref="M1:M2"/>
    <mergeCell ref="N1:N2"/>
    <mergeCell ref="O1:O2"/>
    <mergeCell ref="P1:P2"/>
    <mergeCell ref="Q1:Q2"/>
    <mergeCell ref="R1:R2"/>
    <mergeCell ref="A1:C1"/>
    <mergeCell ref="V1:V2"/>
  </mergeCells>
  <conditionalFormatting sqref="M4:W4">
    <cfRule type="cellIs" dxfId="101" priority="10" stopIfTrue="1" operator="greaterThan">
      <formula>0</formula>
    </cfRule>
    <cfRule type="cellIs" dxfId="100" priority="11" stopIfTrue="1" operator="greaterThan">
      <formula>0</formula>
    </cfRule>
    <cfRule type="cellIs" dxfId="99" priority="12" stopIfTrue="1" operator="greaterThan">
      <formula>0</formula>
    </cfRule>
  </conditionalFormatting>
  <conditionalFormatting sqref="M5:W23">
    <cfRule type="cellIs" dxfId="98" priority="7" stopIfTrue="1" operator="greaterThan">
      <formula>0</formula>
    </cfRule>
    <cfRule type="cellIs" dxfId="97" priority="8" stopIfTrue="1" operator="greaterThan">
      <formula>0</formula>
    </cfRule>
    <cfRule type="cellIs" dxfId="96" priority="9" stopIfTrue="1" operator="greaterThan">
      <formula>0</formula>
    </cfRule>
  </conditionalFormatting>
  <conditionalFormatting sqref="L4">
    <cfRule type="cellIs" dxfId="95" priority="4" stopIfTrue="1" operator="greaterThan">
      <formula>0</formula>
    </cfRule>
    <cfRule type="cellIs" dxfId="94" priority="5" stopIfTrue="1" operator="greaterThan">
      <formula>0</formula>
    </cfRule>
    <cfRule type="cellIs" dxfId="93" priority="6" stopIfTrue="1" operator="greaterThan">
      <formula>0</formula>
    </cfRule>
  </conditionalFormatting>
  <conditionalFormatting sqref="L5:L23">
    <cfRule type="cellIs" dxfId="92" priority="1" stopIfTrue="1" operator="greaterThan">
      <formula>0</formula>
    </cfRule>
    <cfRule type="cellIs" dxfId="91" priority="2" stopIfTrue="1" operator="greaterThan">
      <formula>0</formula>
    </cfRule>
    <cfRule type="cellIs" dxfId="90" priority="3" stopIfTrue="1" operator="greaterThan">
      <formula>0</formula>
    </cfRule>
  </conditionalFormatting>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
  <sheetViews>
    <sheetView zoomScale="70" zoomScaleNormal="70" workbookViewId="0">
      <selection activeCell="L1" sqref="L1:L1048576"/>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12.42578125" style="2" customWidth="1"/>
    <col min="6" max="6" width="14.5703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12" width="25.28515625" style="25" bestFit="1" customWidth="1"/>
    <col min="13" max="23" width="12" style="25" customWidth="1"/>
    <col min="24" max="16384" width="9.7109375" style="20"/>
  </cols>
  <sheetData>
    <row r="1" spans="1:23" ht="33" customHeight="1" x14ac:dyDescent="0.25">
      <c r="A1" s="71" t="s">
        <v>55</v>
      </c>
      <c r="B1" s="71"/>
      <c r="C1" s="71"/>
      <c r="D1" s="71" t="s">
        <v>56</v>
      </c>
      <c r="E1" s="71"/>
      <c r="F1" s="71"/>
      <c r="G1" s="71"/>
      <c r="H1" s="71"/>
      <c r="I1" s="71" t="s">
        <v>57</v>
      </c>
      <c r="J1" s="71"/>
      <c r="K1" s="71"/>
      <c r="L1" s="70" t="s">
        <v>141</v>
      </c>
      <c r="M1" s="70" t="s">
        <v>48</v>
      </c>
      <c r="N1" s="70" t="s">
        <v>48</v>
      </c>
      <c r="O1" s="70" t="s">
        <v>48</v>
      </c>
      <c r="P1" s="70" t="s">
        <v>48</v>
      </c>
      <c r="Q1" s="70" t="s">
        <v>48</v>
      </c>
      <c r="R1" s="70" t="s">
        <v>48</v>
      </c>
      <c r="S1" s="70" t="s">
        <v>48</v>
      </c>
      <c r="T1" s="70" t="s">
        <v>48</v>
      </c>
      <c r="U1" s="70" t="s">
        <v>48</v>
      </c>
      <c r="V1" s="70" t="s">
        <v>48</v>
      </c>
      <c r="W1" s="70" t="s">
        <v>48</v>
      </c>
    </row>
    <row r="2" spans="1:23" ht="21.75" customHeight="1" x14ac:dyDescent="0.25">
      <c r="A2" s="71" t="s">
        <v>37</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9" t="s">
        <v>3</v>
      </c>
      <c r="B3" s="29" t="s">
        <v>1</v>
      </c>
      <c r="C3" s="17" t="s">
        <v>4</v>
      </c>
      <c r="D3" s="17" t="s">
        <v>6</v>
      </c>
      <c r="E3" s="17" t="s">
        <v>46</v>
      </c>
      <c r="F3" s="17" t="s">
        <v>47</v>
      </c>
      <c r="G3" s="17" t="s">
        <v>84</v>
      </c>
      <c r="H3" s="18" t="s">
        <v>5</v>
      </c>
      <c r="I3" s="30" t="s">
        <v>30</v>
      </c>
      <c r="J3" s="31" t="s">
        <v>0</v>
      </c>
      <c r="K3" s="29" t="s">
        <v>7</v>
      </c>
      <c r="L3" s="66">
        <v>42257</v>
      </c>
      <c r="M3" s="19" t="s">
        <v>2</v>
      </c>
      <c r="N3" s="19" t="s">
        <v>2</v>
      </c>
      <c r="O3" s="19" t="s">
        <v>2</v>
      </c>
      <c r="P3" s="19" t="s">
        <v>2</v>
      </c>
      <c r="Q3" s="19" t="s">
        <v>2</v>
      </c>
      <c r="R3" s="19" t="s">
        <v>2</v>
      </c>
      <c r="S3" s="19" t="s">
        <v>2</v>
      </c>
      <c r="T3" s="19" t="s">
        <v>2</v>
      </c>
      <c r="U3" s="19" t="s">
        <v>2</v>
      </c>
      <c r="V3" s="19" t="s">
        <v>2</v>
      </c>
      <c r="W3" s="19" t="s">
        <v>2</v>
      </c>
    </row>
    <row r="4" spans="1:23" ht="75" x14ac:dyDescent="0.25">
      <c r="A4" s="76" t="s">
        <v>100</v>
      </c>
      <c r="B4" s="72">
        <v>1</v>
      </c>
      <c r="C4" s="55">
        <v>1</v>
      </c>
      <c r="D4" s="56" t="s">
        <v>58</v>
      </c>
      <c r="E4" s="48" t="s">
        <v>52</v>
      </c>
      <c r="F4" s="48" t="s">
        <v>85</v>
      </c>
      <c r="G4" s="48" t="s">
        <v>82</v>
      </c>
      <c r="H4" s="51">
        <v>0.94</v>
      </c>
      <c r="I4" s="53"/>
      <c r="J4" s="33">
        <f>I4-(SUM(L4:W4))</f>
        <v>0</v>
      </c>
      <c r="K4" s="34" t="str">
        <f>IF(J4&lt;0,"ATENÇÃO","OK")</f>
        <v>OK</v>
      </c>
      <c r="L4" s="52">
        <v>0</v>
      </c>
      <c r="M4" s="52">
        <v>0</v>
      </c>
      <c r="N4" s="52">
        <v>0</v>
      </c>
      <c r="O4" s="52">
        <v>0</v>
      </c>
      <c r="P4" s="52">
        <v>0</v>
      </c>
      <c r="Q4" s="52">
        <v>0</v>
      </c>
      <c r="R4" s="52">
        <v>0</v>
      </c>
      <c r="S4" s="52">
        <v>0</v>
      </c>
      <c r="T4" s="52">
        <v>0</v>
      </c>
      <c r="U4" s="52">
        <v>0</v>
      </c>
      <c r="V4" s="52">
        <v>0</v>
      </c>
      <c r="W4" s="52">
        <v>0</v>
      </c>
    </row>
    <row r="5" spans="1:23" ht="135" x14ac:dyDescent="0.25">
      <c r="A5" s="73"/>
      <c r="B5" s="73"/>
      <c r="C5" s="55">
        <v>2</v>
      </c>
      <c r="D5" s="56" t="s">
        <v>59</v>
      </c>
      <c r="E5" s="48" t="s">
        <v>78</v>
      </c>
      <c r="F5" s="48" t="s">
        <v>86</v>
      </c>
      <c r="G5" s="48" t="s">
        <v>82</v>
      </c>
      <c r="H5" s="51">
        <v>12.95</v>
      </c>
      <c r="I5" s="53">
        <v>50</v>
      </c>
      <c r="J5" s="33">
        <f t="shared" ref="J5:J23" si="0">I5-(SUM(L5:W5))</f>
        <v>50</v>
      </c>
      <c r="K5" s="34" t="str">
        <f t="shared" ref="K5:K23" si="1">IF(J5&lt;0,"ATENÇÃO","OK")</f>
        <v>OK</v>
      </c>
      <c r="L5" s="52">
        <v>0</v>
      </c>
      <c r="M5" s="52">
        <v>0</v>
      </c>
      <c r="N5" s="52">
        <v>0</v>
      </c>
      <c r="O5" s="52">
        <v>0</v>
      </c>
      <c r="P5" s="52">
        <v>0</v>
      </c>
      <c r="Q5" s="52">
        <v>0</v>
      </c>
      <c r="R5" s="52">
        <v>0</v>
      </c>
      <c r="S5" s="52">
        <v>0</v>
      </c>
      <c r="T5" s="52">
        <v>0</v>
      </c>
      <c r="U5" s="52">
        <v>0</v>
      </c>
      <c r="V5" s="52">
        <v>0</v>
      </c>
      <c r="W5" s="52">
        <v>0</v>
      </c>
    </row>
    <row r="6" spans="1:23" ht="45" x14ac:dyDescent="0.25">
      <c r="A6" s="73"/>
      <c r="B6" s="73"/>
      <c r="C6" s="47">
        <v>3</v>
      </c>
      <c r="D6" s="57" t="s">
        <v>60</v>
      </c>
      <c r="E6" s="27" t="s">
        <v>52</v>
      </c>
      <c r="F6" s="27" t="s">
        <v>87</v>
      </c>
      <c r="G6" s="27" t="s">
        <v>82</v>
      </c>
      <c r="H6" s="28">
        <v>31.21</v>
      </c>
      <c r="I6" s="54"/>
      <c r="J6" s="33">
        <f t="shared" si="0"/>
        <v>0</v>
      </c>
      <c r="K6" s="34" t="str">
        <f t="shared" si="1"/>
        <v>OK</v>
      </c>
      <c r="L6" s="52">
        <v>0</v>
      </c>
      <c r="M6" s="52">
        <v>0</v>
      </c>
      <c r="N6" s="52">
        <v>0</v>
      </c>
      <c r="O6" s="52">
        <v>0</v>
      </c>
      <c r="P6" s="52">
        <v>0</v>
      </c>
      <c r="Q6" s="52">
        <v>0</v>
      </c>
      <c r="R6" s="52">
        <v>0</v>
      </c>
      <c r="S6" s="52">
        <v>0</v>
      </c>
      <c r="T6" s="52">
        <v>0</v>
      </c>
      <c r="U6" s="52">
        <v>0</v>
      </c>
      <c r="V6" s="52">
        <v>0</v>
      </c>
      <c r="W6" s="52">
        <v>0</v>
      </c>
    </row>
    <row r="7" spans="1:23" ht="105" x14ac:dyDescent="0.25">
      <c r="A7" s="74"/>
      <c r="B7" s="74"/>
      <c r="C7" s="47">
        <v>4</v>
      </c>
      <c r="D7" s="57" t="s">
        <v>61</v>
      </c>
      <c r="E7" s="27" t="s">
        <v>52</v>
      </c>
      <c r="F7" s="27" t="s">
        <v>86</v>
      </c>
      <c r="G7" s="27" t="s">
        <v>82</v>
      </c>
      <c r="H7" s="28">
        <v>15.5</v>
      </c>
      <c r="I7" s="54"/>
      <c r="J7" s="33">
        <f t="shared" si="0"/>
        <v>0</v>
      </c>
      <c r="K7" s="34" t="str">
        <f t="shared" si="1"/>
        <v>OK</v>
      </c>
      <c r="L7" s="52">
        <v>0</v>
      </c>
      <c r="M7" s="52">
        <v>0</v>
      </c>
      <c r="N7" s="52">
        <v>0</v>
      </c>
      <c r="O7" s="52">
        <v>0</v>
      </c>
      <c r="P7" s="52">
        <v>0</v>
      </c>
      <c r="Q7" s="52">
        <v>0</v>
      </c>
      <c r="R7" s="52">
        <v>0</v>
      </c>
      <c r="S7" s="52">
        <v>0</v>
      </c>
      <c r="T7" s="52">
        <v>0</v>
      </c>
      <c r="U7" s="52">
        <v>0</v>
      </c>
      <c r="V7" s="52">
        <v>0</v>
      </c>
      <c r="W7" s="52">
        <v>0</v>
      </c>
    </row>
    <row r="8" spans="1:23" ht="120" x14ac:dyDescent="0.25">
      <c r="A8" s="76" t="s">
        <v>101</v>
      </c>
      <c r="B8" s="72">
        <v>2</v>
      </c>
      <c r="C8" s="47">
        <v>5</v>
      </c>
      <c r="D8" s="57" t="s">
        <v>62</v>
      </c>
      <c r="E8" s="27" t="s">
        <v>52</v>
      </c>
      <c r="F8" s="27" t="s">
        <v>88</v>
      </c>
      <c r="G8" s="27" t="s">
        <v>82</v>
      </c>
      <c r="H8" s="28">
        <v>1.49</v>
      </c>
      <c r="I8" s="54">
        <v>50</v>
      </c>
      <c r="J8" s="33">
        <f t="shared" si="0"/>
        <v>50</v>
      </c>
      <c r="K8" s="34" t="str">
        <f t="shared" si="1"/>
        <v>OK</v>
      </c>
      <c r="L8" s="52">
        <v>0</v>
      </c>
      <c r="M8" s="52">
        <v>0</v>
      </c>
      <c r="N8" s="52">
        <v>0</v>
      </c>
      <c r="O8" s="52">
        <v>0</v>
      </c>
      <c r="P8" s="52">
        <v>0</v>
      </c>
      <c r="Q8" s="52">
        <v>0</v>
      </c>
      <c r="R8" s="52">
        <v>0</v>
      </c>
      <c r="S8" s="52">
        <v>0</v>
      </c>
      <c r="T8" s="52">
        <v>0</v>
      </c>
      <c r="U8" s="52">
        <v>0</v>
      </c>
      <c r="V8" s="52">
        <v>0</v>
      </c>
      <c r="W8" s="52">
        <v>0</v>
      </c>
    </row>
    <row r="9" spans="1:23" ht="120" x14ac:dyDescent="0.25">
      <c r="A9" s="73"/>
      <c r="B9" s="73"/>
      <c r="C9" s="47">
        <v>6</v>
      </c>
      <c r="D9" s="57" t="s">
        <v>63</v>
      </c>
      <c r="E9" s="27" t="s">
        <v>52</v>
      </c>
      <c r="F9" s="27" t="s">
        <v>88</v>
      </c>
      <c r="G9" s="27" t="s">
        <v>82</v>
      </c>
      <c r="H9" s="28">
        <v>3.3</v>
      </c>
      <c r="I9" s="54">
        <v>30</v>
      </c>
      <c r="J9" s="33">
        <f t="shared" si="0"/>
        <v>30</v>
      </c>
      <c r="K9" s="34" t="str">
        <f t="shared" si="1"/>
        <v>OK</v>
      </c>
      <c r="L9" s="52">
        <v>0</v>
      </c>
      <c r="M9" s="52">
        <v>0</v>
      </c>
      <c r="N9" s="52">
        <v>0</v>
      </c>
      <c r="O9" s="52">
        <v>0</v>
      </c>
      <c r="P9" s="52">
        <v>0</v>
      </c>
      <c r="Q9" s="52">
        <v>0</v>
      </c>
      <c r="R9" s="52">
        <v>0</v>
      </c>
      <c r="S9" s="52">
        <v>0</v>
      </c>
      <c r="T9" s="52">
        <v>0</v>
      </c>
      <c r="U9" s="52">
        <v>0</v>
      </c>
      <c r="V9" s="52">
        <v>0</v>
      </c>
      <c r="W9" s="52">
        <v>0</v>
      </c>
    </row>
    <row r="10" spans="1:23" ht="60" customHeight="1" x14ac:dyDescent="0.25">
      <c r="A10" s="74"/>
      <c r="B10" s="74"/>
      <c r="C10" s="47">
        <v>7</v>
      </c>
      <c r="D10" s="57" t="s">
        <v>64</v>
      </c>
      <c r="E10" s="27" t="s">
        <v>52</v>
      </c>
      <c r="F10" s="27" t="s">
        <v>89</v>
      </c>
      <c r="G10" s="27" t="s">
        <v>82</v>
      </c>
      <c r="H10" s="28">
        <v>1.27</v>
      </c>
      <c r="I10" s="54">
        <v>100</v>
      </c>
      <c r="J10" s="33">
        <f t="shared" si="0"/>
        <v>100</v>
      </c>
      <c r="K10" s="34" t="str">
        <f t="shared" si="1"/>
        <v>OK</v>
      </c>
      <c r="L10" s="52">
        <v>0</v>
      </c>
      <c r="M10" s="52">
        <v>0</v>
      </c>
      <c r="N10" s="52">
        <v>0</v>
      </c>
      <c r="O10" s="52">
        <v>0</v>
      </c>
      <c r="P10" s="52">
        <v>0</v>
      </c>
      <c r="Q10" s="52">
        <v>0</v>
      </c>
      <c r="R10" s="52">
        <v>0</v>
      </c>
      <c r="S10" s="52">
        <v>0</v>
      </c>
      <c r="T10" s="52">
        <v>0</v>
      </c>
      <c r="U10" s="52">
        <v>0</v>
      </c>
      <c r="V10" s="52">
        <v>0</v>
      </c>
      <c r="W10" s="52">
        <v>0</v>
      </c>
    </row>
    <row r="11" spans="1:23" ht="195" x14ac:dyDescent="0.25">
      <c r="A11" s="65" t="s">
        <v>108</v>
      </c>
      <c r="B11" s="55">
        <v>3</v>
      </c>
      <c r="C11" s="47">
        <v>8</v>
      </c>
      <c r="D11" s="57" t="s">
        <v>65</v>
      </c>
      <c r="E11" s="27" t="s">
        <v>79</v>
      </c>
      <c r="F11" s="27" t="s">
        <v>90</v>
      </c>
      <c r="G11" s="27" t="s">
        <v>82</v>
      </c>
      <c r="H11" s="28">
        <v>3.5</v>
      </c>
      <c r="I11" s="54"/>
      <c r="J11" s="33">
        <f t="shared" si="0"/>
        <v>0</v>
      </c>
      <c r="K11" s="34" t="str">
        <f t="shared" si="1"/>
        <v>OK</v>
      </c>
      <c r="L11" s="52">
        <v>0</v>
      </c>
      <c r="M11" s="52">
        <v>0</v>
      </c>
      <c r="N11" s="52">
        <v>0</v>
      </c>
      <c r="O11" s="52">
        <v>0</v>
      </c>
      <c r="P11" s="52">
        <v>0</v>
      </c>
      <c r="Q11" s="52">
        <v>0</v>
      </c>
      <c r="R11" s="52">
        <v>0</v>
      </c>
      <c r="S11" s="52">
        <v>0</v>
      </c>
      <c r="T11" s="52">
        <v>0</v>
      </c>
      <c r="U11" s="52">
        <v>0</v>
      </c>
      <c r="V11" s="52">
        <v>0</v>
      </c>
      <c r="W11" s="52">
        <v>0</v>
      </c>
    </row>
    <row r="12" spans="1:23" ht="105" x14ac:dyDescent="0.25">
      <c r="A12" s="76" t="s">
        <v>102</v>
      </c>
      <c r="B12" s="72">
        <v>4</v>
      </c>
      <c r="C12" s="47">
        <v>9</v>
      </c>
      <c r="D12" s="57" t="s">
        <v>66</v>
      </c>
      <c r="E12" s="27" t="s">
        <v>52</v>
      </c>
      <c r="F12" s="27" t="s">
        <v>91</v>
      </c>
      <c r="G12" s="27" t="s">
        <v>82</v>
      </c>
      <c r="H12" s="28">
        <v>3.04</v>
      </c>
      <c r="I12" s="54">
        <v>10</v>
      </c>
      <c r="J12" s="33">
        <f t="shared" si="0"/>
        <v>0</v>
      </c>
      <c r="K12" s="34" t="str">
        <f t="shared" si="1"/>
        <v>OK</v>
      </c>
      <c r="L12" s="52">
        <v>10</v>
      </c>
      <c r="M12" s="52">
        <v>0</v>
      </c>
      <c r="N12" s="52">
        <v>0</v>
      </c>
      <c r="O12" s="52">
        <v>0</v>
      </c>
      <c r="P12" s="52">
        <v>0</v>
      </c>
      <c r="Q12" s="52">
        <v>0</v>
      </c>
      <c r="R12" s="52">
        <v>0</v>
      </c>
      <c r="S12" s="52">
        <v>0</v>
      </c>
      <c r="T12" s="52">
        <v>0</v>
      </c>
      <c r="U12" s="52">
        <v>0</v>
      </c>
      <c r="V12" s="52">
        <v>0</v>
      </c>
      <c r="W12" s="52">
        <v>0</v>
      </c>
    </row>
    <row r="13" spans="1:23" ht="75" x14ac:dyDescent="0.25">
      <c r="A13" s="73"/>
      <c r="B13" s="73"/>
      <c r="C13" s="47">
        <v>10</v>
      </c>
      <c r="D13" s="57" t="s">
        <v>67</v>
      </c>
      <c r="E13" s="27" t="s">
        <v>52</v>
      </c>
      <c r="F13" s="27" t="s">
        <v>92</v>
      </c>
      <c r="G13" s="27" t="s">
        <v>82</v>
      </c>
      <c r="H13" s="28">
        <v>3.54</v>
      </c>
      <c r="I13" s="54"/>
      <c r="J13" s="33">
        <f t="shared" si="0"/>
        <v>0</v>
      </c>
      <c r="K13" s="34" t="str">
        <f t="shared" si="1"/>
        <v>OK</v>
      </c>
      <c r="L13" s="52">
        <v>0</v>
      </c>
      <c r="M13" s="52">
        <v>0</v>
      </c>
      <c r="N13" s="52">
        <v>0</v>
      </c>
      <c r="O13" s="52">
        <v>0</v>
      </c>
      <c r="P13" s="52">
        <v>0</v>
      </c>
      <c r="Q13" s="52">
        <v>0</v>
      </c>
      <c r="R13" s="52">
        <v>0</v>
      </c>
      <c r="S13" s="52">
        <v>0</v>
      </c>
      <c r="T13" s="52">
        <v>0</v>
      </c>
      <c r="U13" s="52">
        <v>0</v>
      </c>
      <c r="V13" s="52">
        <v>0</v>
      </c>
      <c r="W13" s="52">
        <v>0</v>
      </c>
    </row>
    <row r="14" spans="1:23" ht="90" x14ac:dyDescent="0.25">
      <c r="A14" s="73"/>
      <c r="B14" s="73"/>
      <c r="C14" s="47">
        <v>11</v>
      </c>
      <c r="D14" s="57" t="s">
        <v>68</v>
      </c>
      <c r="E14" s="27" t="s">
        <v>52</v>
      </c>
      <c r="F14" s="27" t="s">
        <v>92</v>
      </c>
      <c r="G14" s="27" t="s">
        <v>82</v>
      </c>
      <c r="H14" s="28">
        <v>4.24</v>
      </c>
      <c r="I14" s="54"/>
      <c r="J14" s="33">
        <f t="shared" si="0"/>
        <v>0</v>
      </c>
      <c r="K14" s="34" t="str">
        <f t="shared" si="1"/>
        <v>OK</v>
      </c>
      <c r="L14" s="52">
        <v>0</v>
      </c>
      <c r="M14" s="52">
        <v>0</v>
      </c>
      <c r="N14" s="52">
        <v>0</v>
      </c>
      <c r="O14" s="52">
        <v>0</v>
      </c>
      <c r="P14" s="52">
        <v>0</v>
      </c>
      <c r="Q14" s="52">
        <v>0</v>
      </c>
      <c r="R14" s="52">
        <v>0</v>
      </c>
      <c r="S14" s="52">
        <v>0</v>
      </c>
      <c r="T14" s="52">
        <v>0</v>
      </c>
      <c r="U14" s="52">
        <v>0</v>
      </c>
      <c r="V14" s="52">
        <v>0</v>
      </c>
      <c r="W14" s="52">
        <v>0</v>
      </c>
    </row>
    <row r="15" spans="1:23" ht="90" x14ac:dyDescent="0.25">
      <c r="A15" s="73"/>
      <c r="B15" s="73"/>
      <c r="C15" s="47">
        <v>12</v>
      </c>
      <c r="D15" s="57" t="s">
        <v>69</v>
      </c>
      <c r="E15" s="27" t="s">
        <v>52</v>
      </c>
      <c r="F15" s="27" t="s">
        <v>93</v>
      </c>
      <c r="G15" s="27" t="s">
        <v>82</v>
      </c>
      <c r="H15" s="28">
        <v>0.81</v>
      </c>
      <c r="I15" s="54"/>
      <c r="J15" s="33">
        <f t="shared" si="0"/>
        <v>0</v>
      </c>
      <c r="K15" s="34" t="str">
        <f t="shared" si="1"/>
        <v>OK</v>
      </c>
      <c r="L15" s="52">
        <v>0</v>
      </c>
      <c r="M15" s="52">
        <v>0</v>
      </c>
      <c r="N15" s="52">
        <v>0</v>
      </c>
      <c r="O15" s="52">
        <v>0</v>
      </c>
      <c r="P15" s="52">
        <v>0</v>
      </c>
      <c r="Q15" s="52">
        <v>0</v>
      </c>
      <c r="R15" s="52">
        <v>0</v>
      </c>
      <c r="S15" s="52">
        <v>0</v>
      </c>
      <c r="T15" s="52">
        <v>0</v>
      </c>
      <c r="U15" s="52">
        <v>0</v>
      </c>
      <c r="V15" s="52">
        <v>0</v>
      </c>
      <c r="W15" s="52">
        <v>0</v>
      </c>
    </row>
    <row r="16" spans="1:23" ht="60" x14ac:dyDescent="0.25">
      <c r="A16" s="73"/>
      <c r="B16" s="73"/>
      <c r="C16" s="47">
        <v>13</v>
      </c>
      <c r="D16" s="57" t="s">
        <v>70</v>
      </c>
      <c r="E16" s="27" t="s">
        <v>80</v>
      </c>
      <c r="F16" s="27" t="s">
        <v>93</v>
      </c>
      <c r="G16" s="27" t="s">
        <v>82</v>
      </c>
      <c r="H16" s="28">
        <v>0.96</v>
      </c>
      <c r="I16" s="54"/>
      <c r="J16" s="33">
        <f t="shared" si="0"/>
        <v>0</v>
      </c>
      <c r="K16" s="34" t="str">
        <f t="shared" si="1"/>
        <v>OK</v>
      </c>
      <c r="L16" s="52">
        <v>0</v>
      </c>
      <c r="M16" s="52">
        <v>0</v>
      </c>
      <c r="N16" s="52">
        <v>0</v>
      </c>
      <c r="O16" s="52">
        <v>0</v>
      </c>
      <c r="P16" s="52">
        <v>0</v>
      </c>
      <c r="Q16" s="52">
        <v>0</v>
      </c>
      <c r="R16" s="52">
        <v>0</v>
      </c>
      <c r="S16" s="52">
        <v>0</v>
      </c>
      <c r="T16" s="52">
        <v>0</v>
      </c>
      <c r="U16" s="52">
        <v>0</v>
      </c>
      <c r="V16" s="52">
        <v>0</v>
      </c>
      <c r="W16" s="52">
        <v>0</v>
      </c>
    </row>
    <row r="17" spans="1:23" ht="45" x14ac:dyDescent="0.25">
      <c r="A17" s="73"/>
      <c r="B17" s="73"/>
      <c r="C17" s="47">
        <v>14</v>
      </c>
      <c r="D17" s="57" t="s">
        <v>71</v>
      </c>
      <c r="E17" s="27" t="s">
        <v>52</v>
      </c>
      <c r="F17" s="27" t="s">
        <v>92</v>
      </c>
      <c r="G17" s="27" t="s">
        <v>82</v>
      </c>
      <c r="H17" s="28">
        <v>1.1499999999999999</v>
      </c>
      <c r="I17" s="54">
        <v>5</v>
      </c>
      <c r="J17" s="33">
        <f t="shared" si="0"/>
        <v>0</v>
      </c>
      <c r="K17" s="34" t="str">
        <f t="shared" si="1"/>
        <v>OK</v>
      </c>
      <c r="L17" s="52">
        <v>5</v>
      </c>
      <c r="M17" s="52">
        <v>0</v>
      </c>
      <c r="N17" s="52">
        <v>0</v>
      </c>
      <c r="O17" s="52">
        <v>0</v>
      </c>
      <c r="P17" s="52">
        <v>0</v>
      </c>
      <c r="Q17" s="52">
        <v>0</v>
      </c>
      <c r="R17" s="52">
        <v>0</v>
      </c>
      <c r="S17" s="52">
        <v>0</v>
      </c>
      <c r="T17" s="52">
        <v>0</v>
      </c>
      <c r="U17" s="52">
        <v>0</v>
      </c>
      <c r="V17" s="52">
        <v>0</v>
      </c>
      <c r="W17" s="52">
        <v>0</v>
      </c>
    </row>
    <row r="18" spans="1:23" ht="135" x14ac:dyDescent="0.25">
      <c r="A18" s="73"/>
      <c r="B18" s="73"/>
      <c r="C18" s="47">
        <v>15</v>
      </c>
      <c r="D18" s="57" t="s">
        <v>72</v>
      </c>
      <c r="E18" s="27" t="s">
        <v>80</v>
      </c>
      <c r="F18" s="27" t="s">
        <v>94</v>
      </c>
      <c r="G18" s="27" t="s">
        <v>82</v>
      </c>
      <c r="H18" s="28">
        <v>1.1599999999999999</v>
      </c>
      <c r="I18" s="54">
        <v>100</v>
      </c>
      <c r="J18" s="33">
        <f t="shared" si="0"/>
        <v>0</v>
      </c>
      <c r="K18" s="34" t="str">
        <f t="shared" si="1"/>
        <v>OK</v>
      </c>
      <c r="L18" s="52">
        <v>100</v>
      </c>
      <c r="M18" s="52">
        <v>0</v>
      </c>
      <c r="N18" s="52">
        <v>0</v>
      </c>
      <c r="O18" s="52">
        <v>0</v>
      </c>
      <c r="P18" s="52">
        <v>0</v>
      </c>
      <c r="Q18" s="52">
        <v>0</v>
      </c>
      <c r="R18" s="52">
        <v>0</v>
      </c>
      <c r="S18" s="52">
        <v>0</v>
      </c>
      <c r="T18" s="52">
        <v>0</v>
      </c>
      <c r="U18" s="52">
        <v>0</v>
      </c>
      <c r="V18" s="52">
        <v>0</v>
      </c>
      <c r="W18" s="52">
        <v>0</v>
      </c>
    </row>
    <row r="19" spans="1:23" ht="60" x14ac:dyDescent="0.25">
      <c r="A19" s="73"/>
      <c r="B19" s="73"/>
      <c r="C19" s="47">
        <v>16</v>
      </c>
      <c r="D19" s="57" t="s">
        <v>73</v>
      </c>
      <c r="E19" s="27" t="s">
        <v>81</v>
      </c>
      <c r="F19" s="27" t="s">
        <v>95</v>
      </c>
      <c r="G19" s="27" t="s">
        <v>83</v>
      </c>
      <c r="H19" s="28">
        <v>2.11</v>
      </c>
      <c r="I19" s="54">
        <v>150</v>
      </c>
      <c r="J19" s="33">
        <f t="shared" si="0"/>
        <v>0</v>
      </c>
      <c r="K19" s="34" t="str">
        <f t="shared" si="1"/>
        <v>OK</v>
      </c>
      <c r="L19" s="52">
        <v>150</v>
      </c>
      <c r="M19" s="52">
        <v>0</v>
      </c>
      <c r="N19" s="52">
        <v>0</v>
      </c>
      <c r="O19" s="52">
        <v>0</v>
      </c>
      <c r="P19" s="52">
        <v>0</v>
      </c>
      <c r="Q19" s="52">
        <v>0</v>
      </c>
      <c r="R19" s="52">
        <v>0</v>
      </c>
      <c r="S19" s="52">
        <v>0</v>
      </c>
      <c r="T19" s="52">
        <v>0</v>
      </c>
      <c r="U19" s="52">
        <v>0</v>
      </c>
      <c r="V19" s="52">
        <v>0</v>
      </c>
      <c r="W19" s="52">
        <v>0</v>
      </c>
    </row>
    <row r="20" spans="1:23" ht="30" x14ac:dyDescent="0.25">
      <c r="A20" s="73"/>
      <c r="B20" s="73"/>
      <c r="C20" s="47">
        <v>17</v>
      </c>
      <c r="D20" s="57" t="s">
        <v>74</v>
      </c>
      <c r="E20" s="27" t="s">
        <v>81</v>
      </c>
      <c r="F20" s="27" t="s">
        <v>96</v>
      </c>
      <c r="G20" s="27" t="s">
        <v>83</v>
      </c>
      <c r="H20" s="28">
        <v>0.12</v>
      </c>
      <c r="I20" s="54">
        <v>20</v>
      </c>
      <c r="J20" s="33">
        <f t="shared" si="0"/>
        <v>0</v>
      </c>
      <c r="K20" s="34" t="str">
        <f t="shared" si="1"/>
        <v>OK</v>
      </c>
      <c r="L20" s="52">
        <v>20</v>
      </c>
      <c r="M20" s="52">
        <v>0</v>
      </c>
      <c r="N20" s="52">
        <v>0</v>
      </c>
      <c r="O20" s="52">
        <v>0</v>
      </c>
      <c r="P20" s="52">
        <v>0</v>
      </c>
      <c r="Q20" s="52">
        <v>0</v>
      </c>
      <c r="R20" s="52">
        <v>0</v>
      </c>
      <c r="S20" s="52">
        <v>0</v>
      </c>
      <c r="T20" s="52">
        <v>0</v>
      </c>
      <c r="U20" s="52">
        <v>0</v>
      </c>
      <c r="V20" s="52">
        <v>0</v>
      </c>
      <c r="W20" s="52">
        <v>0</v>
      </c>
    </row>
    <row r="21" spans="1:23" ht="30" x14ac:dyDescent="0.25">
      <c r="A21" s="73"/>
      <c r="B21" s="73"/>
      <c r="C21" s="47">
        <v>18</v>
      </c>
      <c r="D21" s="57" t="s">
        <v>75</v>
      </c>
      <c r="E21" s="27" t="s">
        <v>52</v>
      </c>
      <c r="F21" s="27" t="s">
        <v>97</v>
      </c>
      <c r="G21" s="27" t="s">
        <v>82</v>
      </c>
      <c r="H21" s="28">
        <v>10.14</v>
      </c>
      <c r="I21" s="54"/>
      <c r="J21" s="33">
        <f t="shared" si="0"/>
        <v>0</v>
      </c>
      <c r="K21" s="34" t="str">
        <f t="shared" si="1"/>
        <v>OK</v>
      </c>
      <c r="L21" s="52">
        <v>0</v>
      </c>
      <c r="M21" s="52">
        <v>0</v>
      </c>
      <c r="N21" s="52">
        <v>0</v>
      </c>
      <c r="O21" s="52">
        <v>0</v>
      </c>
      <c r="P21" s="52">
        <v>0</v>
      </c>
      <c r="Q21" s="52">
        <v>0</v>
      </c>
      <c r="R21" s="52">
        <v>0</v>
      </c>
      <c r="S21" s="52">
        <v>0</v>
      </c>
      <c r="T21" s="52">
        <v>0</v>
      </c>
      <c r="U21" s="52">
        <v>0</v>
      </c>
      <c r="V21" s="52">
        <v>0</v>
      </c>
      <c r="W21" s="52">
        <v>0</v>
      </c>
    </row>
    <row r="22" spans="1:23" ht="30" x14ac:dyDescent="0.25">
      <c r="A22" s="74"/>
      <c r="B22" s="74"/>
      <c r="C22" s="47">
        <v>19</v>
      </c>
      <c r="D22" s="57" t="s">
        <v>76</v>
      </c>
      <c r="E22" s="27" t="s">
        <v>80</v>
      </c>
      <c r="F22" s="27" t="s">
        <v>98</v>
      </c>
      <c r="G22" s="27" t="s">
        <v>82</v>
      </c>
      <c r="H22" s="28">
        <v>1.95</v>
      </c>
      <c r="I22" s="54"/>
      <c r="J22" s="33">
        <f t="shared" si="0"/>
        <v>0</v>
      </c>
      <c r="K22" s="34" t="str">
        <f t="shared" si="1"/>
        <v>OK</v>
      </c>
      <c r="L22" s="52">
        <v>0</v>
      </c>
      <c r="M22" s="52">
        <v>0</v>
      </c>
      <c r="N22" s="52">
        <v>0</v>
      </c>
      <c r="O22" s="52">
        <v>0</v>
      </c>
      <c r="P22" s="52">
        <v>0</v>
      </c>
      <c r="Q22" s="52">
        <v>0</v>
      </c>
      <c r="R22" s="52">
        <v>0</v>
      </c>
      <c r="S22" s="52">
        <v>0</v>
      </c>
      <c r="T22" s="52">
        <v>0</v>
      </c>
      <c r="U22" s="52">
        <v>0</v>
      </c>
      <c r="V22" s="52">
        <v>0</v>
      </c>
      <c r="W22" s="52">
        <v>0</v>
      </c>
    </row>
    <row r="23" spans="1:23" ht="150" x14ac:dyDescent="0.25">
      <c r="A23" s="47" t="s">
        <v>103</v>
      </c>
      <c r="B23" s="47">
        <v>5</v>
      </c>
      <c r="C23" s="47">
        <v>20</v>
      </c>
      <c r="D23" s="57" t="s">
        <v>77</v>
      </c>
      <c r="E23" s="27" t="s">
        <v>52</v>
      </c>
      <c r="F23" s="27" t="s">
        <v>99</v>
      </c>
      <c r="G23" s="27" t="s">
        <v>82</v>
      </c>
      <c r="H23" s="28">
        <v>487.41</v>
      </c>
      <c r="I23" s="54"/>
      <c r="J23" s="33">
        <f t="shared" si="0"/>
        <v>0</v>
      </c>
      <c r="K23" s="34" t="str">
        <f t="shared" si="1"/>
        <v>OK</v>
      </c>
      <c r="L23" s="52">
        <v>0</v>
      </c>
      <c r="M23" s="52">
        <v>0</v>
      </c>
      <c r="N23" s="52">
        <v>0</v>
      </c>
      <c r="O23" s="52">
        <v>0</v>
      </c>
      <c r="P23" s="52">
        <v>0</v>
      </c>
      <c r="Q23" s="52">
        <v>0</v>
      </c>
      <c r="R23" s="52">
        <v>0</v>
      </c>
      <c r="S23" s="52">
        <v>0</v>
      </c>
      <c r="T23" s="52">
        <v>0</v>
      </c>
      <c r="U23" s="52">
        <v>0</v>
      </c>
      <c r="V23" s="52">
        <v>0</v>
      </c>
      <c r="W23" s="52">
        <v>0</v>
      </c>
    </row>
    <row r="25" spans="1:23" x14ac:dyDescent="0.25">
      <c r="D25" s="26" t="s">
        <v>49</v>
      </c>
    </row>
  </sheetData>
  <mergeCells count="22">
    <mergeCell ref="A4:A7"/>
    <mergeCell ref="B4:B7"/>
    <mergeCell ref="A8:A10"/>
    <mergeCell ref="B8:B10"/>
    <mergeCell ref="A12:A22"/>
    <mergeCell ref="B12:B22"/>
    <mergeCell ref="W1:W2"/>
    <mergeCell ref="A2:K2"/>
    <mergeCell ref="S1:S2"/>
    <mergeCell ref="L1:L2"/>
    <mergeCell ref="D1:H1"/>
    <mergeCell ref="I1:K1"/>
    <mergeCell ref="T1:T2"/>
    <mergeCell ref="U1:U2"/>
    <mergeCell ref="M1:M2"/>
    <mergeCell ref="N1:N2"/>
    <mergeCell ref="O1:O2"/>
    <mergeCell ref="P1:P2"/>
    <mergeCell ref="Q1:Q2"/>
    <mergeCell ref="R1:R2"/>
    <mergeCell ref="A1:C1"/>
    <mergeCell ref="V1:V2"/>
  </mergeCells>
  <conditionalFormatting sqref="M4:W4">
    <cfRule type="cellIs" dxfId="89" priority="10" stopIfTrue="1" operator="greaterThan">
      <formula>0</formula>
    </cfRule>
    <cfRule type="cellIs" dxfId="88" priority="11" stopIfTrue="1" operator="greaterThan">
      <formula>0</formula>
    </cfRule>
    <cfRule type="cellIs" dxfId="87" priority="12" stopIfTrue="1" operator="greaterThan">
      <formula>0</formula>
    </cfRule>
  </conditionalFormatting>
  <conditionalFormatting sqref="M5:W23">
    <cfRule type="cellIs" dxfId="86" priority="7" stopIfTrue="1" operator="greaterThan">
      <formula>0</formula>
    </cfRule>
    <cfRule type="cellIs" dxfId="85" priority="8" stopIfTrue="1" operator="greaterThan">
      <formula>0</formula>
    </cfRule>
    <cfRule type="cellIs" dxfId="84" priority="9" stopIfTrue="1" operator="greaterThan">
      <formula>0</formula>
    </cfRule>
  </conditionalFormatting>
  <conditionalFormatting sqref="L4">
    <cfRule type="cellIs" dxfId="83" priority="4" stopIfTrue="1" operator="greaterThan">
      <formula>0</formula>
    </cfRule>
    <cfRule type="cellIs" dxfId="82" priority="5" stopIfTrue="1" operator="greaterThan">
      <formula>0</formula>
    </cfRule>
    <cfRule type="cellIs" dxfId="81" priority="6" stopIfTrue="1" operator="greaterThan">
      <formula>0</formula>
    </cfRule>
  </conditionalFormatting>
  <conditionalFormatting sqref="L5:L23">
    <cfRule type="cellIs" dxfId="80" priority="1" stopIfTrue="1" operator="greaterThan">
      <formula>0</formula>
    </cfRule>
    <cfRule type="cellIs" dxfId="79" priority="2" stopIfTrue="1" operator="greaterThan">
      <formula>0</formula>
    </cfRule>
    <cfRule type="cellIs" dxfId="78" priority="3" stopIfTrue="1" operator="greaterThan">
      <formula>0</formula>
    </cfRule>
  </conditionalFormatting>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
  <sheetViews>
    <sheetView zoomScale="80" zoomScaleNormal="80" workbookViewId="0">
      <selection activeCell="L1" sqref="L1:L2"/>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12.42578125" style="2" customWidth="1"/>
    <col min="6" max="6" width="14.5703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55</v>
      </c>
      <c r="B1" s="71"/>
      <c r="C1" s="71"/>
      <c r="D1" s="71" t="s">
        <v>56</v>
      </c>
      <c r="E1" s="71"/>
      <c r="F1" s="71"/>
      <c r="G1" s="71"/>
      <c r="H1" s="71"/>
      <c r="I1" s="71" t="s">
        <v>57</v>
      </c>
      <c r="J1" s="71"/>
      <c r="K1" s="71"/>
      <c r="L1" s="70" t="s">
        <v>119</v>
      </c>
      <c r="M1" s="70" t="s">
        <v>120</v>
      </c>
      <c r="N1" s="70" t="s">
        <v>121</v>
      </c>
      <c r="O1" s="70" t="s">
        <v>122</v>
      </c>
      <c r="P1" s="70" t="s">
        <v>123</v>
      </c>
      <c r="Q1" s="70" t="s">
        <v>48</v>
      </c>
      <c r="R1" s="70" t="s">
        <v>48</v>
      </c>
      <c r="S1" s="70" t="s">
        <v>48</v>
      </c>
      <c r="T1" s="70" t="s">
        <v>48</v>
      </c>
      <c r="U1" s="70" t="s">
        <v>48</v>
      </c>
      <c r="V1" s="70" t="s">
        <v>48</v>
      </c>
      <c r="W1" s="70" t="s">
        <v>48</v>
      </c>
    </row>
    <row r="2" spans="1:23" ht="21.75" customHeight="1" x14ac:dyDescent="0.25">
      <c r="A2" s="71" t="s">
        <v>39</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9" t="s">
        <v>3</v>
      </c>
      <c r="B3" s="29" t="s">
        <v>1</v>
      </c>
      <c r="C3" s="17" t="s">
        <v>4</v>
      </c>
      <c r="D3" s="17" t="s">
        <v>6</v>
      </c>
      <c r="E3" s="17" t="s">
        <v>46</v>
      </c>
      <c r="F3" s="17" t="s">
        <v>47</v>
      </c>
      <c r="G3" s="17" t="s">
        <v>84</v>
      </c>
      <c r="H3" s="18" t="s">
        <v>5</v>
      </c>
      <c r="I3" s="30" t="s">
        <v>30</v>
      </c>
      <c r="J3" s="31" t="s">
        <v>0</v>
      </c>
      <c r="K3" s="29" t="s">
        <v>7</v>
      </c>
      <c r="L3" s="66">
        <v>42221</v>
      </c>
      <c r="M3" s="66">
        <v>42222</v>
      </c>
      <c r="N3" s="66">
        <v>42221</v>
      </c>
      <c r="O3" s="19" t="s">
        <v>2</v>
      </c>
      <c r="P3" s="19" t="s">
        <v>2</v>
      </c>
      <c r="Q3" s="19" t="s">
        <v>2</v>
      </c>
      <c r="R3" s="19" t="s">
        <v>2</v>
      </c>
      <c r="S3" s="19" t="s">
        <v>2</v>
      </c>
      <c r="T3" s="19" t="s">
        <v>2</v>
      </c>
      <c r="U3" s="19" t="s">
        <v>2</v>
      </c>
      <c r="V3" s="19" t="s">
        <v>2</v>
      </c>
      <c r="W3" s="19" t="s">
        <v>2</v>
      </c>
    </row>
    <row r="4" spans="1:23" ht="75" x14ac:dyDescent="0.25">
      <c r="A4" s="76" t="s">
        <v>100</v>
      </c>
      <c r="B4" s="72">
        <v>1</v>
      </c>
      <c r="C4" s="55">
        <v>1</v>
      </c>
      <c r="D4" s="56" t="s">
        <v>58</v>
      </c>
      <c r="E4" s="48" t="s">
        <v>52</v>
      </c>
      <c r="F4" s="48" t="s">
        <v>85</v>
      </c>
      <c r="G4" s="48" t="s">
        <v>82</v>
      </c>
      <c r="H4" s="51">
        <v>0.94</v>
      </c>
      <c r="I4" s="53">
        <v>50</v>
      </c>
      <c r="J4" s="33">
        <f>I4-(SUM(L4:W4))</f>
        <v>50</v>
      </c>
      <c r="K4" s="34" t="str">
        <f>IF(J4&lt;0,"ATENÇÃO","OK")</f>
        <v>OK</v>
      </c>
      <c r="L4" s="52">
        <v>0</v>
      </c>
      <c r="M4" s="52">
        <v>0</v>
      </c>
      <c r="N4" s="52">
        <v>0</v>
      </c>
      <c r="O4" s="52">
        <v>0</v>
      </c>
      <c r="P4" s="52">
        <v>0</v>
      </c>
      <c r="Q4" s="52">
        <v>0</v>
      </c>
      <c r="R4" s="52">
        <v>0</v>
      </c>
      <c r="S4" s="52">
        <v>0</v>
      </c>
      <c r="T4" s="52">
        <v>0</v>
      </c>
      <c r="U4" s="52">
        <v>0</v>
      </c>
      <c r="V4" s="52">
        <v>0</v>
      </c>
      <c r="W4" s="52">
        <v>0</v>
      </c>
    </row>
    <row r="5" spans="1:23" ht="135" x14ac:dyDescent="0.25">
      <c r="A5" s="73"/>
      <c r="B5" s="73"/>
      <c r="C5" s="55">
        <v>2</v>
      </c>
      <c r="D5" s="56" t="s">
        <v>59</v>
      </c>
      <c r="E5" s="48" t="s">
        <v>78</v>
      </c>
      <c r="F5" s="48" t="s">
        <v>86</v>
      </c>
      <c r="G5" s="48" t="s">
        <v>82</v>
      </c>
      <c r="H5" s="51">
        <v>12.95</v>
      </c>
      <c r="I5" s="53">
        <v>150</v>
      </c>
      <c r="J5" s="33">
        <f t="shared" ref="J5:J23" si="0">I5-(SUM(L5:W5))</f>
        <v>125</v>
      </c>
      <c r="K5" s="34" t="str">
        <f t="shared" ref="K5:K23" si="1">IF(J5&lt;0,"ATENÇÃO","OK")</f>
        <v>OK</v>
      </c>
      <c r="L5" s="52">
        <v>10</v>
      </c>
      <c r="M5" s="52">
        <v>0</v>
      </c>
      <c r="N5" s="52">
        <v>0</v>
      </c>
      <c r="O5" s="52">
        <v>15</v>
      </c>
      <c r="P5" s="52">
        <v>0</v>
      </c>
      <c r="Q5" s="52">
        <v>0</v>
      </c>
      <c r="R5" s="52">
        <v>0</v>
      </c>
      <c r="S5" s="52">
        <v>0</v>
      </c>
      <c r="T5" s="52">
        <v>0</v>
      </c>
      <c r="U5" s="52">
        <v>0</v>
      </c>
      <c r="V5" s="52">
        <v>0</v>
      </c>
      <c r="W5" s="52">
        <v>0</v>
      </c>
    </row>
    <row r="6" spans="1:23" ht="45" x14ac:dyDescent="0.25">
      <c r="A6" s="73"/>
      <c r="B6" s="73"/>
      <c r="C6" s="47">
        <v>3</v>
      </c>
      <c r="D6" s="57" t="s">
        <v>60</v>
      </c>
      <c r="E6" s="27" t="s">
        <v>52</v>
      </c>
      <c r="F6" s="27" t="s">
        <v>87</v>
      </c>
      <c r="G6" s="27" t="s">
        <v>82</v>
      </c>
      <c r="H6" s="28">
        <v>31.21</v>
      </c>
      <c r="I6" s="54"/>
      <c r="J6" s="33">
        <f t="shared" si="0"/>
        <v>0</v>
      </c>
      <c r="K6" s="34" t="str">
        <f t="shared" si="1"/>
        <v>OK</v>
      </c>
      <c r="L6" s="52">
        <v>0</v>
      </c>
      <c r="M6" s="52">
        <v>0</v>
      </c>
      <c r="N6" s="52">
        <v>0</v>
      </c>
      <c r="O6" s="52">
        <v>0</v>
      </c>
      <c r="P6" s="52">
        <v>0</v>
      </c>
      <c r="Q6" s="52">
        <v>0</v>
      </c>
      <c r="R6" s="52">
        <v>0</v>
      </c>
      <c r="S6" s="52">
        <v>0</v>
      </c>
      <c r="T6" s="52">
        <v>0</v>
      </c>
      <c r="U6" s="52">
        <v>0</v>
      </c>
      <c r="V6" s="52">
        <v>0</v>
      </c>
      <c r="W6" s="52">
        <v>0</v>
      </c>
    </row>
    <row r="7" spans="1:23" ht="105" x14ac:dyDescent="0.25">
      <c r="A7" s="74"/>
      <c r="B7" s="74"/>
      <c r="C7" s="47">
        <v>4</v>
      </c>
      <c r="D7" s="57" t="s">
        <v>61</v>
      </c>
      <c r="E7" s="27" t="s">
        <v>52</v>
      </c>
      <c r="F7" s="27" t="s">
        <v>86</v>
      </c>
      <c r="G7" s="27" t="s">
        <v>82</v>
      </c>
      <c r="H7" s="28">
        <v>15.5</v>
      </c>
      <c r="I7" s="54"/>
      <c r="J7" s="33">
        <f t="shared" si="0"/>
        <v>0</v>
      </c>
      <c r="K7" s="34" t="str">
        <f t="shared" si="1"/>
        <v>OK</v>
      </c>
      <c r="L7" s="52">
        <v>0</v>
      </c>
      <c r="M7" s="52">
        <v>0</v>
      </c>
      <c r="N7" s="52">
        <v>0</v>
      </c>
      <c r="O7" s="52">
        <v>0</v>
      </c>
      <c r="P7" s="52">
        <v>0</v>
      </c>
      <c r="Q7" s="52">
        <v>0</v>
      </c>
      <c r="R7" s="52">
        <v>0</v>
      </c>
      <c r="S7" s="52">
        <v>0</v>
      </c>
      <c r="T7" s="52">
        <v>0</v>
      </c>
      <c r="U7" s="52">
        <v>0</v>
      </c>
      <c r="V7" s="52">
        <v>0</v>
      </c>
      <c r="W7" s="52">
        <v>0</v>
      </c>
    </row>
    <row r="8" spans="1:23" ht="120" x14ac:dyDescent="0.25">
      <c r="A8" s="76" t="s">
        <v>101</v>
      </c>
      <c r="B8" s="72">
        <v>2</v>
      </c>
      <c r="C8" s="47">
        <v>5</v>
      </c>
      <c r="D8" s="57" t="s">
        <v>62</v>
      </c>
      <c r="E8" s="27" t="s">
        <v>52</v>
      </c>
      <c r="F8" s="27" t="s">
        <v>88</v>
      </c>
      <c r="G8" s="27" t="s">
        <v>82</v>
      </c>
      <c r="H8" s="28">
        <v>1.49</v>
      </c>
      <c r="I8" s="54">
        <v>200</v>
      </c>
      <c r="J8" s="33">
        <f t="shared" si="0"/>
        <v>200</v>
      </c>
      <c r="K8" s="34" t="str">
        <f t="shared" si="1"/>
        <v>OK</v>
      </c>
      <c r="L8" s="52">
        <v>0</v>
      </c>
      <c r="M8" s="52">
        <v>0</v>
      </c>
      <c r="N8" s="52">
        <v>0</v>
      </c>
      <c r="O8" s="52">
        <v>0</v>
      </c>
      <c r="P8" s="52">
        <v>0</v>
      </c>
      <c r="Q8" s="52">
        <v>0</v>
      </c>
      <c r="R8" s="52">
        <v>0</v>
      </c>
      <c r="S8" s="52">
        <v>0</v>
      </c>
      <c r="T8" s="52">
        <v>0</v>
      </c>
      <c r="U8" s="52">
        <v>0</v>
      </c>
      <c r="V8" s="52">
        <v>0</v>
      </c>
      <c r="W8" s="52">
        <v>0</v>
      </c>
    </row>
    <row r="9" spans="1:23" ht="120" x14ac:dyDescent="0.25">
      <c r="A9" s="73"/>
      <c r="B9" s="73"/>
      <c r="C9" s="47">
        <v>6</v>
      </c>
      <c r="D9" s="57" t="s">
        <v>63</v>
      </c>
      <c r="E9" s="27" t="s">
        <v>52</v>
      </c>
      <c r="F9" s="27" t="s">
        <v>88</v>
      </c>
      <c r="G9" s="27" t="s">
        <v>82</v>
      </c>
      <c r="H9" s="28">
        <v>3.3</v>
      </c>
      <c r="I9" s="54">
        <v>300</v>
      </c>
      <c r="J9" s="33">
        <f t="shared" si="0"/>
        <v>200</v>
      </c>
      <c r="K9" s="34" t="str">
        <f t="shared" si="1"/>
        <v>OK</v>
      </c>
      <c r="L9" s="52">
        <v>0</v>
      </c>
      <c r="M9" s="52">
        <v>0</v>
      </c>
      <c r="N9" s="52">
        <v>100</v>
      </c>
      <c r="O9" s="52">
        <v>0</v>
      </c>
      <c r="P9" s="52">
        <v>0</v>
      </c>
      <c r="Q9" s="52">
        <v>0</v>
      </c>
      <c r="R9" s="52">
        <v>0</v>
      </c>
      <c r="S9" s="52">
        <v>0</v>
      </c>
      <c r="T9" s="52">
        <v>0</v>
      </c>
      <c r="U9" s="52">
        <v>0</v>
      </c>
      <c r="V9" s="52">
        <v>0</v>
      </c>
      <c r="W9" s="52">
        <v>0</v>
      </c>
    </row>
    <row r="10" spans="1:23" ht="60" x14ac:dyDescent="0.25">
      <c r="A10" s="74"/>
      <c r="B10" s="74"/>
      <c r="C10" s="47">
        <v>7</v>
      </c>
      <c r="D10" s="57" t="s">
        <v>64</v>
      </c>
      <c r="E10" s="27" t="s">
        <v>52</v>
      </c>
      <c r="F10" s="27" t="s">
        <v>89</v>
      </c>
      <c r="G10" s="27" t="s">
        <v>82</v>
      </c>
      <c r="H10" s="28">
        <v>1.27</v>
      </c>
      <c r="I10" s="54">
        <v>200</v>
      </c>
      <c r="J10" s="33">
        <f t="shared" si="0"/>
        <v>100</v>
      </c>
      <c r="K10" s="34" t="str">
        <f t="shared" si="1"/>
        <v>OK</v>
      </c>
      <c r="L10" s="52">
        <v>0</v>
      </c>
      <c r="M10" s="52">
        <v>0</v>
      </c>
      <c r="N10" s="52">
        <v>100</v>
      </c>
      <c r="O10" s="52">
        <v>0</v>
      </c>
      <c r="P10" s="52">
        <v>0</v>
      </c>
      <c r="Q10" s="52">
        <v>0</v>
      </c>
      <c r="R10" s="52">
        <v>0</v>
      </c>
      <c r="S10" s="52">
        <v>0</v>
      </c>
      <c r="T10" s="52">
        <v>0</v>
      </c>
      <c r="U10" s="52">
        <v>0</v>
      </c>
      <c r="V10" s="52">
        <v>0</v>
      </c>
      <c r="W10" s="52">
        <v>0</v>
      </c>
    </row>
    <row r="11" spans="1:23" ht="195" x14ac:dyDescent="0.25">
      <c r="A11" s="65" t="s">
        <v>108</v>
      </c>
      <c r="B11" s="55">
        <v>3</v>
      </c>
      <c r="C11" s="47">
        <v>8</v>
      </c>
      <c r="D11" s="57" t="s">
        <v>65</v>
      </c>
      <c r="E11" s="27" t="s">
        <v>79</v>
      </c>
      <c r="F11" s="27" t="s">
        <v>90</v>
      </c>
      <c r="G11" s="27" t="s">
        <v>82</v>
      </c>
      <c r="H11" s="28">
        <v>3.5</v>
      </c>
      <c r="I11" s="54"/>
      <c r="J11" s="33">
        <f t="shared" si="0"/>
        <v>0</v>
      </c>
      <c r="K11" s="34" t="str">
        <f t="shared" si="1"/>
        <v>OK</v>
      </c>
      <c r="L11" s="52">
        <v>0</v>
      </c>
      <c r="M11" s="52">
        <v>0</v>
      </c>
      <c r="N11" s="52">
        <v>0</v>
      </c>
      <c r="O11" s="52">
        <v>0</v>
      </c>
      <c r="P11" s="52">
        <v>0</v>
      </c>
      <c r="Q11" s="52">
        <v>0</v>
      </c>
      <c r="R11" s="52">
        <v>0</v>
      </c>
      <c r="S11" s="52">
        <v>0</v>
      </c>
      <c r="T11" s="52">
        <v>0</v>
      </c>
      <c r="U11" s="52">
        <v>0</v>
      </c>
      <c r="V11" s="52">
        <v>0</v>
      </c>
      <c r="W11" s="52">
        <v>0</v>
      </c>
    </row>
    <row r="12" spans="1:23" ht="105" x14ac:dyDescent="0.25">
      <c r="A12" s="76" t="s">
        <v>102</v>
      </c>
      <c r="B12" s="72">
        <v>4</v>
      </c>
      <c r="C12" s="47">
        <v>9</v>
      </c>
      <c r="D12" s="57" t="s">
        <v>66</v>
      </c>
      <c r="E12" s="27" t="s">
        <v>52</v>
      </c>
      <c r="F12" s="27" t="s">
        <v>91</v>
      </c>
      <c r="G12" s="27" t="s">
        <v>82</v>
      </c>
      <c r="H12" s="28">
        <v>3.04</v>
      </c>
      <c r="I12" s="54">
        <v>50</v>
      </c>
      <c r="J12" s="33">
        <f t="shared" si="0"/>
        <v>35</v>
      </c>
      <c r="K12" s="34" t="str">
        <f t="shared" si="1"/>
        <v>OK</v>
      </c>
      <c r="L12" s="52">
        <v>0</v>
      </c>
      <c r="M12" s="52">
        <v>0</v>
      </c>
      <c r="N12" s="52">
        <v>0</v>
      </c>
      <c r="O12" s="52"/>
      <c r="P12" s="52">
        <v>15</v>
      </c>
      <c r="Q12" s="52">
        <v>0</v>
      </c>
      <c r="R12" s="52">
        <v>0</v>
      </c>
      <c r="S12" s="52">
        <v>0</v>
      </c>
      <c r="T12" s="52">
        <v>0</v>
      </c>
      <c r="U12" s="52">
        <v>0</v>
      </c>
      <c r="V12" s="52">
        <v>0</v>
      </c>
      <c r="W12" s="52">
        <v>0</v>
      </c>
    </row>
    <row r="13" spans="1:23" ht="75" x14ac:dyDescent="0.25">
      <c r="A13" s="73"/>
      <c r="B13" s="73"/>
      <c r="C13" s="47">
        <v>10</v>
      </c>
      <c r="D13" s="57" t="s">
        <v>67</v>
      </c>
      <c r="E13" s="27" t="s">
        <v>52</v>
      </c>
      <c r="F13" s="27" t="s">
        <v>92</v>
      </c>
      <c r="G13" s="27" t="s">
        <v>82</v>
      </c>
      <c r="H13" s="28">
        <v>3.54</v>
      </c>
      <c r="I13" s="54">
        <v>30</v>
      </c>
      <c r="J13" s="33">
        <f t="shared" si="0"/>
        <v>30</v>
      </c>
      <c r="K13" s="34" t="str">
        <f t="shared" si="1"/>
        <v>OK</v>
      </c>
      <c r="L13" s="52">
        <v>0</v>
      </c>
      <c r="M13" s="52">
        <v>0</v>
      </c>
      <c r="N13" s="52">
        <v>0</v>
      </c>
      <c r="O13" s="52">
        <v>0</v>
      </c>
      <c r="P13" s="52">
        <v>0</v>
      </c>
      <c r="Q13" s="52">
        <v>0</v>
      </c>
      <c r="R13" s="52">
        <v>0</v>
      </c>
      <c r="S13" s="52">
        <v>0</v>
      </c>
      <c r="T13" s="52">
        <v>0</v>
      </c>
      <c r="U13" s="52">
        <v>0</v>
      </c>
      <c r="V13" s="52">
        <v>0</v>
      </c>
      <c r="W13" s="52">
        <v>0</v>
      </c>
    </row>
    <row r="14" spans="1:23" ht="90" x14ac:dyDescent="0.25">
      <c r="A14" s="73"/>
      <c r="B14" s="73"/>
      <c r="C14" s="47">
        <v>11</v>
      </c>
      <c r="D14" s="57" t="s">
        <v>68</v>
      </c>
      <c r="E14" s="27" t="s">
        <v>52</v>
      </c>
      <c r="F14" s="27" t="s">
        <v>92</v>
      </c>
      <c r="G14" s="27" t="s">
        <v>82</v>
      </c>
      <c r="H14" s="28">
        <v>4.24</v>
      </c>
      <c r="I14" s="54">
        <v>50</v>
      </c>
      <c r="J14" s="33">
        <f t="shared" si="0"/>
        <v>50</v>
      </c>
      <c r="K14" s="34" t="str">
        <f t="shared" si="1"/>
        <v>OK</v>
      </c>
      <c r="L14" s="52">
        <v>0</v>
      </c>
      <c r="M14" s="52">
        <v>0</v>
      </c>
      <c r="N14" s="52">
        <v>0</v>
      </c>
      <c r="O14" s="52">
        <v>0</v>
      </c>
      <c r="P14" s="52">
        <v>0</v>
      </c>
      <c r="Q14" s="52">
        <v>0</v>
      </c>
      <c r="R14" s="52">
        <v>0</v>
      </c>
      <c r="S14" s="52">
        <v>0</v>
      </c>
      <c r="T14" s="52">
        <v>0</v>
      </c>
      <c r="U14" s="52">
        <v>0</v>
      </c>
      <c r="V14" s="52">
        <v>0</v>
      </c>
      <c r="W14" s="52">
        <v>0</v>
      </c>
    </row>
    <row r="15" spans="1:23" ht="90" x14ac:dyDescent="0.25">
      <c r="A15" s="73"/>
      <c r="B15" s="73"/>
      <c r="C15" s="47">
        <v>12</v>
      </c>
      <c r="D15" s="57" t="s">
        <v>69</v>
      </c>
      <c r="E15" s="27" t="s">
        <v>52</v>
      </c>
      <c r="F15" s="27" t="s">
        <v>93</v>
      </c>
      <c r="G15" s="27" t="s">
        <v>82</v>
      </c>
      <c r="H15" s="28">
        <v>0.81</v>
      </c>
      <c r="I15" s="54">
        <v>200</v>
      </c>
      <c r="J15" s="33">
        <f t="shared" si="0"/>
        <v>200</v>
      </c>
      <c r="K15" s="34" t="str">
        <f t="shared" si="1"/>
        <v>OK</v>
      </c>
      <c r="L15" s="52">
        <v>0</v>
      </c>
      <c r="M15" s="52">
        <v>0</v>
      </c>
      <c r="N15" s="52">
        <v>0</v>
      </c>
      <c r="O15" s="52">
        <v>0</v>
      </c>
      <c r="P15" s="52">
        <v>0</v>
      </c>
      <c r="Q15" s="52">
        <v>0</v>
      </c>
      <c r="R15" s="52">
        <v>0</v>
      </c>
      <c r="S15" s="52">
        <v>0</v>
      </c>
      <c r="T15" s="52">
        <v>0</v>
      </c>
      <c r="U15" s="52">
        <v>0</v>
      </c>
      <c r="V15" s="52">
        <v>0</v>
      </c>
      <c r="W15" s="52">
        <v>0</v>
      </c>
    </row>
    <row r="16" spans="1:23" ht="60" x14ac:dyDescent="0.25">
      <c r="A16" s="73"/>
      <c r="B16" s="73"/>
      <c r="C16" s="47">
        <v>13</v>
      </c>
      <c r="D16" s="57" t="s">
        <v>70</v>
      </c>
      <c r="E16" s="27" t="s">
        <v>80</v>
      </c>
      <c r="F16" s="27" t="s">
        <v>93</v>
      </c>
      <c r="G16" s="27" t="s">
        <v>82</v>
      </c>
      <c r="H16" s="28">
        <v>0.96</v>
      </c>
      <c r="I16" s="54">
        <v>100</v>
      </c>
      <c r="J16" s="33">
        <f t="shared" si="0"/>
        <v>100</v>
      </c>
      <c r="K16" s="34" t="str">
        <f t="shared" si="1"/>
        <v>OK</v>
      </c>
      <c r="L16" s="52">
        <v>0</v>
      </c>
      <c r="M16" s="52">
        <v>0</v>
      </c>
      <c r="N16" s="52">
        <v>0</v>
      </c>
      <c r="O16" s="52">
        <v>0</v>
      </c>
      <c r="P16" s="52">
        <v>0</v>
      </c>
      <c r="Q16" s="52">
        <v>0</v>
      </c>
      <c r="R16" s="52">
        <v>0</v>
      </c>
      <c r="S16" s="52">
        <v>0</v>
      </c>
      <c r="T16" s="52">
        <v>0</v>
      </c>
      <c r="U16" s="52">
        <v>0</v>
      </c>
      <c r="V16" s="52">
        <v>0</v>
      </c>
      <c r="W16" s="52">
        <v>0</v>
      </c>
    </row>
    <row r="17" spans="1:23" ht="45" x14ac:dyDescent="0.25">
      <c r="A17" s="73"/>
      <c r="B17" s="73"/>
      <c r="C17" s="47">
        <v>14</v>
      </c>
      <c r="D17" s="57" t="s">
        <v>71</v>
      </c>
      <c r="E17" s="27" t="s">
        <v>52</v>
      </c>
      <c r="F17" s="27" t="s">
        <v>92</v>
      </c>
      <c r="G17" s="27" t="s">
        <v>82</v>
      </c>
      <c r="H17" s="28">
        <v>1.1499999999999999</v>
      </c>
      <c r="I17" s="54">
        <v>50</v>
      </c>
      <c r="J17" s="33">
        <f t="shared" si="0"/>
        <v>50</v>
      </c>
      <c r="K17" s="34" t="str">
        <f t="shared" si="1"/>
        <v>OK</v>
      </c>
      <c r="L17" s="52">
        <v>0</v>
      </c>
      <c r="M17" s="52">
        <v>0</v>
      </c>
      <c r="N17" s="52">
        <v>0</v>
      </c>
      <c r="O17" s="52">
        <v>0</v>
      </c>
      <c r="P17" s="52">
        <v>0</v>
      </c>
      <c r="Q17" s="52">
        <v>0</v>
      </c>
      <c r="R17" s="52">
        <v>0</v>
      </c>
      <c r="S17" s="52">
        <v>0</v>
      </c>
      <c r="T17" s="52">
        <v>0</v>
      </c>
      <c r="U17" s="52">
        <v>0</v>
      </c>
      <c r="V17" s="52">
        <v>0</v>
      </c>
      <c r="W17" s="52">
        <v>0</v>
      </c>
    </row>
    <row r="18" spans="1:23" ht="135" x14ac:dyDescent="0.25">
      <c r="A18" s="73"/>
      <c r="B18" s="73"/>
      <c r="C18" s="47">
        <v>15</v>
      </c>
      <c r="D18" s="57" t="s">
        <v>72</v>
      </c>
      <c r="E18" s="27" t="s">
        <v>80</v>
      </c>
      <c r="F18" s="27" t="s">
        <v>94</v>
      </c>
      <c r="G18" s="27" t="s">
        <v>82</v>
      </c>
      <c r="H18" s="28">
        <v>1.1599999999999999</v>
      </c>
      <c r="I18" s="54">
        <v>1000</v>
      </c>
      <c r="J18" s="33">
        <f t="shared" si="0"/>
        <v>700</v>
      </c>
      <c r="K18" s="34" t="str">
        <f t="shared" si="1"/>
        <v>OK</v>
      </c>
      <c r="L18" s="52"/>
      <c r="M18" s="52">
        <v>300</v>
      </c>
      <c r="N18" s="52">
        <v>0</v>
      </c>
      <c r="O18" s="52">
        <v>0</v>
      </c>
      <c r="P18" s="52">
        <v>0</v>
      </c>
      <c r="Q18" s="52">
        <v>0</v>
      </c>
      <c r="R18" s="52">
        <v>0</v>
      </c>
      <c r="S18" s="52">
        <v>0</v>
      </c>
      <c r="T18" s="52">
        <v>0</v>
      </c>
      <c r="U18" s="52">
        <v>0</v>
      </c>
      <c r="V18" s="52">
        <v>0</v>
      </c>
      <c r="W18" s="52">
        <v>0</v>
      </c>
    </row>
    <row r="19" spans="1:23" ht="60" x14ac:dyDescent="0.25">
      <c r="A19" s="73"/>
      <c r="B19" s="73"/>
      <c r="C19" s="47">
        <v>16</v>
      </c>
      <c r="D19" s="57" t="s">
        <v>73</v>
      </c>
      <c r="E19" s="27" t="s">
        <v>81</v>
      </c>
      <c r="F19" s="27" t="s">
        <v>95</v>
      </c>
      <c r="G19" s="27" t="s">
        <v>83</v>
      </c>
      <c r="H19" s="28">
        <v>2.11</v>
      </c>
      <c r="I19" s="54"/>
      <c r="J19" s="33">
        <f t="shared" si="0"/>
        <v>0</v>
      </c>
      <c r="K19" s="34" t="str">
        <f t="shared" si="1"/>
        <v>OK</v>
      </c>
      <c r="L19" s="52">
        <v>0</v>
      </c>
      <c r="M19" s="52">
        <v>0</v>
      </c>
      <c r="N19" s="52">
        <v>0</v>
      </c>
      <c r="O19" s="52">
        <v>0</v>
      </c>
      <c r="P19" s="52">
        <v>0</v>
      </c>
      <c r="Q19" s="52">
        <v>0</v>
      </c>
      <c r="R19" s="52">
        <v>0</v>
      </c>
      <c r="S19" s="52">
        <v>0</v>
      </c>
      <c r="T19" s="52">
        <v>0</v>
      </c>
      <c r="U19" s="52">
        <v>0</v>
      </c>
      <c r="V19" s="52">
        <v>0</v>
      </c>
      <c r="W19" s="52">
        <v>0</v>
      </c>
    </row>
    <row r="20" spans="1:23" ht="30" x14ac:dyDescent="0.25">
      <c r="A20" s="73"/>
      <c r="B20" s="73"/>
      <c r="C20" s="47">
        <v>17</v>
      </c>
      <c r="D20" s="57" t="s">
        <v>74</v>
      </c>
      <c r="E20" s="27" t="s">
        <v>81</v>
      </c>
      <c r="F20" s="27" t="s">
        <v>96</v>
      </c>
      <c r="G20" s="27" t="s">
        <v>83</v>
      </c>
      <c r="H20" s="28">
        <v>0.12</v>
      </c>
      <c r="I20" s="54">
        <v>50</v>
      </c>
      <c r="J20" s="33">
        <f t="shared" si="0"/>
        <v>40</v>
      </c>
      <c r="K20" s="34" t="str">
        <f t="shared" si="1"/>
        <v>OK</v>
      </c>
      <c r="L20" s="52">
        <v>0</v>
      </c>
      <c r="M20" s="52">
        <v>0</v>
      </c>
      <c r="N20" s="52">
        <v>0</v>
      </c>
      <c r="O20" s="52">
        <v>0</v>
      </c>
      <c r="P20" s="52">
        <v>10</v>
      </c>
      <c r="Q20" s="52">
        <v>0</v>
      </c>
      <c r="R20" s="52">
        <v>0</v>
      </c>
      <c r="S20" s="52">
        <v>0</v>
      </c>
      <c r="T20" s="52">
        <v>0</v>
      </c>
      <c r="U20" s="52">
        <v>0</v>
      </c>
      <c r="V20" s="52">
        <v>0</v>
      </c>
      <c r="W20" s="52">
        <v>0</v>
      </c>
    </row>
    <row r="21" spans="1:23" ht="30" x14ac:dyDescent="0.25">
      <c r="A21" s="73"/>
      <c r="B21" s="73"/>
      <c r="C21" s="47">
        <v>18</v>
      </c>
      <c r="D21" s="57" t="s">
        <v>75</v>
      </c>
      <c r="E21" s="27" t="s">
        <v>52</v>
      </c>
      <c r="F21" s="27" t="s">
        <v>97</v>
      </c>
      <c r="G21" s="27" t="s">
        <v>82</v>
      </c>
      <c r="H21" s="28">
        <v>10.14</v>
      </c>
      <c r="I21" s="54"/>
      <c r="J21" s="33">
        <f t="shared" si="0"/>
        <v>0</v>
      </c>
      <c r="K21" s="34" t="str">
        <f t="shared" si="1"/>
        <v>OK</v>
      </c>
      <c r="L21" s="52">
        <v>0</v>
      </c>
      <c r="M21" s="52">
        <v>0</v>
      </c>
      <c r="N21" s="52">
        <v>0</v>
      </c>
      <c r="O21" s="52">
        <v>0</v>
      </c>
      <c r="P21" s="52">
        <v>0</v>
      </c>
      <c r="Q21" s="52">
        <v>0</v>
      </c>
      <c r="R21" s="52">
        <v>0</v>
      </c>
      <c r="S21" s="52">
        <v>0</v>
      </c>
      <c r="T21" s="52">
        <v>0</v>
      </c>
      <c r="U21" s="52">
        <v>0</v>
      </c>
      <c r="V21" s="52">
        <v>0</v>
      </c>
      <c r="W21" s="52">
        <v>0</v>
      </c>
    </row>
    <row r="22" spans="1:23" ht="30" x14ac:dyDescent="0.25">
      <c r="A22" s="74"/>
      <c r="B22" s="74"/>
      <c r="C22" s="47">
        <v>19</v>
      </c>
      <c r="D22" s="57" t="s">
        <v>76</v>
      </c>
      <c r="E22" s="27" t="s">
        <v>80</v>
      </c>
      <c r="F22" s="27" t="s">
        <v>98</v>
      </c>
      <c r="G22" s="27" t="s">
        <v>82</v>
      </c>
      <c r="H22" s="28">
        <v>1.95</v>
      </c>
      <c r="I22" s="54"/>
      <c r="J22" s="33">
        <f t="shared" si="0"/>
        <v>0</v>
      </c>
      <c r="K22" s="34" t="str">
        <f t="shared" si="1"/>
        <v>OK</v>
      </c>
      <c r="L22" s="52">
        <v>0</v>
      </c>
      <c r="M22" s="52">
        <v>0</v>
      </c>
      <c r="N22" s="52">
        <v>0</v>
      </c>
      <c r="O22" s="52">
        <v>0</v>
      </c>
      <c r="P22" s="52">
        <v>0</v>
      </c>
      <c r="Q22" s="52">
        <v>0</v>
      </c>
      <c r="R22" s="52">
        <v>0</v>
      </c>
      <c r="S22" s="52">
        <v>0</v>
      </c>
      <c r="T22" s="52">
        <v>0</v>
      </c>
      <c r="U22" s="52">
        <v>0</v>
      </c>
      <c r="V22" s="52">
        <v>0</v>
      </c>
      <c r="W22" s="52">
        <v>0</v>
      </c>
    </row>
    <row r="23" spans="1:23" ht="150" x14ac:dyDescent="0.25">
      <c r="A23" s="47" t="s">
        <v>103</v>
      </c>
      <c r="B23" s="47">
        <v>5</v>
      </c>
      <c r="C23" s="47">
        <v>20</v>
      </c>
      <c r="D23" s="57" t="s">
        <v>77</v>
      </c>
      <c r="E23" s="27" t="s">
        <v>52</v>
      </c>
      <c r="F23" s="27" t="s">
        <v>99</v>
      </c>
      <c r="G23" s="27" t="s">
        <v>82</v>
      </c>
      <c r="H23" s="28">
        <v>487.41</v>
      </c>
      <c r="I23" s="54"/>
      <c r="J23" s="33">
        <f t="shared" si="0"/>
        <v>0</v>
      </c>
      <c r="K23" s="34" t="str">
        <f t="shared" si="1"/>
        <v>OK</v>
      </c>
      <c r="L23" s="52">
        <v>0</v>
      </c>
      <c r="M23" s="52">
        <v>0</v>
      </c>
      <c r="N23" s="52">
        <v>0</v>
      </c>
      <c r="O23" s="52">
        <v>0</v>
      </c>
      <c r="P23" s="52">
        <v>0</v>
      </c>
      <c r="Q23" s="52">
        <v>0</v>
      </c>
      <c r="R23" s="52">
        <v>0</v>
      </c>
      <c r="S23" s="52">
        <v>0</v>
      </c>
      <c r="T23" s="52">
        <v>0</v>
      </c>
      <c r="U23" s="52">
        <v>0</v>
      </c>
      <c r="V23" s="52">
        <v>0</v>
      </c>
      <c r="W23" s="52">
        <v>0</v>
      </c>
    </row>
    <row r="25" spans="1:23" x14ac:dyDescent="0.25">
      <c r="D25" s="26" t="s">
        <v>49</v>
      </c>
    </row>
  </sheetData>
  <mergeCells count="22">
    <mergeCell ref="A8:A10"/>
    <mergeCell ref="B8:B10"/>
    <mergeCell ref="A12:A22"/>
    <mergeCell ref="B12:B22"/>
    <mergeCell ref="U1:U2"/>
    <mergeCell ref="N1:N2"/>
    <mergeCell ref="V1:V2"/>
    <mergeCell ref="W1:W2"/>
    <mergeCell ref="A2:K2"/>
    <mergeCell ref="A4:A7"/>
    <mergeCell ref="B4:B7"/>
    <mergeCell ref="O1:O2"/>
    <mergeCell ref="P1:P2"/>
    <mergeCell ref="Q1:Q2"/>
    <mergeCell ref="R1:R2"/>
    <mergeCell ref="S1:S2"/>
    <mergeCell ref="T1:T2"/>
    <mergeCell ref="A1:C1"/>
    <mergeCell ref="D1:H1"/>
    <mergeCell ref="I1:K1"/>
    <mergeCell ref="L1:L2"/>
    <mergeCell ref="M1:M2"/>
  </mergeCells>
  <conditionalFormatting sqref="Q4:W4">
    <cfRule type="cellIs" dxfId="77" priority="16" stopIfTrue="1" operator="greaterThan">
      <formula>0</formula>
    </cfRule>
    <cfRule type="cellIs" dxfId="76" priority="17" stopIfTrue="1" operator="greaterThan">
      <formula>0</formula>
    </cfRule>
    <cfRule type="cellIs" dxfId="75" priority="18" stopIfTrue="1" operator="greaterThan">
      <formula>0</formula>
    </cfRule>
  </conditionalFormatting>
  <conditionalFormatting sqref="Q5:W23">
    <cfRule type="cellIs" dxfId="74" priority="13" stopIfTrue="1" operator="greaterThan">
      <formula>0</formula>
    </cfRule>
    <cfRule type="cellIs" dxfId="73" priority="14" stopIfTrue="1" operator="greaterThan">
      <formula>0</formula>
    </cfRule>
    <cfRule type="cellIs" dxfId="72" priority="15" stopIfTrue="1" operator="greaterThan">
      <formula>0</formula>
    </cfRule>
  </conditionalFormatting>
  <conditionalFormatting sqref="L4">
    <cfRule type="cellIs" dxfId="71" priority="10" stopIfTrue="1" operator="greaterThan">
      <formula>0</formula>
    </cfRule>
    <cfRule type="cellIs" dxfId="70" priority="11" stopIfTrue="1" operator="greaterThan">
      <formula>0</formula>
    </cfRule>
    <cfRule type="cellIs" dxfId="69" priority="12" stopIfTrue="1" operator="greaterThan">
      <formula>0</formula>
    </cfRule>
  </conditionalFormatting>
  <conditionalFormatting sqref="L5:L23">
    <cfRule type="cellIs" dxfId="68" priority="7" stopIfTrue="1" operator="greaterThan">
      <formula>0</formula>
    </cfRule>
    <cfRule type="cellIs" dxfId="67" priority="8" stopIfTrue="1" operator="greaterThan">
      <formula>0</formula>
    </cfRule>
    <cfRule type="cellIs" dxfId="66" priority="9" stopIfTrue="1" operator="greaterThan">
      <formula>0</formula>
    </cfRule>
  </conditionalFormatting>
  <conditionalFormatting sqref="M4:P4">
    <cfRule type="cellIs" dxfId="65" priority="4" stopIfTrue="1" operator="greaterThan">
      <formula>0</formula>
    </cfRule>
    <cfRule type="cellIs" dxfId="64" priority="5" stopIfTrue="1" operator="greaterThan">
      <formula>0</formula>
    </cfRule>
    <cfRule type="cellIs" dxfId="63" priority="6" stopIfTrue="1" operator="greaterThan">
      <formula>0</formula>
    </cfRule>
  </conditionalFormatting>
  <conditionalFormatting sqref="M5:P23">
    <cfRule type="cellIs" dxfId="62" priority="1" stopIfTrue="1" operator="greaterThan">
      <formula>0</formula>
    </cfRule>
    <cfRule type="cellIs" dxfId="61" priority="2" stopIfTrue="1" operator="greaterThan">
      <formula>0</formula>
    </cfRule>
    <cfRule type="cellIs" dxfId="60" priority="3" stopIfTrue="1" operator="greaterThan">
      <formula>0</formula>
    </cfRule>
  </conditionalFormatting>
  <pageMargins left="0.511811024" right="0.511811024" top="0.78740157499999996" bottom="0.78740157499999996" header="0.31496062000000002" footer="0.31496062000000002"/>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
  <sheetViews>
    <sheetView topLeftCell="A17" zoomScale="60" zoomScaleNormal="60" workbookViewId="0">
      <selection activeCell="K26" sqref="K26"/>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12.42578125" style="2" customWidth="1"/>
    <col min="6" max="6" width="14.5703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55</v>
      </c>
      <c r="B1" s="71"/>
      <c r="C1" s="71"/>
      <c r="D1" s="71" t="s">
        <v>56</v>
      </c>
      <c r="E1" s="71"/>
      <c r="F1" s="71"/>
      <c r="G1" s="71"/>
      <c r="H1" s="71"/>
      <c r="I1" s="71" t="s">
        <v>57</v>
      </c>
      <c r="J1" s="71"/>
      <c r="K1" s="71"/>
      <c r="L1" s="70" t="s">
        <v>134</v>
      </c>
      <c r="M1" s="70" t="s">
        <v>135</v>
      </c>
      <c r="N1" s="70" t="s">
        <v>48</v>
      </c>
      <c r="O1" s="70" t="s">
        <v>48</v>
      </c>
      <c r="P1" s="70" t="s">
        <v>48</v>
      </c>
      <c r="Q1" s="70" t="s">
        <v>48</v>
      </c>
      <c r="R1" s="70" t="s">
        <v>48</v>
      </c>
      <c r="S1" s="70" t="s">
        <v>48</v>
      </c>
      <c r="T1" s="70" t="s">
        <v>48</v>
      </c>
      <c r="U1" s="70" t="s">
        <v>48</v>
      </c>
      <c r="V1" s="70" t="s">
        <v>48</v>
      </c>
      <c r="W1" s="70" t="s">
        <v>48</v>
      </c>
    </row>
    <row r="2" spans="1:23" ht="21.75" customHeight="1" x14ac:dyDescent="0.25">
      <c r="A2" s="71" t="s">
        <v>38</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9" t="s">
        <v>3</v>
      </c>
      <c r="B3" s="29" t="s">
        <v>1</v>
      </c>
      <c r="C3" s="17" t="s">
        <v>4</v>
      </c>
      <c r="D3" s="17" t="s">
        <v>6</v>
      </c>
      <c r="E3" s="17" t="s">
        <v>46</v>
      </c>
      <c r="F3" s="17" t="s">
        <v>47</v>
      </c>
      <c r="G3" s="17" t="s">
        <v>84</v>
      </c>
      <c r="H3" s="18" t="s">
        <v>5</v>
      </c>
      <c r="I3" s="30" t="s">
        <v>30</v>
      </c>
      <c r="J3" s="31" t="s">
        <v>0</v>
      </c>
      <c r="K3" s="29" t="s">
        <v>7</v>
      </c>
      <c r="L3" s="66">
        <v>42320</v>
      </c>
      <c r="M3" s="66">
        <v>42334</v>
      </c>
      <c r="N3" s="19" t="s">
        <v>2</v>
      </c>
      <c r="O3" s="19" t="s">
        <v>2</v>
      </c>
      <c r="P3" s="19" t="s">
        <v>2</v>
      </c>
      <c r="Q3" s="19" t="s">
        <v>2</v>
      </c>
      <c r="R3" s="19" t="s">
        <v>2</v>
      </c>
      <c r="S3" s="19" t="s">
        <v>2</v>
      </c>
      <c r="T3" s="19" t="s">
        <v>2</v>
      </c>
      <c r="U3" s="19" t="s">
        <v>2</v>
      </c>
      <c r="V3" s="19" t="s">
        <v>2</v>
      </c>
      <c r="W3" s="19" t="s">
        <v>2</v>
      </c>
    </row>
    <row r="4" spans="1:23" ht="75" x14ac:dyDescent="0.25">
      <c r="A4" s="76" t="s">
        <v>100</v>
      </c>
      <c r="B4" s="72">
        <v>1</v>
      </c>
      <c r="C4" s="55">
        <v>1</v>
      </c>
      <c r="D4" s="56" t="s">
        <v>58</v>
      </c>
      <c r="E4" s="48" t="s">
        <v>52</v>
      </c>
      <c r="F4" s="48" t="s">
        <v>85</v>
      </c>
      <c r="G4" s="48" t="s">
        <v>82</v>
      </c>
      <c r="H4" s="51">
        <v>0.94</v>
      </c>
      <c r="I4" s="53"/>
      <c r="J4" s="33">
        <f>I4-(SUM(L4:W4))</f>
        <v>0</v>
      </c>
      <c r="K4" s="34" t="str">
        <f>IF(J4&lt;0,"ATENÇÃO","OK")</f>
        <v>OK</v>
      </c>
      <c r="L4" s="52">
        <v>0</v>
      </c>
      <c r="M4" s="52">
        <v>0</v>
      </c>
      <c r="N4" s="52">
        <v>0</v>
      </c>
      <c r="O4" s="52">
        <v>0</v>
      </c>
      <c r="P4" s="52">
        <v>0</v>
      </c>
      <c r="Q4" s="52">
        <v>0</v>
      </c>
      <c r="R4" s="52">
        <v>0</v>
      </c>
      <c r="S4" s="52">
        <v>0</v>
      </c>
      <c r="T4" s="52">
        <v>0</v>
      </c>
      <c r="U4" s="52">
        <v>0</v>
      </c>
      <c r="V4" s="52">
        <v>0</v>
      </c>
      <c r="W4" s="52">
        <v>0</v>
      </c>
    </row>
    <row r="5" spans="1:23" ht="135" x14ac:dyDescent="0.25">
      <c r="A5" s="73"/>
      <c r="B5" s="73"/>
      <c r="C5" s="55">
        <v>2</v>
      </c>
      <c r="D5" s="56" t="s">
        <v>59</v>
      </c>
      <c r="E5" s="48" t="s">
        <v>78</v>
      </c>
      <c r="F5" s="48" t="s">
        <v>86</v>
      </c>
      <c r="G5" s="48" t="s">
        <v>82</v>
      </c>
      <c r="H5" s="51">
        <v>12.95</v>
      </c>
      <c r="I5" s="53">
        <v>20</v>
      </c>
      <c r="J5" s="33">
        <f t="shared" ref="J5:J23" si="0">I5-(SUM(L5:W5))</f>
        <v>0</v>
      </c>
      <c r="K5" s="34" t="str">
        <f t="shared" ref="K5:K23" si="1">IF(J5&lt;0,"ATENÇÃO","OK")</f>
        <v>OK</v>
      </c>
      <c r="L5" s="52">
        <v>20</v>
      </c>
      <c r="M5" s="52">
        <v>0</v>
      </c>
      <c r="N5" s="52">
        <v>0</v>
      </c>
      <c r="O5" s="52">
        <v>0</v>
      </c>
      <c r="P5" s="52">
        <v>0</v>
      </c>
      <c r="Q5" s="52">
        <v>0</v>
      </c>
      <c r="R5" s="52">
        <v>0</v>
      </c>
      <c r="S5" s="52">
        <v>0</v>
      </c>
      <c r="T5" s="52">
        <v>0</v>
      </c>
      <c r="U5" s="52">
        <v>0</v>
      </c>
      <c r="V5" s="52">
        <v>0</v>
      </c>
      <c r="W5" s="52">
        <v>0</v>
      </c>
    </row>
    <row r="6" spans="1:23" ht="45" x14ac:dyDescent="0.25">
      <c r="A6" s="73"/>
      <c r="B6" s="73"/>
      <c r="C6" s="47">
        <v>3</v>
      </c>
      <c r="D6" s="57" t="s">
        <v>60</v>
      </c>
      <c r="E6" s="27" t="s">
        <v>52</v>
      </c>
      <c r="F6" s="27" t="s">
        <v>87</v>
      </c>
      <c r="G6" s="27" t="s">
        <v>82</v>
      </c>
      <c r="H6" s="28">
        <v>31.21</v>
      </c>
      <c r="I6" s="54"/>
      <c r="J6" s="33">
        <f t="shared" si="0"/>
        <v>0</v>
      </c>
      <c r="K6" s="34" t="str">
        <f t="shared" si="1"/>
        <v>OK</v>
      </c>
      <c r="L6" s="52">
        <v>0</v>
      </c>
      <c r="M6" s="52">
        <v>0</v>
      </c>
      <c r="N6" s="52">
        <v>0</v>
      </c>
      <c r="O6" s="52">
        <v>0</v>
      </c>
      <c r="P6" s="52">
        <v>0</v>
      </c>
      <c r="Q6" s="52">
        <v>0</v>
      </c>
      <c r="R6" s="52">
        <v>0</v>
      </c>
      <c r="S6" s="52">
        <v>0</v>
      </c>
      <c r="T6" s="52">
        <v>0</v>
      </c>
      <c r="U6" s="52">
        <v>0</v>
      </c>
      <c r="V6" s="52">
        <v>0</v>
      </c>
      <c r="W6" s="52">
        <v>0</v>
      </c>
    </row>
    <row r="7" spans="1:23" ht="105" x14ac:dyDescent="0.25">
      <c r="A7" s="74"/>
      <c r="B7" s="74"/>
      <c r="C7" s="47">
        <v>4</v>
      </c>
      <c r="D7" s="57" t="s">
        <v>61</v>
      </c>
      <c r="E7" s="27" t="s">
        <v>52</v>
      </c>
      <c r="F7" s="27" t="s">
        <v>86</v>
      </c>
      <c r="G7" s="27" t="s">
        <v>82</v>
      </c>
      <c r="H7" s="28">
        <v>15.5</v>
      </c>
      <c r="I7" s="54"/>
      <c r="J7" s="33">
        <f t="shared" si="0"/>
        <v>0</v>
      </c>
      <c r="K7" s="34" t="str">
        <f t="shared" si="1"/>
        <v>OK</v>
      </c>
      <c r="L7" s="52">
        <v>0</v>
      </c>
      <c r="M7" s="52">
        <v>0</v>
      </c>
      <c r="N7" s="52">
        <v>0</v>
      </c>
      <c r="O7" s="52">
        <v>0</v>
      </c>
      <c r="P7" s="52">
        <v>0</v>
      </c>
      <c r="Q7" s="52">
        <v>0</v>
      </c>
      <c r="R7" s="52">
        <v>0</v>
      </c>
      <c r="S7" s="52">
        <v>0</v>
      </c>
      <c r="T7" s="52">
        <v>0</v>
      </c>
      <c r="U7" s="52">
        <v>0</v>
      </c>
      <c r="V7" s="52">
        <v>0</v>
      </c>
      <c r="W7" s="52">
        <v>0</v>
      </c>
    </row>
    <row r="8" spans="1:23" ht="120" x14ac:dyDescent="0.25">
      <c r="A8" s="76" t="s">
        <v>101</v>
      </c>
      <c r="B8" s="72">
        <v>2</v>
      </c>
      <c r="C8" s="47">
        <v>5</v>
      </c>
      <c r="D8" s="57" t="s">
        <v>62</v>
      </c>
      <c r="E8" s="27" t="s">
        <v>52</v>
      </c>
      <c r="F8" s="27" t="s">
        <v>88</v>
      </c>
      <c r="G8" s="27" t="s">
        <v>82</v>
      </c>
      <c r="H8" s="28">
        <v>1.49</v>
      </c>
      <c r="I8" s="54">
        <v>100</v>
      </c>
      <c r="J8" s="33">
        <f t="shared" si="0"/>
        <v>100</v>
      </c>
      <c r="K8" s="34" t="str">
        <f t="shared" si="1"/>
        <v>OK</v>
      </c>
      <c r="L8" s="52">
        <v>0</v>
      </c>
      <c r="M8" s="52">
        <v>0</v>
      </c>
      <c r="N8" s="52">
        <v>0</v>
      </c>
      <c r="O8" s="52">
        <v>0</v>
      </c>
      <c r="P8" s="52">
        <v>0</v>
      </c>
      <c r="Q8" s="52">
        <v>0</v>
      </c>
      <c r="R8" s="52">
        <v>0</v>
      </c>
      <c r="S8" s="52">
        <v>0</v>
      </c>
      <c r="T8" s="52">
        <v>0</v>
      </c>
      <c r="U8" s="52">
        <v>0</v>
      </c>
      <c r="V8" s="52">
        <v>0</v>
      </c>
      <c r="W8" s="52">
        <v>0</v>
      </c>
    </row>
    <row r="9" spans="1:23" ht="120" x14ac:dyDescent="0.25">
      <c r="A9" s="73"/>
      <c r="B9" s="73"/>
      <c r="C9" s="47">
        <v>6</v>
      </c>
      <c r="D9" s="57" t="s">
        <v>63</v>
      </c>
      <c r="E9" s="27" t="s">
        <v>52</v>
      </c>
      <c r="F9" s="27" t="s">
        <v>88</v>
      </c>
      <c r="G9" s="27" t="s">
        <v>82</v>
      </c>
      <c r="H9" s="28">
        <v>3.3</v>
      </c>
      <c r="I9" s="54">
        <v>100</v>
      </c>
      <c r="J9" s="33">
        <f t="shared" si="0"/>
        <v>100</v>
      </c>
      <c r="K9" s="34" t="str">
        <f t="shared" si="1"/>
        <v>OK</v>
      </c>
      <c r="L9" s="52">
        <v>0</v>
      </c>
      <c r="M9" s="52">
        <v>0</v>
      </c>
      <c r="N9" s="52">
        <v>0</v>
      </c>
      <c r="O9" s="52">
        <v>0</v>
      </c>
      <c r="P9" s="52">
        <v>0</v>
      </c>
      <c r="Q9" s="52">
        <v>0</v>
      </c>
      <c r="R9" s="52">
        <v>0</v>
      </c>
      <c r="S9" s="52">
        <v>0</v>
      </c>
      <c r="T9" s="52">
        <v>0</v>
      </c>
      <c r="U9" s="52">
        <v>0</v>
      </c>
      <c r="V9" s="52">
        <v>0</v>
      </c>
      <c r="W9" s="52">
        <v>0</v>
      </c>
    </row>
    <row r="10" spans="1:23" ht="60" customHeight="1" x14ac:dyDescent="0.25">
      <c r="A10" s="74"/>
      <c r="B10" s="74"/>
      <c r="C10" s="47">
        <v>7</v>
      </c>
      <c r="D10" s="57" t="s">
        <v>64</v>
      </c>
      <c r="E10" s="27" t="s">
        <v>52</v>
      </c>
      <c r="F10" s="27" t="s">
        <v>89</v>
      </c>
      <c r="G10" s="27" t="s">
        <v>82</v>
      </c>
      <c r="H10" s="28">
        <v>1.27</v>
      </c>
      <c r="I10" s="54">
        <v>100</v>
      </c>
      <c r="J10" s="33">
        <f t="shared" si="0"/>
        <v>100</v>
      </c>
      <c r="K10" s="34" t="str">
        <f t="shared" si="1"/>
        <v>OK</v>
      </c>
      <c r="L10" s="52">
        <v>0</v>
      </c>
      <c r="M10" s="52">
        <v>0</v>
      </c>
      <c r="N10" s="52">
        <v>0</v>
      </c>
      <c r="O10" s="52">
        <v>0</v>
      </c>
      <c r="P10" s="52">
        <v>0</v>
      </c>
      <c r="Q10" s="52">
        <v>0</v>
      </c>
      <c r="R10" s="52">
        <v>0</v>
      </c>
      <c r="S10" s="52">
        <v>0</v>
      </c>
      <c r="T10" s="52">
        <v>0</v>
      </c>
      <c r="U10" s="52">
        <v>0</v>
      </c>
      <c r="V10" s="52">
        <v>0</v>
      </c>
      <c r="W10" s="52">
        <v>0</v>
      </c>
    </row>
    <row r="11" spans="1:23" ht="195" x14ac:dyDescent="0.25">
      <c r="A11" s="65" t="s">
        <v>108</v>
      </c>
      <c r="B11" s="55">
        <v>3</v>
      </c>
      <c r="C11" s="47">
        <v>8</v>
      </c>
      <c r="D11" s="57" t="s">
        <v>65</v>
      </c>
      <c r="E11" s="27" t="s">
        <v>79</v>
      </c>
      <c r="F11" s="27" t="s">
        <v>90</v>
      </c>
      <c r="G11" s="27" t="s">
        <v>82</v>
      </c>
      <c r="H11" s="28">
        <v>3.5</v>
      </c>
      <c r="I11" s="54"/>
      <c r="J11" s="33">
        <f t="shared" si="0"/>
        <v>0</v>
      </c>
      <c r="K11" s="34" t="str">
        <f t="shared" si="1"/>
        <v>OK</v>
      </c>
      <c r="L11" s="52">
        <v>0</v>
      </c>
      <c r="M11" s="52">
        <v>0</v>
      </c>
      <c r="N11" s="52">
        <v>0</v>
      </c>
      <c r="O11" s="52">
        <v>0</v>
      </c>
      <c r="P11" s="52">
        <v>0</v>
      </c>
      <c r="Q11" s="52">
        <v>0</v>
      </c>
      <c r="R11" s="52">
        <v>0</v>
      </c>
      <c r="S11" s="52">
        <v>0</v>
      </c>
      <c r="T11" s="52">
        <v>0</v>
      </c>
      <c r="U11" s="52">
        <v>0</v>
      </c>
      <c r="V11" s="52">
        <v>0</v>
      </c>
      <c r="W11" s="52">
        <v>0</v>
      </c>
    </row>
    <row r="12" spans="1:23" ht="105" x14ac:dyDescent="0.25">
      <c r="A12" s="76" t="s">
        <v>102</v>
      </c>
      <c r="B12" s="72">
        <v>4</v>
      </c>
      <c r="C12" s="47">
        <v>9</v>
      </c>
      <c r="D12" s="57" t="s">
        <v>66</v>
      </c>
      <c r="E12" s="27" t="s">
        <v>52</v>
      </c>
      <c r="F12" s="27" t="s">
        <v>91</v>
      </c>
      <c r="G12" s="27" t="s">
        <v>82</v>
      </c>
      <c r="H12" s="28">
        <v>3.04</v>
      </c>
      <c r="I12" s="54">
        <v>10</v>
      </c>
      <c r="J12" s="33">
        <f t="shared" si="0"/>
        <v>0</v>
      </c>
      <c r="K12" s="34" t="str">
        <f t="shared" si="1"/>
        <v>OK</v>
      </c>
      <c r="L12" s="52">
        <v>0</v>
      </c>
      <c r="M12" s="52">
        <v>10</v>
      </c>
      <c r="N12" s="52">
        <v>0</v>
      </c>
      <c r="O12" s="52">
        <v>0</v>
      </c>
      <c r="P12" s="52">
        <v>0</v>
      </c>
      <c r="Q12" s="52">
        <v>0</v>
      </c>
      <c r="R12" s="52">
        <v>0</v>
      </c>
      <c r="S12" s="52">
        <v>0</v>
      </c>
      <c r="T12" s="52">
        <v>0</v>
      </c>
      <c r="U12" s="52">
        <v>0</v>
      </c>
      <c r="V12" s="52">
        <v>0</v>
      </c>
      <c r="W12" s="52">
        <v>0</v>
      </c>
    </row>
    <row r="13" spans="1:23" ht="75" x14ac:dyDescent="0.25">
      <c r="A13" s="73"/>
      <c r="B13" s="73"/>
      <c r="C13" s="47">
        <v>10</v>
      </c>
      <c r="D13" s="57" t="s">
        <v>67</v>
      </c>
      <c r="E13" s="27" t="s">
        <v>52</v>
      </c>
      <c r="F13" s="27" t="s">
        <v>92</v>
      </c>
      <c r="G13" s="27" t="s">
        <v>82</v>
      </c>
      <c r="H13" s="28">
        <v>3.54</v>
      </c>
      <c r="I13" s="54">
        <v>30</v>
      </c>
      <c r="J13" s="33">
        <f t="shared" si="0"/>
        <v>20</v>
      </c>
      <c r="K13" s="34" t="str">
        <f t="shared" si="1"/>
        <v>OK</v>
      </c>
      <c r="L13" s="52">
        <v>0</v>
      </c>
      <c r="M13" s="52">
        <v>10</v>
      </c>
      <c r="N13" s="52">
        <v>0</v>
      </c>
      <c r="O13" s="52">
        <v>0</v>
      </c>
      <c r="P13" s="52">
        <v>0</v>
      </c>
      <c r="Q13" s="52">
        <v>0</v>
      </c>
      <c r="R13" s="52">
        <v>0</v>
      </c>
      <c r="S13" s="52">
        <v>0</v>
      </c>
      <c r="T13" s="52">
        <v>0</v>
      </c>
      <c r="U13" s="52">
        <v>0</v>
      </c>
      <c r="V13" s="52">
        <v>0</v>
      </c>
      <c r="W13" s="52">
        <v>0</v>
      </c>
    </row>
    <row r="14" spans="1:23" ht="90" x14ac:dyDescent="0.25">
      <c r="A14" s="73"/>
      <c r="B14" s="73"/>
      <c r="C14" s="47">
        <v>11</v>
      </c>
      <c r="D14" s="57" t="s">
        <v>68</v>
      </c>
      <c r="E14" s="27" t="s">
        <v>52</v>
      </c>
      <c r="F14" s="27" t="s">
        <v>92</v>
      </c>
      <c r="G14" s="27" t="s">
        <v>82</v>
      </c>
      <c r="H14" s="28">
        <v>4.24</v>
      </c>
      <c r="I14" s="54">
        <v>20</v>
      </c>
      <c r="J14" s="33">
        <f t="shared" si="0"/>
        <v>20</v>
      </c>
      <c r="K14" s="34" t="str">
        <f t="shared" si="1"/>
        <v>OK</v>
      </c>
      <c r="L14" s="52">
        <v>0</v>
      </c>
      <c r="M14" s="52">
        <v>0</v>
      </c>
      <c r="N14" s="52">
        <v>0</v>
      </c>
      <c r="O14" s="52">
        <v>0</v>
      </c>
      <c r="P14" s="52">
        <v>0</v>
      </c>
      <c r="Q14" s="52">
        <v>0</v>
      </c>
      <c r="R14" s="52">
        <v>0</v>
      </c>
      <c r="S14" s="52">
        <v>0</v>
      </c>
      <c r="T14" s="52">
        <v>0</v>
      </c>
      <c r="U14" s="52">
        <v>0</v>
      </c>
      <c r="V14" s="52">
        <v>0</v>
      </c>
      <c r="W14" s="52">
        <v>0</v>
      </c>
    </row>
    <row r="15" spans="1:23" ht="90" x14ac:dyDescent="0.25">
      <c r="A15" s="73"/>
      <c r="B15" s="73"/>
      <c r="C15" s="47">
        <v>12</v>
      </c>
      <c r="D15" s="57" t="s">
        <v>69</v>
      </c>
      <c r="E15" s="27" t="s">
        <v>52</v>
      </c>
      <c r="F15" s="27" t="s">
        <v>93</v>
      </c>
      <c r="G15" s="27" t="s">
        <v>82</v>
      </c>
      <c r="H15" s="28">
        <v>0.81</v>
      </c>
      <c r="I15" s="54">
        <v>20</v>
      </c>
      <c r="J15" s="33">
        <f t="shared" si="0"/>
        <v>20</v>
      </c>
      <c r="K15" s="34" t="str">
        <f t="shared" si="1"/>
        <v>OK</v>
      </c>
      <c r="L15" s="52">
        <v>0</v>
      </c>
      <c r="M15" s="52">
        <v>0</v>
      </c>
      <c r="N15" s="52">
        <v>0</v>
      </c>
      <c r="O15" s="52">
        <v>0</v>
      </c>
      <c r="P15" s="52">
        <v>0</v>
      </c>
      <c r="Q15" s="52">
        <v>0</v>
      </c>
      <c r="R15" s="52">
        <v>0</v>
      </c>
      <c r="S15" s="52">
        <v>0</v>
      </c>
      <c r="T15" s="52">
        <v>0</v>
      </c>
      <c r="U15" s="52">
        <v>0</v>
      </c>
      <c r="V15" s="52">
        <v>0</v>
      </c>
      <c r="W15" s="52">
        <v>0</v>
      </c>
    </row>
    <row r="16" spans="1:23" ht="60" x14ac:dyDescent="0.25">
      <c r="A16" s="73"/>
      <c r="B16" s="73"/>
      <c r="C16" s="47">
        <v>13</v>
      </c>
      <c r="D16" s="57" t="s">
        <v>70</v>
      </c>
      <c r="E16" s="27" t="s">
        <v>80</v>
      </c>
      <c r="F16" s="27" t="s">
        <v>93</v>
      </c>
      <c r="G16" s="27" t="s">
        <v>82</v>
      </c>
      <c r="H16" s="28">
        <v>0.96</v>
      </c>
      <c r="I16" s="54">
        <v>50</v>
      </c>
      <c r="J16" s="33">
        <f t="shared" si="0"/>
        <v>0</v>
      </c>
      <c r="K16" s="34" t="str">
        <f t="shared" si="1"/>
        <v>OK</v>
      </c>
      <c r="L16" s="52">
        <v>0</v>
      </c>
      <c r="M16" s="52">
        <v>50</v>
      </c>
      <c r="N16" s="52">
        <v>0</v>
      </c>
      <c r="O16" s="52">
        <v>0</v>
      </c>
      <c r="P16" s="52">
        <v>0</v>
      </c>
      <c r="Q16" s="52">
        <v>0</v>
      </c>
      <c r="R16" s="52">
        <v>0</v>
      </c>
      <c r="S16" s="52">
        <v>0</v>
      </c>
      <c r="T16" s="52">
        <v>0</v>
      </c>
      <c r="U16" s="52">
        <v>0</v>
      </c>
      <c r="V16" s="52">
        <v>0</v>
      </c>
      <c r="W16" s="52">
        <v>0</v>
      </c>
    </row>
    <row r="17" spans="1:23" ht="45" x14ac:dyDescent="0.25">
      <c r="A17" s="73"/>
      <c r="B17" s="73"/>
      <c r="C17" s="47">
        <v>14</v>
      </c>
      <c r="D17" s="57" t="s">
        <v>71</v>
      </c>
      <c r="E17" s="27" t="s">
        <v>52</v>
      </c>
      <c r="F17" s="27" t="s">
        <v>92</v>
      </c>
      <c r="G17" s="27" t="s">
        <v>82</v>
      </c>
      <c r="H17" s="28">
        <v>1.1499999999999999</v>
      </c>
      <c r="I17" s="54">
        <v>10</v>
      </c>
      <c r="J17" s="33">
        <f t="shared" si="0"/>
        <v>10</v>
      </c>
      <c r="K17" s="34" t="str">
        <f t="shared" si="1"/>
        <v>OK</v>
      </c>
      <c r="L17" s="52">
        <v>0</v>
      </c>
      <c r="M17" s="52">
        <v>0</v>
      </c>
      <c r="N17" s="52">
        <v>0</v>
      </c>
      <c r="O17" s="52">
        <v>0</v>
      </c>
      <c r="P17" s="52">
        <v>0</v>
      </c>
      <c r="Q17" s="52">
        <v>0</v>
      </c>
      <c r="R17" s="52">
        <v>0</v>
      </c>
      <c r="S17" s="52">
        <v>0</v>
      </c>
      <c r="T17" s="52">
        <v>0</v>
      </c>
      <c r="U17" s="52">
        <v>0</v>
      </c>
      <c r="V17" s="52">
        <v>0</v>
      </c>
      <c r="W17" s="52">
        <v>0</v>
      </c>
    </row>
    <row r="18" spans="1:23" ht="135" x14ac:dyDescent="0.25">
      <c r="A18" s="73"/>
      <c r="B18" s="73"/>
      <c r="C18" s="47">
        <v>15</v>
      </c>
      <c r="D18" s="57" t="s">
        <v>72</v>
      </c>
      <c r="E18" s="27" t="s">
        <v>80</v>
      </c>
      <c r="F18" s="27" t="s">
        <v>94</v>
      </c>
      <c r="G18" s="27" t="s">
        <v>82</v>
      </c>
      <c r="H18" s="28">
        <v>1.1599999999999999</v>
      </c>
      <c r="I18" s="54">
        <v>200</v>
      </c>
      <c r="J18" s="33">
        <f t="shared" si="0"/>
        <v>200</v>
      </c>
      <c r="K18" s="34" t="str">
        <f t="shared" si="1"/>
        <v>OK</v>
      </c>
      <c r="L18" s="52">
        <v>0</v>
      </c>
      <c r="M18" s="52">
        <v>0</v>
      </c>
      <c r="N18" s="52">
        <v>0</v>
      </c>
      <c r="O18" s="52">
        <v>0</v>
      </c>
      <c r="P18" s="52">
        <v>0</v>
      </c>
      <c r="Q18" s="52">
        <v>0</v>
      </c>
      <c r="R18" s="52">
        <v>0</v>
      </c>
      <c r="S18" s="52">
        <v>0</v>
      </c>
      <c r="T18" s="52">
        <v>0</v>
      </c>
      <c r="U18" s="52">
        <v>0</v>
      </c>
      <c r="V18" s="52">
        <v>0</v>
      </c>
      <c r="W18" s="52">
        <v>0</v>
      </c>
    </row>
    <row r="19" spans="1:23" ht="60" x14ac:dyDescent="0.25">
      <c r="A19" s="73"/>
      <c r="B19" s="73"/>
      <c r="C19" s="47">
        <v>16</v>
      </c>
      <c r="D19" s="57" t="s">
        <v>73</v>
      </c>
      <c r="E19" s="27" t="s">
        <v>81</v>
      </c>
      <c r="F19" s="27" t="s">
        <v>95</v>
      </c>
      <c r="G19" s="27" t="s">
        <v>83</v>
      </c>
      <c r="H19" s="28">
        <v>2.11</v>
      </c>
      <c r="I19" s="54"/>
      <c r="J19" s="33">
        <f t="shared" si="0"/>
        <v>0</v>
      </c>
      <c r="K19" s="34" t="str">
        <f t="shared" si="1"/>
        <v>OK</v>
      </c>
      <c r="L19" s="52">
        <v>0</v>
      </c>
      <c r="M19" s="52">
        <v>0</v>
      </c>
      <c r="N19" s="52">
        <v>0</v>
      </c>
      <c r="O19" s="52">
        <v>0</v>
      </c>
      <c r="P19" s="52">
        <v>0</v>
      </c>
      <c r="Q19" s="52">
        <v>0</v>
      </c>
      <c r="R19" s="52">
        <v>0</v>
      </c>
      <c r="S19" s="52">
        <v>0</v>
      </c>
      <c r="T19" s="52">
        <v>0</v>
      </c>
      <c r="U19" s="52">
        <v>0</v>
      </c>
      <c r="V19" s="52">
        <v>0</v>
      </c>
      <c r="W19" s="52">
        <v>0</v>
      </c>
    </row>
    <row r="20" spans="1:23" ht="30" x14ac:dyDescent="0.25">
      <c r="A20" s="73"/>
      <c r="B20" s="73"/>
      <c r="C20" s="47">
        <v>17</v>
      </c>
      <c r="D20" s="57" t="s">
        <v>74</v>
      </c>
      <c r="E20" s="27" t="s">
        <v>81</v>
      </c>
      <c r="F20" s="27" t="s">
        <v>96</v>
      </c>
      <c r="G20" s="27" t="s">
        <v>83</v>
      </c>
      <c r="H20" s="28">
        <v>0.12</v>
      </c>
      <c r="I20" s="54">
        <v>20</v>
      </c>
      <c r="J20" s="33">
        <f t="shared" si="0"/>
        <v>20</v>
      </c>
      <c r="K20" s="34" t="str">
        <f t="shared" si="1"/>
        <v>OK</v>
      </c>
      <c r="L20" s="52">
        <v>0</v>
      </c>
      <c r="M20" s="52">
        <v>0</v>
      </c>
      <c r="N20" s="52">
        <v>0</v>
      </c>
      <c r="O20" s="52">
        <v>0</v>
      </c>
      <c r="P20" s="52">
        <v>0</v>
      </c>
      <c r="Q20" s="52">
        <v>0</v>
      </c>
      <c r="R20" s="52">
        <v>0</v>
      </c>
      <c r="S20" s="52">
        <v>0</v>
      </c>
      <c r="T20" s="52">
        <v>0</v>
      </c>
      <c r="U20" s="52">
        <v>0</v>
      </c>
      <c r="V20" s="52">
        <v>0</v>
      </c>
      <c r="W20" s="52">
        <v>0</v>
      </c>
    </row>
    <row r="21" spans="1:23" ht="30" x14ac:dyDescent="0.25">
      <c r="A21" s="73"/>
      <c r="B21" s="73"/>
      <c r="C21" s="47">
        <v>18</v>
      </c>
      <c r="D21" s="57" t="s">
        <v>75</v>
      </c>
      <c r="E21" s="27" t="s">
        <v>52</v>
      </c>
      <c r="F21" s="27" t="s">
        <v>97</v>
      </c>
      <c r="G21" s="27" t="s">
        <v>82</v>
      </c>
      <c r="H21" s="28">
        <v>10.14</v>
      </c>
      <c r="I21" s="54"/>
      <c r="J21" s="33">
        <f t="shared" si="0"/>
        <v>0</v>
      </c>
      <c r="K21" s="34" t="str">
        <f t="shared" si="1"/>
        <v>OK</v>
      </c>
      <c r="L21" s="52">
        <v>0</v>
      </c>
      <c r="M21" s="52">
        <v>0</v>
      </c>
      <c r="N21" s="52">
        <v>0</v>
      </c>
      <c r="O21" s="52">
        <v>0</v>
      </c>
      <c r="P21" s="52">
        <v>0</v>
      </c>
      <c r="Q21" s="52">
        <v>0</v>
      </c>
      <c r="R21" s="52">
        <v>0</v>
      </c>
      <c r="S21" s="52">
        <v>0</v>
      </c>
      <c r="T21" s="52">
        <v>0</v>
      </c>
      <c r="U21" s="52">
        <v>0</v>
      </c>
      <c r="V21" s="52">
        <v>0</v>
      </c>
      <c r="W21" s="52">
        <v>0</v>
      </c>
    </row>
    <row r="22" spans="1:23" ht="30" x14ac:dyDescent="0.25">
      <c r="A22" s="74"/>
      <c r="B22" s="74"/>
      <c r="C22" s="47">
        <v>19</v>
      </c>
      <c r="D22" s="57" t="s">
        <v>76</v>
      </c>
      <c r="E22" s="27" t="s">
        <v>80</v>
      </c>
      <c r="F22" s="27" t="s">
        <v>98</v>
      </c>
      <c r="G22" s="27" t="s">
        <v>82</v>
      </c>
      <c r="H22" s="28">
        <v>1.95</v>
      </c>
      <c r="I22" s="54"/>
      <c r="J22" s="33">
        <f t="shared" si="0"/>
        <v>0</v>
      </c>
      <c r="K22" s="34" t="str">
        <f t="shared" si="1"/>
        <v>OK</v>
      </c>
      <c r="L22" s="52">
        <v>0</v>
      </c>
      <c r="M22" s="52">
        <v>0</v>
      </c>
      <c r="N22" s="52">
        <v>0</v>
      </c>
      <c r="O22" s="52">
        <v>0</v>
      </c>
      <c r="P22" s="52">
        <v>0</v>
      </c>
      <c r="Q22" s="52">
        <v>0</v>
      </c>
      <c r="R22" s="52">
        <v>0</v>
      </c>
      <c r="S22" s="52">
        <v>0</v>
      </c>
      <c r="T22" s="52">
        <v>0</v>
      </c>
      <c r="U22" s="52">
        <v>0</v>
      </c>
      <c r="V22" s="52">
        <v>0</v>
      </c>
      <c r="W22" s="52">
        <v>0</v>
      </c>
    </row>
    <row r="23" spans="1:23" ht="150" customHeight="1" x14ac:dyDescent="0.25">
      <c r="A23" s="47" t="s">
        <v>103</v>
      </c>
      <c r="B23" s="47">
        <v>5</v>
      </c>
      <c r="C23" s="47">
        <v>20</v>
      </c>
      <c r="D23" s="57" t="s">
        <v>77</v>
      </c>
      <c r="E23" s="27" t="s">
        <v>52</v>
      </c>
      <c r="F23" s="27" t="s">
        <v>99</v>
      </c>
      <c r="G23" s="27" t="s">
        <v>82</v>
      </c>
      <c r="H23" s="28">
        <v>487.41</v>
      </c>
      <c r="I23" s="54"/>
      <c r="J23" s="33">
        <f t="shared" si="0"/>
        <v>0</v>
      </c>
      <c r="K23" s="34" t="str">
        <f t="shared" si="1"/>
        <v>OK</v>
      </c>
      <c r="L23" s="52">
        <v>0</v>
      </c>
      <c r="M23" s="52">
        <v>0</v>
      </c>
      <c r="N23" s="52">
        <v>0</v>
      </c>
      <c r="O23" s="52">
        <v>0</v>
      </c>
      <c r="P23" s="52">
        <v>0</v>
      </c>
      <c r="Q23" s="52">
        <v>0</v>
      </c>
      <c r="R23" s="52">
        <v>0</v>
      </c>
      <c r="S23" s="52">
        <v>0</v>
      </c>
      <c r="T23" s="52">
        <v>0</v>
      </c>
      <c r="U23" s="52">
        <v>0</v>
      </c>
      <c r="V23" s="52">
        <v>0</v>
      </c>
      <c r="W23" s="52">
        <v>0</v>
      </c>
    </row>
    <row r="25" spans="1:23" x14ac:dyDescent="0.25">
      <c r="D25" s="26" t="s">
        <v>49</v>
      </c>
    </row>
  </sheetData>
  <mergeCells count="22">
    <mergeCell ref="A8:A10"/>
    <mergeCell ref="B8:B10"/>
    <mergeCell ref="A12:A22"/>
    <mergeCell ref="B12:B22"/>
    <mergeCell ref="U1:U2"/>
    <mergeCell ref="N1:N2"/>
    <mergeCell ref="V1:V2"/>
    <mergeCell ref="W1:W2"/>
    <mergeCell ref="A2:K2"/>
    <mergeCell ref="A4:A7"/>
    <mergeCell ref="B4:B7"/>
    <mergeCell ref="O1:O2"/>
    <mergeCell ref="P1:P2"/>
    <mergeCell ref="Q1:Q2"/>
    <mergeCell ref="R1:R2"/>
    <mergeCell ref="S1:S2"/>
    <mergeCell ref="T1:T2"/>
    <mergeCell ref="A1:C1"/>
    <mergeCell ref="D1:H1"/>
    <mergeCell ref="I1:K1"/>
    <mergeCell ref="L1:L2"/>
    <mergeCell ref="M1:M2"/>
  </mergeCells>
  <conditionalFormatting sqref="N4:W4">
    <cfRule type="cellIs" dxfId="59" priority="16" stopIfTrue="1" operator="greaterThan">
      <formula>0</formula>
    </cfRule>
    <cfRule type="cellIs" dxfId="58" priority="17" stopIfTrue="1" operator="greaterThan">
      <formula>0</formula>
    </cfRule>
    <cfRule type="cellIs" dxfId="57" priority="18" stopIfTrue="1" operator="greaterThan">
      <formula>0</formula>
    </cfRule>
  </conditionalFormatting>
  <conditionalFormatting sqref="N5:W23">
    <cfRule type="cellIs" dxfId="56" priority="13" stopIfTrue="1" operator="greaterThan">
      <formula>0</formula>
    </cfRule>
    <cfRule type="cellIs" dxfId="55" priority="14" stopIfTrue="1" operator="greaterThan">
      <formula>0</formula>
    </cfRule>
    <cfRule type="cellIs" dxfId="54" priority="15" stopIfTrue="1" operator="greaterThan">
      <formula>0</formula>
    </cfRule>
  </conditionalFormatting>
  <conditionalFormatting sqref="L4">
    <cfRule type="cellIs" dxfId="53" priority="10" stopIfTrue="1" operator="greaterThan">
      <formula>0</formula>
    </cfRule>
    <cfRule type="cellIs" dxfId="52" priority="11" stopIfTrue="1" operator="greaterThan">
      <formula>0</formula>
    </cfRule>
    <cfRule type="cellIs" dxfId="51" priority="12" stopIfTrue="1" operator="greaterThan">
      <formula>0</formula>
    </cfRule>
  </conditionalFormatting>
  <conditionalFormatting sqref="L5:L23">
    <cfRule type="cellIs" dxfId="50" priority="7" stopIfTrue="1" operator="greaterThan">
      <formula>0</formula>
    </cfRule>
    <cfRule type="cellIs" dxfId="49" priority="8" stopIfTrue="1" operator="greaterThan">
      <formula>0</formula>
    </cfRule>
    <cfRule type="cellIs" dxfId="48" priority="9" stopIfTrue="1" operator="greaterThan">
      <formula>0</formula>
    </cfRule>
  </conditionalFormatting>
  <conditionalFormatting sqref="M4">
    <cfRule type="cellIs" dxfId="47" priority="4" stopIfTrue="1" operator="greaterThan">
      <formula>0</formula>
    </cfRule>
    <cfRule type="cellIs" dxfId="46" priority="5" stopIfTrue="1" operator="greaterThan">
      <formula>0</formula>
    </cfRule>
    <cfRule type="cellIs" dxfId="45" priority="6" stopIfTrue="1" operator="greaterThan">
      <formula>0</formula>
    </cfRule>
  </conditionalFormatting>
  <conditionalFormatting sqref="M5:M23">
    <cfRule type="cellIs" dxfId="44" priority="1" stopIfTrue="1" operator="greaterThan">
      <formula>0</formula>
    </cfRule>
    <cfRule type="cellIs" dxfId="43" priority="2" stopIfTrue="1" operator="greaterThan">
      <formula>0</formula>
    </cfRule>
    <cfRule type="cellIs" dxfId="42" priority="3" stopIfTrue="1" operator="greaterThan">
      <formula>0</formula>
    </cfRule>
  </conditionalFormatting>
  <pageMargins left="0.511811024" right="0.511811024" top="0.78740157499999996" bottom="0.78740157499999996" header="0.31496062000000002" footer="0.314960620000000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5"/>
  <sheetViews>
    <sheetView zoomScale="60" zoomScaleNormal="60" workbookViewId="0">
      <selection activeCell="L1" sqref="L1:L2"/>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12.42578125" style="2" customWidth="1"/>
    <col min="6" max="6" width="14.5703125" style="2" customWidth="1"/>
    <col min="7" max="7" width="16.7109375" style="2" customWidth="1"/>
    <col min="8" max="8" width="12.7109375" style="21" bestFit="1" customWidth="1"/>
    <col min="9" max="9" width="11.28515625" style="23" customWidth="1"/>
    <col min="10" max="10" width="13.28515625" style="3" customWidth="1"/>
    <col min="11" max="11" width="12.5703125" style="24" customWidth="1"/>
    <col min="12" max="23" width="12" style="25" customWidth="1"/>
    <col min="24" max="16384" width="9.7109375" style="20"/>
  </cols>
  <sheetData>
    <row r="1" spans="1:23" ht="33" customHeight="1" x14ac:dyDescent="0.25">
      <c r="A1" s="71" t="s">
        <v>55</v>
      </c>
      <c r="B1" s="71"/>
      <c r="C1" s="71"/>
      <c r="D1" s="71" t="s">
        <v>56</v>
      </c>
      <c r="E1" s="71"/>
      <c r="F1" s="71"/>
      <c r="G1" s="71"/>
      <c r="H1" s="71"/>
      <c r="I1" s="71" t="s">
        <v>57</v>
      </c>
      <c r="J1" s="71"/>
      <c r="K1" s="71"/>
      <c r="L1" s="70" t="s">
        <v>142</v>
      </c>
      <c r="M1" s="70" t="s">
        <v>143</v>
      </c>
      <c r="N1" s="70" t="s">
        <v>48</v>
      </c>
      <c r="O1" s="70" t="s">
        <v>48</v>
      </c>
      <c r="P1" s="70" t="s">
        <v>48</v>
      </c>
      <c r="Q1" s="70" t="s">
        <v>48</v>
      </c>
      <c r="R1" s="70" t="s">
        <v>48</v>
      </c>
      <c r="S1" s="70" t="s">
        <v>48</v>
      </c>
      <c r="T1" s="70" t="s">
        <v>48</v>
      </c>
      <c r="U1" s="70" t="s">
        <v>48</v>
      </c>
      <c r="V1" s="70" t="s">
        <v>48</v>
      </c>
      <c r="W1" s="70" t="s">
        <v>48</v>
      </c>
    </row>
    <row r="2" spans="1:23" ht="21.75" customHeight="1" x14ac:dyDescent="0.25">
      <c r="A2" s="71" t="s">
        <v>34</v>
      </c>
      <c r="B2" s="71"/>
      <c r="C2" s="71"/>
      <c r="D2" s="71"/>
      <c r="E2" s="71"/>
      <c r="F2" s="71"/>
      <c r="G2" s="71"/>
      <c r="H2" s="71"/>
      <c r="I2" s="71"/>
      <c r="J2" s="71"/>
      <c r="K2" s="71"/>
      <c r="L2" s="70"/>
      <c r="M2" s="70"/>
      <c r="N2" s="70"/>
      <c r="O2" s="70"/>
      <c r="P2" s="70"/>
      <c r="Q2" s="70"/>
      <c r="R2" s="70"/>
      <c r="S2" s="70"/>
      <c r="T2" s="70"/>
      <c r="U2" s="70"/>
      <c r="V2" s="70"/>
      <c r="W2" s="70"/>
    </row>
    <row r="3" spans="1:23" s="21" customFormat="1" ht="45" x14ac:dyDescent="0.2">
      <c r="A3" s="29" t="s">
        <v>3</v>
      </c>
      <c r="B3" s="29" t="s">
        <v>1</v>
      </c>
      <c r="C3" s="17" t="s">
        <v>4</v>
      </c>
      <c r="D3" s="17" t="s">
        <v>6</v>
      </c>
      <c r="E3" s="17" t="s">
        <v>46</v>
      </c>
      <c r="F3" s="17" t="s">
        <v>47</v>
      </c>
      <c r="G3" s="17" t="s">
        <v>84</v>
      </c>
      <c r="H3" s="18" t="s">
        <v>5</v>
      </c>
      <c r="I3" s="30" t="s">
        <v>30</v>
      </c>
      <c r="J3" s="31" t="s">
        <v>0</v>
      </c>
      <c r="K3" s="29" t="s">
        <v>7</v>
      </c>
      <c r="L3" s="66">
        <v>42291</v>
      </c>
      <c r="M3" s="66">
        <v>42404</v>
      </c>
      <c r="N3" s="19" t="s">
        <v>2</v>
      </c>
      <c r="O3" s="19" t="s">
        <v>2</v>
      </c>
      <c r="P3" s="19" t="s">
        <v>2</v>
      </c>
      <c r="Q3" s="19" t="s">
        <v>2</v>
      </c>
      <c r="R3" s="19" t="s">
        <v>2</v>
      </c>
      <c r="S3" s="19" t="s">
        <v>2</v>
      </c>
      <c r="T3" s="19" t="s">
        <v>2</v>
      </c>
      <c r="U3" s="19" t="s">
        <v>2</v>
      </c>
      <c r="V3" s="19" t="s">
        <v>2</v>
      </c>
      <c r="W3" s="19" t="s">
        <v>2</v>
      </c>
    </row>
    <row r="4" spans="1:23" ht="75" x14ac:dyDescent="0.25">
      <c r="A4" s="76" t="s">
        <v>100</v>
      </c>
      <c r="B4" s="72">
        <v>1</v>
      </c>
      <c r="C4" s="55">
        <v>1</v>
      </c>
      <c r="D4" s="56" t="s">
        <v>58</v>
      </c>
      <c r="E4" s="48" t="s">
        <v>52</v>
      </c>
      <c r="F4" s="48" t="s">
        <v>85</v>
      </c>
      <c r="G4" s="48" t="s">
        <v>82</v>
      </c>
      <c r="H4" s="51">
        <v>0.94</v>
      </c>
      <c r="I4" s="53"/>
      <c r="J4" s="33">
        <f>I4-(SUM(L4:W4))</f>
        <v>0</v>
      </c>
      <c r="K4" s="34" t="str">
        <f>IF(J4&lt;0,"ATENÇÃO","OK")</f>
        <v>OK</v>
      </c>
      <c r="L4" s="52">
        <v>0</v>
      </c>
      <c r="M4" s="52">
        <v>0</v>
      </c>
      <c r="N4" s="52">
        <v>0</v>
      </c>
      <c r="O4" s="52">
        <v>0</v>
      </c>
      <c r="P4" s="52">
        <v>0</v>
      </c>
      <c r="Q4" s="52">
        <v>0</v>
      </c>
      <c r="R4" s="52">
        <v>0</v>
      </c>
      <c r="S4" s="52">
        <v>0</v>
      </c>
      <c r="T4" s="52">
        <v>0</v>
      </c>
      <c r="U4" s="52">
        <v>0</v>
      </c>
      <c r="V4" s="52">
        <v>0</v>
      </c>
      <c r="W4" s="52">
        <v>0</v>
      </c>
    </row>
    <row r="5" spans="1:23" ht="135" x14ac:dyDescent="0.25">
      <c r="A5" s="73"/>
      <c r="B5" s="73"/>
      <c r="C5" s="55">
        <v>2</v>
      </c>
      <c r="D5" s="56" t="s">
        <v>59</v>
      </c>
      <c r="E5" s="48" t="s">
        <v>78</v>
      </c>
      <c r="F5" s="48" t="s">
        <v>86</v>
      </c>
      <c r="G5" s="48" t="s">
        <v>82</v>
      </c>
      <c r="H5" s="51">
        <v>12.95</v>
      </c>
      <c r="I5" s="53">
        <v>60</v>
      </c>
      <c r="J5" s="33">
        <f t="shared" ref="J5:J23" si="0">I5-(SUM(L5:W5))</f>
        <v>30</v>
      </c>
      <c r="K5" s="34" t="str">
        <f t="shared" ref="K5:K23" si="1">IF(J5&lt;0,"ATENÇÃO","OK")</f>
        <v>OK</v>
      </c>
      <c r="L5" s="52">
        <v>0</v>
      </c>
      <c r="M5" s="52">
        <v>30</v>
      </c>
      <c r="N5" s="52">
        <v>0</v>
      </c>
      <c r="O5" s="52">
        <v>0</v>
      </c>
      <c r="P5" s="52">
        <v>0</v>
      </c>
      <c r="Q5" s="52">
        <v>0</v>
      </c>
      <c r="R5" s="52">
        <v>0</v>
      </c>
      <c r="S5" s="52">
        <v>0</v>
      </c>
      <c r="T5" s="52">
        <v>0</v>
      </c>
      <c r="U5" s="52">
        <v>0</v>
      </c>
      <c r="V5" s="52">
        <v>0</v>
      </c>
      <c r="W5" s="52">
        <v>0</v>
      </c>
    </row>
    <row r="6" spans="1:23" ht="45" x14ac:dyDescent="0.25">
      <c r="A6" s="73"/>
      <c r="B6" s="73"/>
      <c r="C6" s="47">
        <v>3</v>
      </c>
      <c r="D6" s="57" t="s">
        <v>60</v>
      </c>
      <c r="E6" s="27" t="s">
        <v>52</v>
      </c>
      <c r="F6" s="27" t="s">
        <v>87</v>
      </c>
      <c r="G6" s="27" t="s">
        <v>82</v>
      </c>
      <c r="H6" s="28">
        <v>31.21</v>
      </c>
      <c r="I6" s="54"/>
      <c r="J6" s="33">
        <f t="shared" si="0"/>
        <v>0</v>
      </c>
      <c r="K6" s="34" t="str">
        <f t="shared" si="1"/>
        <v>OK</v>
      </c>
      <c r="L6" s="52">
        <v>0</v>
      </c>
      <c r="M6" s="52">
        <v>0</v>
      </c>
      <c r="N6" s="52">
        <v>0</v>
      </c>
      <c r="O6" s="52">
        <v>0</v>
      </c>
      <c r="P6" s="52">
        <v>0</v>
      </c>
      <c r="Q6" s="52">
        <v>0</v>
      </c>
      <c r="R6" s="52">
        <v>0</v>
      </c>
      <c r="S6" s="52">
        <v>0</v>
      </c>
      <c r="T6" s="52">
        <v>0</v>
      </c>
      <c r="U6" s="52">
        <v>0</v>
      </c>
      <c r="V6" s="52">
        <v>0</v>
      </c>
      <c r="W6" s="52">
        <v>0</v>
      </c>
    </row>
    <row r="7" spans="1:23" ht="105" x14ac:dyDescent="0.25">
      <c r="A7" s="74"/>
      <c r="B7" s="74"/>
      <c r="C7" s="47">
        <v>4</v>
      </c>
      <c r="D7" s="57" t="s">
        <v>61</v>
      </c>
      <c r="E7" s="27" t="s">
        <v>52</v>
      </c>
      <c r="F7" s="27" t="s">
        <v>86</v>
      </c>
      <c r="G7" s="27" t="s">
        <v>82</v>
      </c>
      <c r="H7" s="28">
        <v>15.5</v>
      </c>
      <c r="I7" s="54"/>
      <c r="J7" s="33">
        <f t="shared" si="0"/>
        <v>0</v>
      </c>
      <c r="K7" s="34" t="str">
        <f t="shared" si="1"/>
        <v>OK</v>
      </c>
      <c r="L7" s="52">
        <v>0</v>
      </c>
      <c r="M7" s="52">
        <v>0</v>
      </c>
      <c r="N7" s="52">
        <v>0</v>
      </c>
      <c r="O7" s="52">
        <v>0</v>
      </c>
      <c r="P7" s="52">
        <v>0</v>
      </c>
      <c r="Q7" s="52">
        <v>0</v>
      </c>
      <c r="R7" s="52">
        <v>0</v>
      </c>
      <c r="S7" s="52">
        <v>0</v>
      </c>
      <c r="T7" s="52">
        <v>0</v>
      </c>
      <c r="U7" s="52">
        <v>0</v>
      </c>
      <c r="V7" s="52">
        <v>0</v>
      </c>
      <c r="W7" s="52">
        <v>0</v>
      </c>
    </row>
    <row r="8" spans="1:23" ht="120" x14ac:dyDescent="0.25">
      <c r="A8" s="76" t="s">
        <v>101</v>
      </c>
      <c r="B8" s="72">
        <v>2</v>
      </c>
      <c r="C8" s="47">
        <v>5</v>
      </c>
      <c r="D8" s="57" t="s">
        <v>62</v>
      </c>
      <c r="E8" s="27" t="s">
        <v>52</v>
      </c>
      <c r="F8" s="27" t="s">
        <v>88</v>
      </c>
      <c r="G8" s="27" t="s">
        <v>82</v>
      </c>
      <c r="H8" s="28">
        <v>1.49</v>
      </c>
      <c r="I8" s="54">
        <v>250</v>
      </c>
      <c r="J8" s="33">
        <f t="shared" si="0"/>
        <v>250</v>
      </c>
      <c r="K8" s="34" t="str">
        <f t="shared" si="1"/>
        <v>OK</v>
      </c>
      <c r="L8" s="52">
        <v>0</v>
      </c>
      <c r="M8" s="52">
        <v>0</v>
      </c>
      <c r="N8" s="52">
        <v>0</v>
      </c>
      <c r="O8" s="52">
        <v>0</v>
      </c>
      <c r="P8" s="52">
        <v>0</v>
      </c>
      <c r="Q8" s="52">
        <v>0</v>
      </c>
      <c r="R8" s="52">
        <v>0</v>
      </c>
      <c r="S8" s="52">
        <v>0</v>
      </c>
      <c r="T8" s="52">
        <v>0</v>
      </c>
      <c r="U8" s="52">
        <v>0</v>
      </c>
      <c r="V8" s="52">
        <v>0</v>
      </c>
      <c r="W8" s="52">
        <v>0</v>
      </c>
    </row>
    <row r="9" spans="1:23" ht="120" x14ac:dyDescent="0.25">
      <c r="A9" s="73"/>
      <c r="B9" s="73"/>
      <c r="C9" s="47">
        <v>6</v>
      </c>
      <c r="D9" s="57" t="s">
        <v>63</v>
      </c>
      <c r="E9" s="27" t="s">
        <v>52</v>
      </c>
      <c r="F9" s="27" t="s">
        <v>88</v>
      </c>
      <c r="G9" s="27" t="s">
        <v>82</v>
      </c>
      <c r="H9" s="28">
        <v>3.3</v>
      </c>
      <c r="I9" s="54">
        <v>500</v>
      </c>
      <c r="J9" s="33">
        <f t="shared" si="0"/>
        <v>500</v>
      </c>
      <c r="K9" s="34" t="str">
        <f t="shared" si="1"/>
        <v>OK</v>
      </c>
      <c r="L9" s="52">
        <v>0</v>
      </c>
      <c r="M9" s="52">
        <v>0</v>
      </c>
      <c r="N9" s="52">
        <v>0</v>
      </c>
      <c r="O9" s="52">
        <v>0</v>
      </c>
      <c r="P9" s="52">
        <v>0</v>
      </c>
      <c r="Q9" s="52">
        <v>0</v>
      </c>
      <c r="R9" s="52">
        <v>0</v>
      </c>
      <c r="S9" s="52">
        <v>0</v>
      </c>
      <c r="T9" s="52">
        <v>0</v>
      </c>
      <c r="U9" s="52">
        <v>0</v>
      </c>
      <c r="V9" s="52">
        <v>0</v>
      </c>
      <c r="W9" s="52">
        <v>0</v>
      </c>
    </row>
    <row r="10" spans="1:23" ht="60" customHeight="1" x14ac:dyDescent="0.25">
      <c r="A10" s="74"/>
      <c r="B10" s="74"/>
      <c r="C10" s="47">
        <v>7</v>
      </c>
      <c r="D10" s="57" t="s">
        <v>64</v>
      </c>
      <c r="E10" s="27" t="s">
        <v>52</v>
      </c>
      <c r="F10" s="27" t="s">
        <v>89</v>
      </c>
      <c r="G10" s="27" t="s">
        <v>82</v>
      </c>
      <c r="H10" s="28">
        <v>1.27</v>
      </c>
      <c r="I10" s="54">
        <v>300</v>
      </c>
      <c r="J10" s="33">
        <f t="shared" si="0"/>
        <v>300</v>
      </c>
      <c r="K10" s="34" t="str">
        <f t="shared" si="1"/>
        <v>OK</v>
      </c>
      <c r="L10" s="52">
        <v>0</v>
      </c>
      <c r="M10" s="52">
        <v>0</v>
      </c>
      <c r="N10" s="52">
        <v>0</v>
      </c>
      <c r="O10" s="52">
        <v>0</v>
      </c>
      <c r="P10" s="52">
        <v>0</v>
      </c>
      <c r="Q10" s="52">
        <v>0</v>
      </c>
      <c r="R10" s="52">
        <v>0</v>
      </c>
      <c r="S10" s="52">
        <v>0</v>
      </c>
      <c r="T10" s="52">
        <v>0</v>
      </c>
      <c r="U10" s="52">
        <v>0</v>
      </c>
      <c r="V10" s="52">
        <v>0</v>
      </c>
      <c r="W10" s="52">
        <v>0</v>
      </c>
    </row>
    <row r="11" spans="1:23" ht="195" x14ac:dyDescent="0.25">
      <c r="A11" s="65" t="s">
        <v>108</v>
      </c>
      <c r="B11" s="55">
        <v>3</v>
      </c>
      <c r="C11" s="47">
        <v>8</v>
      </c>
      <c r="D11" s="57" t="s">
        <v>65</v>
      </c>
      <c r="E11" s="27" t="s">
        <v>79</v>
      </c>
      <c r="F11" s="27" t="s">
        <v>90</v>
      </c>
      <c r="G11" s="27" t="s">
        <v>82</v>
      </c>
      <c r="H11" s="28">
        <v>3.5</v>
      </c>
      <c r="I11" s="54"/>
      <c r="J11" s="33">
        <f t="shared" si="0"/>
        <v>0</v>
      </c>
      <c r="K11" s="34" t="str">
        <f t="shared" si="1"/>
        <v>OK</v>
      </c>
      <c r="L11" s="52">
        <v>0</v>
      </c>
      <c r="M11" s="52">
        <v>0</v>
      </c>
      <c r="N11" s="52">
        <v>0</v>
      </c>
      <c r="O11" s="52">
        <v>0</v>
      </c>
      <c r="P11" s="52">
        <v>0</v>
      </c>
      <c r="Q11" s="52">
        <v>0</v>
      </c>
      <c r="R11" s="52">
        <v>0</v>
      </c>
      <c r="S11" s="52">
        <v>0</v>
      </c>
      <c r="T11" s="52">
        <v>0</v>
      </c>
      <c r="U11" s="52">
        <v>0</v>
      </c>
      <c r="V11" s="52">
        <v>0</v>
      </c>
      <c r="W11" s="52">
        <v>0</v>
      </c>
    </row>
    <row r="12" spans="1:23" ht="105" x14ac:dyDescent="0.25">
      <c r="A12" s="76" t="s">
        <v>102</v>
      </c>
      <c r="B12" s="72">
        <v>4</v>
      </c>
      <c r="C12" s="47">
        <v>9</v>
      </c>
      <c r="D12" s="57" t="s">
        <v>66</v>
      </c>
      <c r="E12" s="27" t="s">
        <v>52</v>
      </c>
      <c r="F12" s="27" t="s">
        <v>91</v>
      </c>
      <c r="G12" s="27" t="s">
        <v>82</v>
      </c>
      <c r="H12" s="28">
        <v>3.04</v>
      </c>
      <c r="I12" s="54">
        <v>30</v>
      </c>
      <c r="J12" s="33">
        <f t="shared" si="0"/>
        <v>0</v>
      </c>
      <c r="K12" s="34" t="str">
        <f t="shared" si="1"/>
        <v>OK</v>
      </c>
      <c r="L12" s="52">
        <v>30</v>
      </c>
      <c r="M12" s="52">
        <v>0</v>
      </c>
      <c r="N12" s="52">
        <v>0</v>
      </c>
      <c r="O12" s="52">
        <v>0</v>
      </c>
      <c r="P12" s="52">
        <v>0</v>
      </c>
      <c r="Q12" s="52">
        <v>0</v>
      </c>
      <c r="R12" s="52">
        <v>0</v>
      </c>
      <c r="S12" s="52">
        <v>0</v>
      </c>
      <c r="T12" s="52">
        <v>0</v>
      </c>
      <c r="U12" s="52">
        <v>0</v>
      </c>
      <c r="V12" s="52">
        <v>0</v>
      </c>
      <c r="W12" s="52">
        <v>0</v>
      </c>
    </row>
    <row r="13" spans="1:23" ht="75" x14ac:dyDescent="0.25">
      <c r="A13" s="73"/>
      <c r="B13" s="73"/>
      <c r="C13" s="47">
        <v>10</v>
      </c>
      <c r="D13" s="57" t="s">
        <v>67</v>
      </c>
      <c r="E13" s="27" t="s">
        <v>52</v>
      </c>
      <c r="F13" s="27" t="s">
        <v>92</v>
      </c>
      <c r="G13" s="27" t="s">
        <v>82</v>
      </c>
      <c r="H13" s="28">
        <v>3.54</v>
      </c>
      <c r="I13" s="54">
        <v>30</v>
      </c>
      <c r="J13" s="33">
        <f t="shared" si="0"/>
        <v>0</v>
      </c>
      <c r="K13" s="34" t="str">
        <f t="shared" si="1"/>
        <v>OK</v>
      </c>
      <c r="L13" s="52">
        <v>30</v>
      </c>
      <c r="M13" s="52">
        <v>0</v>
      </c>
      <c r="N13" s="52">
        <v>0</v>
      </c>
      <c r="O13" s="52">
        <v>0</v>
      </c>
      <c r="P13" s="52">
        <v>0</v>
      </c>
      <c r="Q13" s="52">
        <v>0</v>
      </c>
      <c r="R13" s="52">
        <v>0</v>
      </c>
      <c r="S13" s="52">
        <v>0</v>
      </c>
      <c r="T13" s="52">
        <v>0</v>
      </c>
      <c r="U13" s="52">
        <v>0</v>
      </c>
      <c r="V13" s="52">
        <v>0</v>
      </c>
      <c r="W13" s="52">
        <v>0</v>
      </c>
    </row>
    <row r="14" spans="1:23" ht="90" x14ac:dyDescent="0.25">
      <c r="A14" s="73"/>
      <c r="B14" s="73"/>
      <c r="C14" s="47">
        <v>11</v>
      </c>
      <c r="D14" s="57" t="s">
        <v>68</v>
      </c>
      <c r="E14" s="27" t="s">
        <v>52</v>
      </c>
      <c r="F14" s="27" t="s">
        <v>92</v>
      </c>
      <c r="G14" s="27" t="s">
        <v>82</v>
      </c>
      <c r="H14" s="28">
        <v>4.24</v>
      </c>
      <c r="I14" s="54">
        <v>60</v>
      </c>
      <c r="J14" s="33">
        <f t="shared" si="0"/>
        <v>60</v>
      </c>
      <c r="K14" s="34" t="str">
        <f t="shared" si="1"/>
        <v>OK</v>
      </c>
      <c r="L14" s="52">
        <v>0</v>
      </c>
      <c r="M14" s="52">
        <v>0</v>
      </c>
      <c r="N14" s="52">
        <v>0</v>
      </c>
      <c r="O14" s="52">
        <v>0</v>
      </c>
      <c r="P14" s="52">
        <v>0</v>
      </c>
      <c r="Q14" s="52">
        <v>0</v>
      </c>
      <c r="R14" s="52">
        <v>0</v>
      </c>
      <c r="S14" s="52">
        <v>0</v>
      </c>
      <c r="T14" s="52">
        <v>0</v>
      </c>
      <c r="U14" s="52">
        <v>0</v>
      </c>
      <c r="V14" s="52">
        <v>0</v>
      </c>
      <c r="W14" s="52">
        <v>0</v>
      </c>
    </row>
    <row r="15" spans="1:23" ht="90" x14ac:dyDescent="0.25">
      <c r="A15" s="73"/>
      <c r="B15" s="73"/>
      <c r="C15" s="47">
        <v>12</v>
      </c>
      <c r="D15" s="57" t="s">
        <v>69</v>
      </c>
      <c r="E15" s="27" t="s">
        <v>52</v>
      </c>
      <c r="F15" s="27" t="s">
        <v>93</v>
      </c>
      <c r="G15" s="27" t="s">
        <v>82</v>
      </c>
      <c r="H15" s="28">
        <v>0.81</v>
      </c>
      <c r="I15" s="54">
        <v>200</v>
      </c>
      <c r="J15" s="33">
        <f t="shared" si="0"/>
        <v>200</v>
      </c>
      <c r="K15" s="34" t="str">
        <f t="shared" si="1"/>
        <v>OK</v>
      </c>
      <c r="L15" s="52">
        <v>0</v>
      </c>
      <c r="M15" s="52">
        <v>0</v>
      </c>
      <c r="N15" s="52">
        <v>0</v>
      </c>
      <c r="O15" s="52">
        <v>0</v>
      </c>
      <c r="P15" s="52">
        <v>0</v>
      </c>
      <c r="Q15" s="52">
        <v>0</v>
      </c>
      <c r="R15" s="52">
        <v>0</v>
      </c>
      <c r="S15" s="52">
        <v>0</v>
      </c>
      <c r="T15" s="52">
        <v>0</v>
      </c>
      <c r="U15" s="52">
        <v>0</v>
      </c>
      <c r="V15" s="52">
        <v>0</v>
      </c>
      <c r="W15" s="52">
        <v>0</v>
      </c>
    </row>
    <row r="16" spans="1:23" ht="60" x14ac:dyDescent="0.25">
      <c r="A16" s="73"/>
      <c r="B16" s="73"/>
      <c r="C16" s="47">
        <v>13</v>
      </c>
      <c r="D16" s="57" t="s">
        <v>70</v>
      </c>
      <c r="E16" s="27" t="s">
        <v>80</v>
      </c>
      <c r="F16" s="27" t="s">
        <v>93</v>
      </c>
      <c r="G16" s="27" t="s">
        <v>82</v>
      </c>
      <c r="H16" s="28">
        <v>0.96</v>
      </c>
      <c r="I16" s="54">
        <v>200</v>
      </c>
      <c r="J16" s="33">
        <f t="shared" si="0"/>
        <v>200</v>
      </c>
      <c r="K16" s="34" t="str">
        <f t="shared" si="1"/>
        <v>OK</v>
      </c>
      <c r="L16" s="52">
        <v>0</v>
      </c>
      <c r="M16" s="52">
        <v>0</v>
      </c>
      <c r="N16" s="52">
        <v>0</v>
      </c>
      <c r="O16" s="52">
        <v>0</v>
      </c>
      <c r="P16" s="52">
        <v>0</v>
      </c>
      <c r="Q16" s="52">
        <v>0</v>
      </c>
      <c r="R16" s="52">
        <v>0</v>
      </c>
      <c r="S16" s="52">
        <v>0</v>
      </c>
      <c r="T16" s="52">
        <v>0</v>
      </c>
      <c r="U16" s="52">
        <v>0</v>
      </c>
      <c r="V16" s="52">
        <v>0</v>
      </c>
      <c r="W16" s="52">
        <v>0</v>
      </c>
    </row>
    <row r="17" spans="1:23" ht="45" x14ac:dyDescent="0.25">
      <c r="A17" s="73"/>
      <c r="B17" s="73"/>
      <c r="C17" s="47">
        <v>14</v>
      </c>
      <c r="D17" s="57" t="s">
        <v>71</v>
      </c>
      <c r="E17" s="27" t="s">
        <v>52</v>
      </c>
      <c r="F17" s="27" t="s">
        <v>92</v>
      </c>
      <c r="G17" s="27" t="s">
        <v>82</v>
      </c>
      <c r="H17" s="28">
        <v>1.1499999999999999</v>
      </c>
      <c r="I17" s="54">
        <v>50</v>
      </c>
      <c r="J17" s="33">
        <f t="shared" si="0"/>
        <v>30</v>
      </c>
      <c r="K17" s="34" t="str">
        <f t="shared" si="1"/>
        <v>OK</v>
      </c>
      <c r="L17" s="52">
        <v>20</v>
      </c>
      <c r="M17" s="52">
        <v>0</v>
      </c>
      <c r="N17" s="52">
        <v>0</v>
      </c>
      <c r="O17" s="52">
        <v>0</v>
      </c>
      <c r="P17" s="52">
        <v>0</v>
      </c>
      <c r="Q17" s="52">
        <v>0</v>
      </c>
      <c r="R17" s="52">
        <v>0</v>
      </c>
      <c r="S17" s="52">
        <v>0</v>
      </c>
      <c r="T17" s="52">
        <v>0</v>
      </c>
      <c r="U17" s="52">
        <v>0</v>
      </c>
      <c r="V17" s="52">
        <v>0</v>
      </c>
      <c r="W17" s="52">
        <v>0</v>
      </c>
    </row>
    <row r="18" spans="1:23" ht="135" x14ac:dyDescent="0.25">
      <c r="A18" s="73"/>
      <c r="B18" s="73"/>
      <c r="C18" s="47">
        <v>15</v>
      </c>
      <c r="D18" s="57" t="s">
        <v>72</v>
      </c>
      <c r="E18" s="27" t="s">
        <v>80</v>
      </c>
      <c r="F18" s="27" t="s">
        <v>94</v>
      </c>
      <c r="G18" s="27" t="s">
        <v>82</v>
      </c>
      <c r="H18" s="28">
        <v>1.1599999999999999</v>
      </c>
      <c r="I18" s="54">
        <v>50</v>
      </c>
      <c r="J18" s="33">
        <f t="shared" si="0"/>
        <v>0</v>
      </c>
      <c r="K18" s="34" t="str">
        <f t="shared" si="1"/>
        <v>OK</v>
      </c>
      <c r="L18" s="52">
        <v>50</v>
      </c>
      <c r="M18" s="52">
        <v>0</v>
      </c>
      <c r="N18" s="52">
        <v>0</v>
      </c>
      <c r="O18" s="52">
        <v>0</v>
      </c>
      <c r="P18" s="52">
        <v>0</v>
      </c>
      <c r="Q18" s="52">
        <v>0</v>
      </c>
      <c r="R18" s="52">
        <v>0</v>
      </c>
      <c r="S18" s="52">
        <v>0</v>
      </c>
      <c r="T18" s="52">
        <v>0</v>
      </c>
      <c r="U18" s="52">
        <v>0</v>
      </c>
      <c r="V18" s="52">
        <v>0</v>
      </c>
      <c r="W18" s="52">
        <v>0</v>
      </c>
    </row>
    <row r="19" spans="1:23" ht="60" x14ac:dyDescent="0.25">
      <c r="A19" s="73"/>
      <c r="B19" s="73"/>
      <c r="C19" s="47">
        <v>16</v>
      </c>
      <c r="D19" s="57" t="s">
        <v>73</v>
      </c>
      <c r="E19" s="27" t="s">
        <v>81</v>
      </c>
      <c r="F19" s="27" t="s">
        <v>95</v>
      </c>
      <c r="G19" s="27" t="s">
        <v>83</v>
      </c>
      <c r="H19" s="28">
        <v>2.11</v>
      </c>
      <c r="I19" s="54">
        <v>300</v>
      </c>
      <c r="J19" s="33">
        <f t="shared" si="0"/>
        <v>200</v>
      </c>
      <c r="K19" s="34" t="str">
        <f t="shared" si="1"/>
        <v>OK</v>
      </c>
      <c r="L19" s="52">
        <v>100</v>
      </c>
      <c r="M19" s="52">
        <v>0</v>
      </c>
      <c r="N19" s="52">
        <v>0</v>
      </c>
      <c r="O19" s="52">
        <v>0</v>
      </c>
      <c r="P19" s="52">
        <v>0</v>
      </c>
      <c r="Q19" s="52">
        <v>0</v>
      </c>
      <c r="R19" s="52">
        <v>0</v>
      </c>
      <c r="S19" s="52">
        <v>0</v>
      </c>
      <c r="T19" s="52">
        <v>0</v>
      </c>
      <c r="U19" s="52">
        <v>0</v>
      </c>
      <c r="V19" s="52">
        <v>0</v>
      </c>
      <c r="W19" s="52">
        <v>0</v>
      </c>
    </row>
    <row r="20" spans="1:23" ht="30" x14ac:dyDescent="0.25">
      <c r="A20" s="73"/>
      <c r="B20" s="73"/>
      <c r="C20" s="47">
        <v>17</v>
      </c>
      <c r="D20" s="57" t="s">
        <v>74</v>
      </c>
      <c r="E20" s="27" t="s">
        <v>81</v>
      </c>
      <c r="F20" s="27" t="s">
        <v>96</v>
      </c>
      <c r="G20" s="27" t="s">
        <v>83</v>
      </c>
      <c r="H20" s="28">
        <v>0.12</v>
      </c>
      <c r="I20" s="54">
        <v>120</v>
      </c>
      <c r="J20" s="33">
        <f t="shared" si="0"/>
        <v>0</v>
      </c>
      <c r="K20" s="34" t="str">
        <f t="shared" si="1"/>
        <v>OK</v>
      </c>
      <c r="L20" s="52">
        <v>120</v>
      </c>
      <c r="M20" s="52">
        <v>0</v>
      </c>
      <c r="N20" s="52">
        <v>0</v>
      </c>
      <c r="O20" s="52">
        <v>0</v>
      </c>
      <c r="P20" s="52">
        <v>0</v>
      </c>
      <c r="Q20" s="52">
        <v>0</v>
      </c>
      <c r="R20" s="52">
        <v>0</v>
      </c>
      <c r="S20" s="52">
        <v>0</v>
      </c>
      <c r="T20" s="52">
        <v>0</v>
      </c>
      <c r="U20" s="52">
        <v>0</v>
      </c>
      <c r="V20" s="52">
        <v>0</v>
      </c>
      <c r="W20" s="52">
        <v>0</v>
      </c>
    </row>
    <row r="21" spans="1:23" ht="30" x14ac:dyDescent="0.25">
      <c r="A21" s="73"/>
      <c r="B21" s="73"/>
      <c r="C21" s="47">
        <v>18</v>
      </c>
      <c r="D21" s="57" t="s">
        <v>75</v>
      </c>
      <c r="E21" s="27" t="s">
        <v>52</v>
      </c>
      <c r="F21" s="27" t="s">
        <v>97</v>
      </c>
      <c r="G21" s="27" t="s">
        <v>82</v>
      </c>
      <c r="H21" s="28">
        <v>10.14</v>
      </c>
      <c r="I21" s="54"/>
      <c r="J21" s="33">
        <f t="shared" si="0"/>
        <v>0</v>
      </c>
      <c r="K21" s="34" t="str">
        <f t="shared" si="1"/>
        <v>OK</v>
      </c>
      <c r="L21" s="52">
        <v>0</v>
      </c>
      <c r="M21" s="52">
        <v>0</v>
      </c>
      <c r="N21" s="52">
        <v>0</v>
      </c>
      <c r="O21" s="52">
        <v>0</v>
      </c>
      <c r="P21" s="52">
        <v>0</v>
      </c>
      <c r="Q21" s="52">
        <v>0</v>
      </c>
      <c r="R21" s="52">
        <v>0</v>
      </c>
      <c r="S21" s="52">
        <v>0</v>
      </c>
      <c r="T21" s="52">
        <v>0</v>
      </c>
      <c r="U21" s="52">
        <v>0</v>
      </c>
      <c r="V21" s="52">
        <v>0</v>
      </c>
      <c r="W21" s="52">
        <v>0</v>
      </c>
    </row>
    <row r="22" spans="1:23" ht="30" x14ac:dyDescent="0.25">
      <c r="A22" s="74"/>
      <c r="B22" s="74"/>
      <c r="C22" s="47">
        <v>19</v>
      </c>
      <c r="D22" s="57" t="s">
        <v>76</v>
      </c>
      <c r="E22" s="27" t="s">
        <v>80</v>
      </c>
      <c r="F22" s="27" t="s">
        <v>98</v>
      </c>
      <c r="G22" s="27" t="s">
        <v>82</v>
      </c>
      <c r="H22" s="28">
        <v>1.95</v>
      </c>
      <c r="I22" s="54"/>
      <c r="J22" s="33">
        <f t="shared" si="0"/>
        <v>0</v>
      </c>
      <c r="K22" s="34" t="str">
        <f t="shared" si="1"/>
        <v>OK</v>
      </c>
      <c r="L22" s="52">
        <v>0</v>
      </c>
      <c r="M22" s="52">
        <v>0</v>
      </c>
      <c r="N22" s="52">
        <v>0</v>
      </c>
      <c r="O22" s="52">
        <v>0</v>
      </c>
      <c r="P22" s="52">
        <v>0</v>
      </c>
      <c r="Q22" s="52">
        <v>0</v>
      </c>
      <c r="R22" s="52">
        <v>0</v>
      </c>
      <c r="S22" s="52">
        <v>0</v>
      </c>
      <c r="T22" s="52">
        <v>0</v>
      </c>
      <c r="U22" s="52">
        <v>0</v>
      </c>
      <c r="V22" s="52">
        <v>0</v>
      </c>
      <c r="W22" s="52">
        <v>0</v>
      </c>
    </row>
    <row r="23" spans="1:23" ht="150" customHeight="1" x14ac:dyDescent="0.25">
      <c r="A23" s="47" t="s">
        <v>103</v>
      </c>
      <c r="B23" s="47">
        <v>5</v>
      </c>
      <c r="C23" s="47">
        <v>20</v>
      </c>
      <c r="D23" s="57" t="s">
        <v>77</v>
      </c>
      <c r="E23" s="27" t="s">
        <v>52</v>
      </c>
      <c r="F23" s="27" t="s">
        <v>99</v>
      </c>
      <c r="G23" s="27" t="s">
        <v>82</v>
      </c>
      <c r="H23" s="28">
        <v>487.41</v>
      </c>
      <c r="I23" s="54"/>
      <c r="J23" s="33">
        <f t="shared" si="0"/>
        <v>0</v>
      </c>
      <c r="K23" s="34" t="str">
        <f t="shared" si="1"/>
        <v>OK</v>
      </c>
      <c r="L23" s="52">
        <v>0</v>
      </c>
      <c r="M23" s="52">
        <v>0</v>
      </c>
      <c r="N23" s="52">
        <v>0</v>
      </c>
      <c r="O23" s="52">
        <v>0</v>
      </c>
      <c r="P23" s="52">
        <v>0</v>
      </c>
      <c r="Q23" s="52">
        <v>0</v>
      </c>
      <c r="R23" s="52">
        <v>0</v>
      </c>
      <c r="S23" s="52">
        <v>0</v>
      </c>
      <c r="T23" s="52">
        <v>0</v>
      </c>
      <c r="U23" s="52">
        <v>0</v>
      </c>
      <c r="V23" s="52">
        <v>0</v>
      </c>
      <c r="W23" s="52">
        <v>0</v>
      </c>
    </row>
    <row r="25" spans="1:23" x14ac:dyDescent="0.25">
      <c r="D25" s="26" t="s">
        <v>49</v>
      </c>
    </row>
  </sheetData>
  <mergeCells count="22">
    <mergeCell ref="A4:A7"/>
    <mergeCell ref="B4:B7"/>
    <mergeCell ref="A8:A10"/>
    <mergeCell ref="B8:B10"/>
    <mergeCell ref="A12:A22"/>
    <mergeCell ref="B12:B22"/>
    <mergeCell ref="A2:K2"/>
    <mergeCell ref="O1:O2"/>
    <mergeCell ref="P1:P2"/>
    <mergeCell ref="A1:C1"/>
    <mergeCell ref="D1:H1"/>
    <mergeCell ref="I1:K1"/>
    <mergeCell ref="L1:L2"/>
    <mergeCell ref="M1:M2"/>
    <mergeCell ref="N1:N2"/>
    <mergeCell ref="U1:U2"/>
    <mergeCell ref="V1:V2"/>
    <mergeCell ref="W1:W2"/>
    <mergeCell ref="Q1:Q2"/>
    <mergeCell ref="R1:R2"/>
    <mergeCell ref="S1:S2"/>
    <mergeCell ref="T1:T2"/>
  </mergeCells>
  <conditionalFormatting sqref="N4:W4">
    <cfRule type="cellIs" dxfId="41" priority="16" stopIfTrue="1" operator="greaterThan">
      <formula>0</formula>
    </cfRule>
    <cfRule type="cellIs" dxfId="40" priority="17" stopIfTrue="1" operator="greaterThan">
      <formula>0</formula>
    </cfRule>
    <cfRule type="cellIs" dxfId="39" priority="18" stopIfTrue="1" operator="greaterThan">
      <formula>0</formula>
    </cfRule>
  </conditionalFormatting>
  <conditionalFormatting sqref="N5:W23">
    <cfRule type="cellIs" dxfId="38" priority="13" stopIfTrue="1" operator="greaterThan">
      <formula>0</formula>
    </cfRule>
    <cfRule type="cellIs" dxfId="37" priority="14" stopIfTrue="1" operator="greaterThan">
      <formula>0</formula>
    </cfRule>
    <cfRule type="cellIs" dxfId="36" priority="15" stopIfTrue="1" operator="greaterThan">
      <formula>0</formula>
    </cfRule>
  </conditionalFormatting>
  <conditionalFormatting sqref="L4">
    <cfRule type="cellIs" dxfId="35" priority="10" stopIfTrue="1" operator="greaterThan">
      <formula>0</formula>
    </cfRule>
    <cfRule type="cellIs" dxfId="34" priority="11" stopIfTrue="1" operator="greaterThan">
      <formula>0</formula>
    </cfRule>
    <cfRule type="cellIs" dxfId="33" priority="12" stopIfTrue="1" operator="greaterThan">
      <formula>0</formula>
    </cfRule>
  </conditionalFormatting>
  <conditionalFormatting sqref="L5:L23">
    <cfRule type="cellIs" dxfId="32" priority="7" stopIfTrue="1" operator="greaterThan">
      <formula>0</formula>
    </cfRule>
    <cfRule type="cellIs" dxfId="31" priority="8" stopIfTrue="1" operator="greaterThan">
      <formula>0</formula>
    </cfRule>
    <cfRule type="cellIs" dxfId="30" priority="9" stopIfTrue="1" operator="greaterThan">
      <formula>0</formula>
    </cfRule>
  </conditionalFormatting>
  <conditionalFormatting sqref="M4">
    <cfRule type="cellIs" dxfId="29" priority="4" stopIfTrue="1" operator="greaterThan">
      <formula>0</formula>
    </cfRule>
    <cfRule type="cellIs" dxfId="28" priority="5" stopIfTrue="1" operator="greaterThan">
      <formula>0</formula>
    </cfRule>
    <cfRule type="cellIs" dxfId="27" priority="6" stopIfTrue="1" operator="greaterThan">
      <formula>0</formula>
    </cfRule>
  </conditionalFormatting>
  <conditionalFormatting sqref="M5:M23">
    <cfRule type="cellIs" dxfId="26" priority="1" stopIfTrue="1" operator="greaterThan">
      <formula>0</formula>
    </cfRule>
    <cfRule type="cellIs" dxfId="25" priority="2" stopIfTrue="1" operator="greaterThan">
      <formula>0</formula>
    </cfRule>
    <cfRule type="cellIs" dxfId="24" priority="3" stopIfTrue="1" operator="greaterThan">
      <formula>0</formula>
    </cfRule>
  </conditionalFormatting>
  <pageMargins left="0.511811024" right="0.511811024" top="0.78740157499999996" bottom="0.78740157499999996" header="0.31496062000000002" footer="0.3149606200000000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
  <sheetViews>
    <sheetView topLeftCell="A25" zoomScale="80" zoomScaleNormal="80" workbookViewId="0">
      <selection activeCell="I33" sqref="I33:M33"/>
    </sheetView>
  </sheetViews>
  <sheetFormatPr defaultColWidth="9.7109375" defaultRowHeight="15" x14ac:dyDescent="0.25"/>
  <cols>
    <col min="1" max="1" width="14.5703125" style="1" customWidth="1"/>
    <col min="2" max="2" width="5.5703125" style="2" bestFit="1" customWidth="1"/>
    <col min="3" max="3" width="6" style="22" bestFit="1" customWidth="1"/>
    <col min="4" max="4" width="53.85546875" style="2" bestFit="1" customWidth="1"/>
    <col min="5" max="5" width="9.85546875" style="2" bestFit="1" customWidth="1"/>
    <col min="6" max="6" width="18" style="2" customWidth="1"/>
    <col min="7" max="7" width="11.28515625" style="2" customWidth="1"/>
    <col min="8" max="8" width="12.7109375" style="21" bestFit="1" customWidth="1"/>
    <col min="9" max="9" width="11.28515625" style="23" customWidth="1"/>
    <col min="10" max="10" width="13.28515625" style="3" customWidth="1"/>
    <col min="11" max="11" width="15" style="24" bestFit="1" customWidth="1"/>
    <col min="12" max="12" width="15" style="20" bestFit="1" customWidth="1"/>
    <col min="13" max="13" width="17" style="20" bestFit="1" customWidth="1"/>
    <col min="14" max="16384" width="9.7109375" style="20"/>
  </cols>
  <sheetData>
    <row r="1" spans="1:13" ht="33" customHeight="1" x14ac:dyDescent="0.25">
      <c r="A1" s="71" t="s">
        <v>55</v>
      </c>
      <c r="B1" s="71"/>
      <c r="C1" s="71"/>
      <c r="D1" s="71" t="s">
        <v>56</v>
      </c>
      <c r="E1" s="71"/>
      <c r="F1" s="71"/>
      <c r="G1" s="71"/>
      <c r="H1" s="71"/>
      <c r="I1" s="84" t="s">
        <v>57</v>
      </c>
      <c r="J1" s="84"/>
      <c r="K1" s="84"/>
      <c r="L1" s="84"/>
      <c r="M1" s="84"/>
    </row>
    <row r="2" spans="1:13" ht="21.75" customHeight="1" x14ac:dyDescent="0.25">
      <c r="A2" s="71" t="s">
        <v>54</v>
      </c>
      <c r="B2" s="71"/>
      <c r="C2" s="71"/>
      <c r="D2" s="71"/>
      <c r="E2" s="71"/>
      <c r="F2" s="71"/>
      <c r="G2" s="71"/>
      <c r="H2" s="71"/>
      <c r="I2" s="71"/>
      <c r="J2" s="71"/>
      <c r="K2" s="71"/>
      <c r="L2" s="71"/>
      <c r="M2" s="71"/>
    </row>
    <row r="3" spans="1:13" s="21" customFormat="1" ht="45" x14ac:dyDescent="0.2">
      <c r="A3" s="29" t="s">
        <v>3</v>
      </c>
      <c r="B3" s="29" t="s">
        <v>1</v>
      </c>
      <c r="C3" s="17" t="s">
        <v>4</v>
      </c>
      <c r="D3" s="17" t="s">
        <v>6</v>
      </c>
      <c r="E3" s="17" t="s">
        <v>46</v>
      </c>
      <c r="F3" s="17" t="s">
        <v>47</v>
      </c>
      <c r="G3" s="17" t="s">
        <v>28</v>
      </c>
      <c r="H3" s="18" t="s">
        <v>5</v>
      </c>
      <c r="I3" s="30" t="s">
        <v>30</v>
      </c>
      <c r="J3" s="31" t="s">
        <v>51</v>
      </c>
      <c r="K3" s="29" t="s">
        <v>29</v>
      </c>
      <c r="L3" s="32" t="s">
        <v>40</v>
      </c>
      <c r="M3" s="32" t="s">
        <v>41</v>
      </c>
    </row>
    <row r="4" spans="1:13" ht="75" x14ac:dyDescent="0.25">
      <c r="A4" s="76" t="s">
        <v>100</v>
      </c>
      <c r="B4" s="72">
        <v>1</v>
      </c>
      <c r="C4" s="55">
        <v>1</v>
      </c>
      <c r="D4" s="56" t="s">
        <v>58</v>
      </c>
      <c r="E4" s="48" t="s">
        <v>52</v>
      </c>
      <c r="F4" s="48" t="s">
        <v>85</v>
      </c>
      <c r="G4" s="48" t="s">
        <v>82</v>
      </c>
      <c r="H4" s="51">
        <v>0.94</v>
      </c>
      <c r="I4" s="49">
        <f>Reitoria!I4+ESAG!I4+CEART!I4+CEFID!I4+FAED!I4+CEAD!I4+CCT!I4+CEPLAN!I4+CAV!I4+CEO!I4+CEAVI!I4+CESFI!I4+CERES!I4</f>
        <v>220</v>
      </c>
      <c r="J4" s="33">
        <f>(Reitoria!I4-Reitoria!J4)+(ESAG!I4-ESAG!J4)+(CEART!I4-CEART!J4)+(CEFID!I4-CEFID!J4)+(FAED!I4-FAED!J4)+(CEAD!I4-CEAD!J4)+(CCT!I4-CCT!J4)+(CEPLAN!I4-CEPLAN!J4)+(CAV!I4-CAV!J4)+(CEO!I4-CEO!J4)+(CEAVI!I4-CEAVI!J4)+(CESFI!I4-CESFI!J4)+(CERES!I4-CERES!J4)</f>
        <v>70</v>
      </c>
      <c r="K4" s="50">
        <f>I4-J4</f>
        <v>150</v>
      </c>
      <c r="L4" s="45">
        <f>H4*I4</f>
        <v>206.79999999999998</v>
      </c>
      <c r="M4" s="46">
        <f>H4*J4</f>
        <v>65.8</v>
      </c>
    </row>
    <row r="5" spans="1:13" ht="135" x14ac:dyDescent="0.25">
      <c r="A5" s="73"/>
      <c r="B5" s="73"/>
      <c r="C5" s="55">
        <v>2</v>
      </c>
      <c r="D5" s="56" t="s">
        <v>59</v>
      </c>
      <c r="E5" s="48" t="s">
        <v>78</v>
      </c>
      <c r="F5" s="48" t="s">
        <v>86</v>
      </c>
      <c r="G5" s="48" t="s">
        <v>82</v>
      </c>
      <c r="H5" s="51">
        <v>12.95</v>
      </c>
      <c r="I5" s="49">
        <f>Reitoria!I5+ESAG!I5+CEART!I5+CEFID!I5+FAED!I5+CEAD!I5+CCT!I5+CEPLAN!I5+CAV!I5+CEO!I5+CEAVI!I5+CESFI!I5+CERES!I5</f>
        <v>1495</v>
      </c>
      <c r="J5" s="33">
        <f>(Reitoria!I5-Reitoria!J5)+(ESAG!I5-ESAG!J5)+(CEART!I5-CEART!J5)+(CEFID!I5-CEFID!J5)+(FAED!I5-FAED!J5)+(CEAD!I5-CEAD!J5)+(CCT!I5-CCT!J5)+(CEPLAN!I5-CEPLAN!J5)+(CAV!I5-CAV!J5)+(CEO!I5-CEO!J5)+(CEAVI!I5-CEAVI!J5)+(CESFI!I5-CESFI!J5)+(CERES!I5-CERES!J5)</f>
        <v>305</v>
      </c>
      <c r="K5" s="50">
        <f t="shared" ref="K5:K23" si="0">I5-J5</f>
        <v>1190</v>
      </c>
      <c r="L5" s="45">
        <f t="shared" ref="L5:L23" si="1">H5*I5</f>
        <v>19360.25</v>
      </c>
      <c r="M5" s="46">
        <f t="shared" ref="M5:M23" si="2">H5*J5</f>
        <v>3949.75</v>
      </c>
    </row>
    <row r="6" spans="1:13" ht="45" x14ac:dyDescent="0.25">
      <c r="A6" s="73"/>
      <c r="B6" s="73"/>
      <c r="C6" s="47">
        <v>3</v>
      </c>
      <c r="D6" s="57" t="s">
        <v>60</v>
      </c>
      <c r="E6" s="27" t="s">
        <v>52</v>
      </c>
      <c r="F6" s="27" t="s">
        <v>87</v>
      </c>
      <c r="G6" s="27" t="s">
        <v>82</v>
      </c>
      <c r="H6" s="28">
        <v>31.21</v>
      </c>
      <c r="I6" s="49">
        <f>Reitoria!I6+ESAG!I6+CEART!I6+CEFID!I6+FAED!I6+CEAD!I6+CCT!I6+CEPLAN!I6+CAV!I6+CEO!I6+CEAVI!I6+CESFI!I6+CERES!I6</f>
        <v>20</v>
      </c>
      <c r="J6" s="33">
        <f>(Reitoria!I6-Reitoria!J6)+(ESAG!I6-ESAG!J6)+(CEART!I6-CEART!J6)+(CEFID!I6-CEFID!J6)+(FAED!I6-FAED!J6)+(CEAD!I6-CEAD!J6)+(CCT!I6-CCT!J6)+(CEPLAN!I6-CEPLAN!J6)+(CAV!I6-CAV!J6)+(CEO!I6-CEO!J6)+(CEAVI!I6-CEAVI!J6)+(CESFI!I6-CESFI!J6)+(CERES!I6-CERES!J6)</f>
        <v>20</v>
      </c>
      <c r="K6" s="50">
        <f t="shared" si="0"/>
        <v>0</v>
      </c>
      <c r="L6" s="45">
        <f t="shared" si="1"/>
        <v>624.20000000000005</v>
      </c>
      <c r="M6" s="46">
        <f t="shared" si="2"/>
        <v>624.20000000000005</v>
      </c>
    </row>
    <row r="7" spans="1:13" ht="105" x14ac:dyDescent="0.25">
      <c r="A7" s="74"/>
      <c r="B7" s="74"/>
      <c r="C7" s="47">
        <v>4</v>
      </c>
      <c r="D7" s="57" t="s">
        <v>61</v>
      </c>
      <c r="E7" s="27" t="s">
        <v>52</v>
      </c>
      <c r="F7" s="27" t="s">
        <v>86</v>
      </c>
      <c r="G7" s="27" t="s">
        <v>82</v>
      </c>
      <c r="H7" s="28">
        <v>15.5</v>
      </c>
      <c r="I7" s="49">
        <f>Reitoria!I7+ESAG!I7+CEART!I7+CEFID!I7+FAED!I7+CEAD!I7+CCT!I7+CEPLAN!I7+CAV!I7+CEO!I7+CEAVI!I7+CESFI!I7+CERES!I7</f>
        <v>350</v>
      </c>
      <c r="J7" s="33">
        <f>(Reitoria!I7-Reitoria!J7)+(ESAG!I7-ESAG!J7)+(CEART!I7-CEART!J7)+(CEFID!I7-CEFID!J7)+(FAED!I7-FAED!J7)+(CEAD!I7-CEAD!J7)+(CCT!I7-CCT!J7)+(CEPLAN!I7-CEPLAN!J7)+(CAV!I7-CAV!J7)+(CEO!I7-CEO!J7)+(CEAVI!I7-CEAVI!J7)+(CESFI!I7-CESFI!J7)+(CERES!I7-CERES!J7)</f>
        <v>137</v>
      </c>
      <c r="K7" s="50">
        <f t="shared" si="0"/>
        <v>213</v>
      </c>
      <c r="L7" s="45">
        <f t="shared" si="1"/>
        <v>5425</v>
      </c>
      <c r="M7" s="46">
        <f t="shared" si="2"/>
        <v>2123.5</v>
      </c>
    </row>
    <row r="8" spans="1:13" ht="120" x14ac:dyDescent="0.25">
      <c r="A8" s="76" t="s">
        <v>101</v>
      </c>
      <c r="B8" s="72">
        <v>2</v>
      </c>
      <c r="C8" s="47">
        <v>5</v>
      </c>
      <c r="D8" s="57" t="s">
        <v>62</v>
      </c>
      <c r="E8" s="27" t="s">
        <v>52</v>
      </c>
      <c r="F8" s="27" t="s">
        <v>88</v>
      </c>
      <c r="G8" s="27" t="s">
        <v>82</v>
      </c>
      <c r="H8" s="28">
        <v>1.49</v>
      </c>
      <c r="I8" s="49">
        <f>Reitoria!I8+ESAG!I8+CEART!I8+CEFID!I8+FAED!I8+CEAD!I8+CCT!I8+CEPLAN!I8+CAV!I8+CEO!I8+CEAVI!I8+CESFI!I8+CERES!I8</f>
        <v>4250</v>
      </c>
      <c r="J8" s="33">
        <f>(Reitoria!I8-Reitoria!J8)+(ESAG!I8-ESAG!J8)+(CEART!I8-CEART!J8)+(CEFID!I8-CEFID!J8)+(FAED!I8-FAED!J8)+(CEAD!I8-CEAD!J8)+(CCT!I8-CCT!J8)+(CEPLAN!I8-CEPLAN!J8)+(CAV!I8-CAV!J8)+(CEO!I8-CEO!J8)+(CEAVI!I8-CEAVI!J8)+(CESFI!I8-CESFI!J8)+(CERES!I8-CERES!J8)</f>
        <v>400</v>
      </c>
      <c r="K8" s="50">
        <f t="shared" si="0"/>
        <v>3850</v>
      </c>
      <c r="L8" s="45">
        <f t="shared" si="1"/>
        <v>6332.5</v>
      </c>
      <c r="M8" s="46">
        <f t="shared" si="2"/>
        <v>596</v>
      </c>
    </row>
    <row r="9" spans="1:13" ht="120" x14ac:dyDescent="0.25">
      <c r="A9" s="73"/>
      <c r="B9" s="73"/>
      <c r="C9" s="47">
        <v>6</v>
      </c>
      <c r="D9" s="57" t="s">
        <v>63</v>
      </c>
      <c r="E9" s="27" t="s">
        <v>52</v>
      </c>
      <c r="F9" s="27" t="s">
        <v>88</v>
      </c>
      <c r="G9" s="27" t="s">
        <v>82</v>
      </c>
      <c r="H9" s="28">
        <v>3.3</v>
      </c>
      <c r="I9" s="49">
        <f>Reitoria!I9+ESAG!I9+CEART!I9+CEFID!I9+FAED!I9+CEAD!I9+CCT!I9+CEPLAN!I9+CAV!I9+CEO!I9+CEAVI!I9+CESFI!I9+CERES!I9</f>
        <v>7300</v>
      </c>
      <c r="J9" s="33">
        <f>(Reitoria!I9-Reitoria!J9)+(ESAG!I9-ESAG!J9)+(CEART!I9-CEART!J9)+(CEFID!I9-CEFID!J9)+(FAED!I9-FAED!J9)+(CEAD!I9-CEAD!J9)+(CCT!I9-CCT!J9)+(CEPLAN!I9-CEPLAN!J9)+(CAV!I9-CAV!J9)+(CEO!I9-CEO!J9)+(CEAVI!I9-CEAVI!J9)+(CESFI!I9-CESFI!J9)+(CERES!I9-CERES!J9)</f>
        <v>950</v>
      </c>
      <c r="K9" s="50">
        <f t="shared" si="0"/>
        <v>6350</v>
      </c>
      <c r="L9" s="45">
        <f t="shared" si="1"/>
        <v>24090</v>
      </c>
      <c r="M9" s="46">
        <f t="shared" si="2"/>
        <v>3135</v>
      </c>
    </row>
    <row r="10" spans="1:13" ht="60" x14ac:dyDescent="0.25">
      <c r="A10" s="74"/>
      <c r="B10" s="74"/>
      <c r="C10" s="47">
        <v>7</v>
      </c>
      <c r="D10" s="57" t="s">
        <v>64</v>
      </c>
      <c r="E10" s="27" t="s">
        <v>52</v>
      </c>
      <c r="F10" s="27" t="s">
        <v>89</v>
      </c>
      <c r="G10" s="27" t="s">
        <v>82</v>
      </c>
      <c r="H10" s="28">
        <v>1.27</v>
      </c>
      <c r="I10" s="49">
        <f>Reitoria!I10+ESAG!I10+CEART!I10+CEFID!I10+FAED!I10+CEAD!I10+CCT!I10+CEPLAN!I10+CAV!I10+CEO!I10+CEAVI!I10+CESFI!I10+CERES!I10</f>
        <v>6390</v>
      </c>
      <c r="J10" s="33">
        <f>(Reitoria!I10-Reitoria!J10)+(ESAG!I10-ESAG!J10)+(CEART!I10-CEART!J10)+(CEFID!I10-CEFID!J10)+(FAED!I10-FAED!J10)+(CEAD!I10-CEAD!J10)+(CCT!I10-CCT!J10)+(CEPLAN!I10-CEPLAN!J10)+(CAV!I10-CAV!J10)+(CEO!I10-CEO!J10)+(CEAVI!I10-CEAVI!J10)+(CESFI!I10-CESFI!J10)+(CERES!I10-CERES!J10)</f>
        <v>900</v>
      </c>
      <c r="K10" s="50">
        <f t="shared" si="0"/>
        <v>5490</v>
      </c>
      <c r="L10" s="45">
        <f t="shared" si="1"/>
        <v>8115.3</v>
      </c>
      <c r="M10" s="46">
        <f t="shared" si="2"/>
        <v>1143</v>
      </c>
    </row>
    <row r="11" spans="1:13" ht="195" x14ac:dyDescent="0.25">
      <c r="A11" s="65" t="s">
        <v>108</v>
      </c>
      <c r="B11" s="55">
        <v>3</v>
      </c>
      <c r="C11" s="47">
        <v>8</v>
      </c>
      <c r="D11" s="57" t="s">
        <v>65</v>
      </c>
      <c r="E11" s="27" t="s">
        <v>79</v>
      </c>
      <c r="F11" s="27" t="s">
        <v>90</v>
      </c>
      <c r="G11" s="27" t="s">
        <v>82</v>
      </c>
      <c r="H11" s="28">
        <v>3.5</v>
      </c>
      <c r="I11" s="49">
        <f>Reitoria!I11+ESAG!I11+CEART!I11+CEFID!I11+FAED!I11+CEAD!I11+CCT!I11+CEPLAN!I11+CAV!I11+CEO!I11+CEAVI!I11+CESFI!I11+CERES!I11</f>
        <v>28970</v>
      </c>
      <c r="J11" s="33">
        <f>(Reitoria!I11-Reitoria!J11)+(ESAG!I11-ESAG!J11)+(CEART!I11-CEART!J11)+(CEFID!I11-CEFID!J11)+(FAED!I11-FAED!J11)+(CEAD!I11-CEAD!J11)+(CCT!I11-CCT!J11)+(CEPLAN!I11-CEPLAN!J11)+(CAV!I11-CAV!J11)+(CEO!I11-CEO!J11)+(CEAVI!I11-CEAVI!J11)+(CESFI!I11-CESFI!J11)+(CERES!I11-CERES!J11)</f>
        <v>6170</v>
      </c>
      <c r="K11" s="50">
        <f t="shared" si="0"/>
        <v>22800</v>
      </c>
      <c r="L11" s="45">
        <f t="shared" si="1"/>
        <v>101395</v>
      </c>
      <c r="M11" s="46">
        <f t="shared" si="2"/>
        <v>21595</v>
      </c>
    </row>
    <row r="12" spans="1:13" ht="105" x14ac:dyDescent="0.25">
      <c r="A12" s="76" t="s">
        <v>102</v>
      </c>
      <c r="B12" s="72">
        <v>4</v>
      </c>
      <c r="C12" s="47">
        <v>9</v>
      </c>
      <c r="D12" s="57" t="s">
        <v>66</v>
      </c>
      <c r="E12" s="27" t="s">
        <v>52</v>
      </c>
      <c r="F12" s="27" t="s">
        <v>91</v>
      </c>
      <c r="G12" s="27" t="s">
        <v>82</v>
      </c>
      <c r="H12" s="28">
        <v>3.04</v>
      </c>
      <c r="I12" s="49">
        <f>Reitoria!I12+ESAG!I12+CEART!I12+CEFID!I12+FAED!I12+CEAD!I12+CCT!I12+CEPLAN!I12+CAV!I12+CEO!I12+CEAVI!I12+CESFI!I12+CERES!I12</f>
        <v>525</v>
      </c>
      <c r="J12" s="33">
        <f>(Reitoria!I12-Reitoria!J12)+(ESAG!I12-ESAG!J12)+(CEART!I12-CEART!J12)+(CEFID!I12-CEFID!J12)+(FAED!I12-FAED!J12)+(CEAD!I12-CEAD!J12)+(CCT!I12-CCT!J12)+(CEPLAN!I12-CEPLAN!J12)+(CAV!I12-CAV!J12)+(CEO!I12-CEO!J12)+(CEAVI!I12-CEAVI!J12)+(CESFI!I12-CESFI!J12)+(CERES!I12-CERES!J12)</f>
        <v>245</v>
      </c>
      <c r="K12" s="50">
        <f t="shared" si="0"/>
        <v>280</v>
      </c>
      <c r="L12" s="45">
        <f t="shared" si="1"/>
        <v>1596</v>
      </c>
      <c r="M12" s="46">
        <f t="shared" si="2"/>
        <v>744.8</v>
      </c>
    </row>
    <row r="13" spans="1:13" ht="75" x14ac:dyDescent="0.25">
      <c r="A13" s="73"/>
      <c r="B13" s="73"/>
      <c r="C13" s="47">
        <v>10</v>
      </c>
      <c r="D13" s="57" t="s">
        <v>67</v>
      </c>
      <c r="E13" s="27" t="s">
        <v>52</v>
      </c>
      <c r="F13" s="27" t="s">
        <v>92</v>
      </c>
      <c r="G13" s="27" t="s">
        <v>82</v>
      </c>
      <c r="H13" s="28">
        <v>3.54</v>
      </c>
      <c r="I13" s="49">
        <f>Reitoria!I13+ESAG!I13+CEART!I13+CEFID!I13+FAED!I13+CEAD!I13+CCT!I13+CEPLAN!I13+CAV!I13+CEO!I13+CEAVI!I13+CESFI!I13+CERES!I13</f>
        <v>470</v>
      </c>
      <c r="J13" s="33">
        <f>(Reitoria!I13-Reitoria!J13)+(ESAG!I13-ESAG!J13)+(CEART!I13-CEART!J13)+(CEFID!I13-CEFID!J13)+(FAED!I13-FAED!J13)+(CEAD!I13-CEAD!J13)+(CCT!I13-CCT!J13)+(CEPLAN!I13-CEPLAN!J13)+(CAV!I13-CAV!J13)+(CEO!I13-CEO!J13)+(CEAVI!I13-CEAVI!J13)+(CESFI!I13-CESFI!J13)+(CERES!I13-CERES!J13)</f>
        <v>130</v>
      </c>
      <c r="K13" s="50">
        <f t="shared" si="0"/>
        <v>340</v>
      </c>
      <c r="L13" s="45">
        <f t="shared" si="1"/>
        <v>1663.8</v>
      </c>
      <c r="M13" s="46">
        <f t="shared" si="2"/>
        <v>460.2</v>
      </c>
    </row>
    <row r="14" spans="1:13" ht="90" x14ac:dyDescent="0.25">
      <c r="A14" s="73"/>
      <c r="B14" s="73"/>
      <c r="C14" s="47">
        <v>11</v>
      </c>
      <c r="D14" s="57" t="s">
        <v>68</v>
      </c>
      <c r="E14" s="27" t="s">
        <v>52</v>
      </c>
      <c r="F14" s="27" t="s">
        <v>92</v>
      </c>
      <c r="G14" s="27" t="s">
        <v>82</v>
      </c>
      <c r="H14" s="28">
        <v>4.24</v>
      </c>
      <c r="I14" s="49">
        <f>Reitoria!I14+ESAG!I14+CEART!I14+CEFID!I14+FAED!I14+CEAD!I14+CCT!I14+CEPLAN!I14+CAV!I14+CEO!I14+CEAVI!I14+CESFI!I14+CERES!I14</f>
        <v>340</v>
      </c>
      <c r="J14" s="33">
        <f>(Reitoria!I14-Reitoria!J14)+(ESAG!I14-ESAG!J14)+(CEART!I14-CEART!J14)+(CEFID!I14-CEFID!J14)+(FAED!I14-FAED!J14)+(CEAD!I14-CEAD!J14)+(CCT!I14-CCT!J14)+(CEPLAN!I14-CEPLAN!J14)+(CAV!I14-CAV!J14)+(CEO!I14-CEO!J14)+(CEAVI!I14-CEAVI!J14)+(CESFI!I14-CESFI!J14)+(CERES!I14-CERES!J14)</f>
        <v>45</v>
      </c>
      <c r="K14" s="50">
        <f t="shared" si="0"/>
        <v>295</v>
      </c>
      <c r="L14" s="45">
        <f t="shared" si="1"/>
        <v>1441.6000000000001</v>
      </c>
      <c r="M14" s="46">
        <f t="shared" si="2"/>
        <v>190.8</v>
      </c>
    </row>
    <row r="15" spans="1:13" ht="90" x14ac:dyDescent="0.25">
      <c r="A15" s="73"/>
      <c r="B15" s="73"/>
      <c r="C15" s="47">
        <v>12</v>
      </c>
      <c r="D15" s="57" t="s">
        <v>69</v>
      </c>
      <c r="E15" s="27" t="s">
        <v>52</v>
      </c>
      <c r="F15" s="27" t="s">
        <v>93</v>
      </c>
      <c r="G15" s="27" t="s">
        <v>82</v>
      </c>
      <c r="H15" s="28">
        <v>0.81</v>
      </c>
      <c r="I15" s="49">
        <f>Reitoria!I15+ESAG!I15+CEART!I15+CEFID!I15+FAED!I15+CEAD!I15+CCT!I15+CEPLAN!I15+CAV!I15+CEO!I15+CEAVI!I15+CESFI!I15+CERES!I15</f>
        <v>1030</v>
      </c>
      <c r="J15" s="33">
        <f>(Reitoria!I15-Reitoria!J15)+(ESAG!I15-ESAG!J15)+(CEART!I15-CEART!J15)+(CEFID!I15-CEFID!J15)+(FAED!I15-FAED!J15)+(CEAD!I15-CEAD!J15)+(CCT!I15-CCT!J15)+(CEPLAN!I15-CEPLAN!J15)+(CAV!I15-CAV!J15)+(CEO!I15-CEO!J15)+(CEAVI!I15-CEAVI!J15)+(CESFI!I15-CESFI!J15)+(CERES!I15-CERES!J15)</f>
        <v>70</v>
      </c>
      <c r="K15" s="50">
        <f t="shared" si="0"/>
        <v>960</v>
      </c>
      <c r="L15" s="45">
        <f t="shared" si="1"/>
        <v>834.30000000000007</v>
      </c>
      <c r="M15" s="46">
        <f t="shared" si="2"/>
        <v>56.7</v>
      </c>
    </row>
    <row r="16" spans="1:13" ht="60" x14ac:dyDescent="0.25">
      <c r="A16" s="73"/>
      <c r="B16" s="73"/>
      <c r="C16" s="47">
        <v>13</v>
      </c>
      <c r="D16" s="57" t="s">
        <v>70</v>
      </c>
      <c r="E16" s="27" t="s">
        <v>80</v>
      </c>
      <c r="F16" s="27" t="s">
        <v>93</v>
      </c>
      <c r="G16" s="27" t="s">
        <v>82</v>
      </c>
      <c r="H16" s="28">
        <v>0.96</v>
      </c>
      <c r="I16" s="49">
        <f>Reitoria!I16+ESAG!I16+CEART!I16+CEFID!I16+FAED!I16+CEAD!I16+CCT!I16+CEPLAN!I16+CAV!I16+CEO!I16+CEAVI!I16+CESFI!I16+CERES!I16</f>
        <v>1738</v>
      </c>
      <c r="J16" s="33">
        <f>(Reitoria!I16-Reitoria!J16)+(ESAG!I16-ESAG!J16)+(CEART!I16-CEART!J16)+(CEFID!I16-CEFID!J16)+(FAED!I16-FAED!J16)+(CEAD!I16-CEAD!J16)+(CCT!I16-CCT!J16)+(CEPLAN!I16-CEPLAN!J16)+(CAV!I16-CAV!J16)+(CEO!I16-CEO!J16)+(CEAVI!I16-CEAVI!J16)+(CESFI!I16-CESFI!J16)+(CERES!I16-CERES!J16)</f>
        <v>360</v>
      </c>
      <c r="K16" s="50">
        <f t="shared" si="0"/>
        <v>1378</v>
      </c>
      <c r="L16" s="45">
        <f t="shared" si="1"/>
        <v>1668.48</v>
      </c>
      <c r="M16" s="46">
        <f t="shared" si="2"/>
        <v>345.59999999999997</v>
      </c>
    </row>
    <row r="17" spans="1:13" ht="45" x14ac:dyDescent="0.25">
      <c r="A17" s="73"/>
      <c r="B17" s="73"/>
      <c r="C17" s="47">
        <v>14</v>
      </c>
      <c r="D17" s="57" t="s">
        <v>71</v>
      </c>
      <c r="E17" s="27" t="s">
        <v>52</v>
      </c>
      <c r="F17" s="27" t="s">
        <v>92</v>
      </c>
      <c r="G17" s="27" t="s">
        <v>82</v>
      </c>
      <c r="H17" s="28">
        <v>1.1499999999999999</v>
      </c>
      <c r="I17" s="49">
        <f>Reitoria!I17+ESAG!I17+CEART!I17+CEFID!I17+FAED!I17+CEAD!I17+CCT!I17+CEPLAN!I17+CAV!I17+CEO!I17+CEAVI!I17+CESFI!I17+CERES!I17</f>
        <v>545</v>
      </c>
      <c r="J17" s="33">
        <f>(Reitoria!I17-Reitoria!J17)+(ESAG!I17-ESAG!J17)+(CEART!I17-CEART!J17)+(CEFID!I17-CEFID!J17)+(FAED!I17-FAED!J17)+(CEAD!I17-CEAD!J17)+(CCT!I17-CCT!J17)+(CEPLAN!I17-CEPLAN!J17)+(CAV!I17-CAV!J17)+(CEO!I17-CEO!J17)+(CEAVI!I17-CEAVI!J17)+(CESFI!I17-CESFI!J17)+(CERES!I17-CERES!J17)</f>
        <v>105</v>
      </c>
      <c r="K17" s="50">
        <f t="shared" si="0"/>
        <v>440</v>
      </c>
      <c r="L17" s="45">
        <f t="shared" si="1"/>
        <v>626.75</v>
      </c>
      <c r="M17" s="46">
        <f t="shared" si="2"/>
        <v>120.74999999999999</v>
      </c>
    </row>
    <row r="18" spans="1:13" ht="135" x14ac:dyDescent="0.25">
      <c r="A18" s="73"/>
      <c r="B18" s="73"/>
      <c r="C18" s="47">
        <v>15</v>
      </c>
      <c r="D18" s="57" t="s">
        <v>72</v>
      </c>
      <c r="E18" s="27" t="s">
        <v>80</v>
      </c>
      <c r="F18" s="27" t="s">
        <v>94</v>
      </c>
      <c r="G18" s="27" t="s">
        <v>82</v>
      </c>
      <c r="H18" s="28">
        <v>1.1599999999999999</v>
      </c>
      <c r="I18" s="49">
        <f>Reitoria!I18+ESAG!I18+CEART!I18+CEFID!I18+FAED!I18+CEAD!I18+CCT!I18+CEPLAN!I18+CAV!I18+CEO!I18+CEAVI!I18+CESFI!I18+CERES!I18</f>
        <v>4031</v>
      </c>
      <c r="J18" s="33">
        <f>(Reitoria!I18-Reitoria!J18)+(ESAG!I18-ESAG!J18)+(CEART!I18-CEART!J18)+(CEFID!I18-CEFID!J18)+(FAED!I18-FAED!J18)+(CEAD!I18-CEAD!J18)+(CCT!I18-CCT!J18)+(CEPLAN!I18-CEPLAN!J18)+(CAV!I18-CAV!J18)+(CEO!I18-CEO!J18)+(CEAVI!I18-CEAVI!J18)+(CESFI!I18-CESFI!J18)+(CERES!I18-CERES!J18)</f>
        <v>1405</v>
      </c>
      <c r="K18" s="50">
        <f t="shared" si="0"/>
        <v>2626</v>
      </c>
      <c r="L18" s="45">
        <f t="shared" si="1"/>
        <v>4675.96</v>
      </c>
      <c r="M18" s="46">
        <f t="shared" si="2"/>
        <v>1629.8</v>
      </c>
    </row>
    <row r="19" spans="1:13" ht="60" x14ac:dyDescent="0.25">
      <c r="A19" s="73"/>
      <c r="B19" s="73"/>
      <c r="C19" s="47">
        <v>16</v>
      </c>
      <c r="D19" s="57" t="s">
        <v>73</v>
      </c>
      <c r="E19" s="27" t="s">
        <v>81</v>
      </c>
      <c r="F19" s="27" t="s">
        <v>95</v>
      </c>
      <c r="G19" s="27" t="s">
        <v>83</v>
      </c>
      <c r="H19" s="28">
        <v>2.11</v>
      </c>
      <c r="I19" s="49">
        <f>Reitoria!I19+ESAG!I19+CEART!I19+CEFID!I19+FAED!I19+CEAD!I19+CCT!I19+CEPLAN!I19+CAV!I19+CEO!I19+CEAVI!I19+CESFI!I19+CERES!I19</f>
        <v>670</v>
      </c>
      <c r="J19" s="33">
        <f>(Reitoria!I19-Reitoria!J19)+(ESAG!I19-ESAG!J19)+(CEART!I19-CEART!J19)+(CEFID!I19-CEFID!J19)+(FAED!I19-FAED!J19)+(CEAD!I19-CEAD!J19)+(CCT!I19-CCT!J19)+(CEPLAN!I19-CEPLAN!J19)+(CAV!I19-CAV!J19)+(CEO!I19-CEO!J19)+(CEAVI!I19-CEAVI!J19)+(CESFI!I19-CESFI!J19)+(CERES!I19-CERES!J19)</f>
        <v>370</v>
      </c>
      <c r="K19" s="50">
        <f t="shared" si="0"/>
        <v>300</v>
      </c>
      <c r="L19" s="45">
        <f t="shared" si="1"/>
        <v>1413.6999999999998</v>
      </c>
      <c r="M19" s="46">
        <f t="shared" si="2"/>
        <v>780.69999999999993</v>
      </c>
    </row>
    <row r="20" spans="1:13" ht="30" x14ac:dyDescent="0.25">
      <c r="A20" s="73"/>
      <c r="B20" s="73"/>
      <c r="C20" s="47">
        <v>17</v>
      </c>
      <c r="D20" s="57" t="s">
        <v>74</v>
      </c>
      <c r="E20" s="27" t="s">
        <v>81</v>
      </c>
      <c r="F20" s="27" t="s">
        <v>96</v>
      </c>
      <c r="G20" s="27" t="s">
        <v>83</v>
      </c>
      <c r="H20" s="28">
        <v>0.12</v>
      </c>
      <c r="I20" s="49">
        <f>Reitoria!I20+ESAG!I20+CEART!I20+CEFID!I20+FAED!I20+CEAD!I20+CCT!I20+CEPLAN!I20+CAV!I20+CEO!I20+CEAVI!I20+CESFI!I20+CERES!I20</f>
        <v>364</v>
      </c>
      <c r="J20" s="33">
        <f>(Reitoria!I20-Reitoria!J20)+(ESAG!I20-ESAG!J20)+(CEART!I20-CEART!J20)+(CEFID!I20-CEFID!J20)+(FAED!I20-FAED!J20)+(CEAD!I20-CEAD!J20)+(CCT!I20-CCT!J20)+(CEPLAN!I20-CEPLAN!J20)+(CAV!I20-CAV!J20)+(CEO!I20-CEO!J20)+(CEAVI!I20-CEAVI!J20)+(CESFI!I20-CESFI!J20)+(CERES!I20-CERES!J20)</f>
        <v>200</v>
      </c>
      <c r="K20" s="50">
        <f t="shared" si="0"/>
        <v>164</v>
      </c>
      <c r="L20" s="45">
        <f t="shared" si="1"/>
        <v>43.68</v>
      </c>
      <c r="M20" s="46">
        <f t="shared" si="2"/>
        <v>24</v>
      </c>
    </row>
    <row r="21" spans="1:13" ht="30" x14ac:dyDescent="0.25">
      <c r="A21" s="73"/>
      <c r="B21" s="73"/>
      <c r="C21" s="47">
        <v>18</v>
      </c>
      <c r="D21" s="57" t="s">
        <v>75</v>
      </c>
      <c r="E21" s="27" t="s">
        <v>52</v>
      </c>
      <c r="F21" s="27" t="s">
        <v>97</v>
      </c>
      <c r="G21" s="27" t="s">
        <v>82</v>
      </c>
      <c r="H21" s="28">
        <v>10.14</v>
      </c>
      <c r="I21" s="49">
        <f>Reitoria!I21+ESAG!I21+CEART!I21+CEFID!I21+FAED!I21+CEAD!I21+CCT!I21+CEPLAN!I21+CAV!I21+CEO!I21+CEAVI!I21+CESFI!I21+CERES!I21</f>
        <v>50</v>
      </c>
      <c r="J21" s="33">
        <f>(Reitoria!I21-Reitoria!J21)+(ESAG!I21-ESAG!J21)+(CEART!I21-CEART!J21)+(CEFID!I21-CEFID!J21)+(FAED!I21-FAED!J21)+(CEAD!I21-CEAD!J21)+(CCT!I21-CCT!J21)+(CEPLAN!I21-CEPLAN!J21)+(CAV!I21-CAV!J21)+(CEO!I21-CEO!J21)+(CEAVI!I21-CEAVI!J21)+(CESFI!I21-CESFI!J21)+(CERES!I21-CERES!J21)</f>
        <v>10</v>
      </c>
      <c r="K21" s="50">
        <f t="shared" si="0"/>
        <v>40</v>
      </c>
      <c r="L21" s="45">
        <f t="shared" si="1"/>
        <v>507</v>
      </c>
      <c r="M21" s="46">
        <f t="shared" si="2"/>
        <v>101.4</v>
      </c>
    </row>
    <row r="22" spans="1:13" ht="30" x14ac:dyDescent="0.25">
      <c r="A22" s="74"/>
      <c r="B22" s="74"/>
      <c r="C22" s="47">
        <v>19</v>
      </c>
      <c r="D22" s="57" t="s">
        <v>76</v>
      </c>
      <c r="E22" s="27" t="s">
        <v>80</v>
      </c>
      <c r="F22" s="27" t="s">
        <v>98</v>
      </c>
      <c r="G22" s="27" t="s">
        <v>82</v>
      </c>
      <c r="H22" s="28">
        <v>1.95</v>
      </c>
      <c r="I22" s="49">
        <f>Reitoria!I22+ESAG!I22+CEART!I22+CEFID!I22+FAED!I22+CEAD!I22+CCT!I22+CEPLAN!I22+CAV!I22+CEO!I22+CEAVI!I22+CESFI!I22+CERES!I22</f>
        <v>350</v>
      </c>
      <c r="J22" s="33">
        <f>(Reitoria!I22-Reitoria!J22)+(ESAG!I22-ESAG!J22)+(CEART!I22-CEART!J22)+(CEFID!I22-CEFID!J22)+(FAED!I22-FAED!J22)+(CEAD!I22-CEAD!J22)+(CCT!I22-CCT!J22)+(CEPLAN!I22-CEPLAN!J22)+(CAV!I22-CAV!J22)+(CEO!I22-CEO!J22)+(CEAVI!I22-CEAVI!J22)+(CESFI!I22-CESFI!J22)+(CERES!I22-CERES!J22)</f>
        <v>100</v>
      </c>
      <c r="K22" s="50">
        <f t="shared" si="0"/>
        <v>250</v>
      </c>
      <c r="L22" s="45">
        <f t="shared" si="1"/>
        <v>682.5</v>
      </c>
      <c r="M22" s="46">
        <f t="shared" si="2"/>
        <v>195</v>
      </c>
    </row>
    <row r="23" spans="1:13" ht="150" x14ac:dyDescent="0.25">
      <c r="A23" s="47" t="s">
        <v>103</v>
      </c>
      <c r="B23" s="47">
        <v>5</v>
      </c>
      <c r="C23" s="47">
        <v>20</v>
      </c>
      <c r="D23" s="57" t="s">
        <v>77</v>
      </c>
      <c r="E23" s="27" t="s">
        <v>52</v>
      </c>
      <c r="F23" s="27" t="s">
        <v>99</v>
      </c>
      <c r="G23" s="27" t="s">
        <v>82</v>
      </c>
      <c r="H23" s="28">
        <v>487.41</v>
      </c>
      <c r="I23" s="49">
        <f>Reitoria!I23+ESAG!I23+CEART!I23+CEFID!I23+FAED!I23+CEAD!I23+CCT!I23+CEPLAN!I23+CAV!I23+CEO!I23+CEAVI!I23+CESFI!I23+CERES!I23</f>
        <v>10</v>
      </c>
      <c r="J23" s="33">
        <f>(Reitoria!I23-Reitoria!J23)+(ESAG!I23-ESAG!J23)+(CEART!I23-CEART!J23)+(CEFID!I23-CEFID!J23)+(FAED!I23-FAED!J23)+(CEAD!I23-CEAD!J23)+(CCT!I23-CCT!J23)+(CEPLAN!I23-CEPLAN!J23)+(CAV!I23-CAV!J23)+(CEO!I23-CEO!J23)+(CEAVI!I23-CEAVI!J23)+(CESFI!I23-CESFI!J23)+(CERES!I23-CERES!J23)</f>
        <v>0</v>
      </c>
      <c r="K23" s="50">
        <f t="shared" si="0"/>
        <v>10</v>
      </c>
      <c r="L23" s="45">
        <f t="shared" si="1"/>
        <v>4874.1000000000004</v>
      </c>
      <c r="M23" s="46">
        <f t="shared" si="2"/>
        <v>0</v>
      </c>
    </row>
    <row r="24" spans="1:13" ht="21" customHeight="1" x14ac:dyDescent="0.25">
      <c r="A24" s="58"/>
      <c r="B24" s="58"/>
      <c r="C24" s="58"/>
      <c r="D24" s="59"/>
      <c r="E24" s="60"/>
      <c r="F24" s="60"/>
      <c r="G24" s="60"/>
      <c r="H24" s="61"/>
      <c r="I24" s="62"/>
      <c r="J24" s="63"/>
      <c r="K24" s="64"/>
      <c r="L24" s="45">
        <f>SUM(L4:L23)</f>
        <v>185576.91999999998</v>
      </c>
      <c r="M24" s="46">
        <f>SUM(M4:M23)</f>
        <v>37882</v>
      </c>
    </row>
    <row r="26" spans="1:13" ht="15.75" x14ac:dyDescent="0.25">
      <c r="I26" s="85" t="s">
        <v>106</v>
      </c>
      <c r="J26" s="86"/>
      <c r="K26" s="86"/>
      <c r="L26" s="86"/>
      <c r="M26" s="87"/>
    </row>
    <row r="27" spans="1:13" ht="15.75" x14ac:dyDescent="0.25">
      <c r="I27" s="88" t="s">
        <v>107</v>
      </c>
      <c r="J27" s="89"/>
      <c r="K27" s="89"/>
      <c r="L27" s="89"/>
      <c r="M27" s="90"/>
    </row>
    <row r="28" spans="1:13" ht="15.75" x14ac:dyDescent="0.25">
      <c r="I28" s="78" t="s">
        <v>57</v>
      </c>
      <c r="J28" s="79"/>
      <c r="K28" s="79"/>
      <c r="L28" s="79"/>
      <c r="M28" s="80"/>
    </row>
    <row r="29" spans="1:13" ht="15.75" x14ac:dyDescent="0.25">
      <c r="I29" s="39" t="s">
        <v>42</v>
      </c>
      <c r="J29" s="40"/>
      <c r="K29" s="40"/>
      <c r="L29" s="40"/>
      <c r="M29" s="35">
        <f>L24</f>
        <v>185576.91999999998</v>
      </c>
    </row>
    <row r="30" spans="1:13" ht="15.75" x14ac:dyDescent="0.25">
      <c r="I30" s="41" t="s">
        <v>43</v>
      </c>
      <c r="J30" s="42"/>
      <c r="K30" s="42"/>
      <c r="L30" s="42"/>
      <c r="M30" s="36">
        <f>M24</f>
        <v>37882</v>
      </c>
    </row>
    <row r="31" spans="1:13" ht="15.75" x14ac:dyDescent="0.25">
      <c r="I31" s="41" t="s">
        <v>44</v>
      </c>
      <c r="J31" s="42"/>
      <c r="K31" s="42"/>
      <c r="L31" s="42"/>
      <c r="M31" s="38"/>
    </row>
    <row r="32" spans="1:13" ht="15.75" x14ac:dyDescent="0.25">
      <c r="I32" s="43" t="s">
        <v>45</v>
      </c>
      <c r="J32" s="44"/>
      <c r="K32" s="44"/>
      <c r="L32" s="44"/>
      <c r="M32" s="37">
        <f>M30/M29</f>
        <v>0.20413098784051381</v>
      </c>
    </row>
    <row r="33" spans="9:13" ht="15.75" x14ac:dyDescent="0.25">
      <c r="I33" s="81" t="s">
        <v>136</v>
      </c>
      <c r="J33" s="82"/>
      <c r="K33" s="82"/>
      <c r="L33" s="82"/>
      <c r="M33" s="83"/>
    </row>
  </sheetData>
  <mergeCells count="14">
    <mergeCell ref="I28:M28"/>
    <mergeCell ref="I33:M33"/>
    <mergeCell ref="I1:M1"/>
    <mergeCell ref="A2:M2"/>
    <mergeCell ref="I26:M26"/>
    <mergeCell ref="I27:M27"/>
    <mergeCell ref="A1:C1"/>
    <mergeCell ref="D1:H1"/>
    <mergeCell ref="A8:A10"/>
    <mergeCell ref="B8:B10"/>
    <mergeCell ref="A12:A22"/>
    <mergeCell ref="B12:B22"/>
    <mergeCell ref="A4:A7"/>
    <mergeCell ref="B4:B7"/>
  </mergeCells>
  <pageMargins left="0.74791666666666667" right="0.74791666666666667" top="0.98402777777777772" bottom="0.98402777777777772" header="0.51180555555555551" footer="0.51180555555555551"/>
  <pageSetup paperSize="9" firstPageNumber="0"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A19" sqref="A19:H19"/>
    </sheetView>
  </sheetViews>
  <sheetFormatPr defaultRowHeight="12.75" x14ac:dyDescent="0.2"/>
  <cols>
    <col min="1" max="1" width="4.5703125" style="4" customWidth="1"/>
    <col min="2" max="2" width="6.85546875" style="4" customWidth="1"/>
    <col min="3" max="3" width="31" style="4" customWidth="1"/>
    <col min="4" max="4" width="8.5703125" style="4" bestFit="1" customWidth="1"/>
    <col min="5" max="5" width="9.5703125" style="4" customWidth="1"/>
    <col min="6" max="6" width="14.7109375" style="4" customWidth="1"/>
    <col min="7" max="7" width="16" style="4" customWidth="1"/>
    <col min="8" max="8" width="11.140625" style="4" customWidth="1"/>
    <col min="9" max="16384" width="9.140625" style="4"/>
  </cols>
  <sheetData>
    <row r="1" spans="1:8" ht="20.25" customHeight="1" x14ac:dyDescent="0.2">
      <c r="A1" s="92" t="s">
        <v>11</v>
      </c>
      <c r="B1" s="92"/>
      <c r="C1" s="92"/>
      <c r="D1" s="92"/>
      <c r="E1" s="92"/>
      <c r="F1" s="92"/>
      <c r="G1" s="92"/>
      <c r="H1" s="92"/>
    </row>
    <row r="2" spans="1:8" ht="20.25" x14ac:dyDescent="0.2">
      <c r="B2" s="5"/>
    </row>
    <row r="3" spans="1:8" ht="47.25" customHeight="1" x14ac:dyDescent="0.2">
      <c r="A3" s="93" t="s">
        <v>12</v>
      </c>
      <c r="B3" s="93"/>
      <c r="C3" s="93"/>
      <c r="D3" s="93"/>
      <c r="E3" s="93"/>
      <c r="F3" s="93"/>
      <c r="G3" s="93"/>
      <c r="H3" s="93"/>
    </row>
    <row r="4" spans="1:8" ht="35.25" customHeight="1" x14ac:dyDescent="0.2">
      <c r="B4" s="6"/>
    </row>
    <row r="5" spans="1:8" ht="15" customHeight="1" x14ac:dyDescent="0.2">
      <c r="A5" s="94" t="s">
        <v>13</v>
      </c>
      <c r="B5" s="94"/>
      <c r="C5" s="94"/>
      <c r="D5" s="94"/>
      <c r="E5" s="94"/>
      <c r="F5" s="94"/>
      <c r="G5" s="94"/>
      <c r="H5" s="94"/>
    </row>
    <row r="6" spans="1:8" ht="15" customHeight="1" x14ac:dyDescent="0.2">
      <c r="A6" s="94" t="s">
        <v>14</v>
      </c>
      <c r="B6" s="94"/>
      <c r="C6" s="94"/>
      <c r="D6" s="94"/>
      <c r="E6" s="94"/>
      <c r="F6" s="94"/>
      <c r="G6" s="94"/>
      <c r="H6" s="94"/>
    </row>
    <row r="7" spans="1:8" ht="15" customHeight="1" x14ac:dyDescent="0.2">
      <c r="A7" s="94" t="s">
        <v>15</v>
      </c>
      <c r="B7" s="94"/>
      <c r="C7" s="94"/>
      <c r="D7" s="94"/>
      <c r="E7" s="94"/>
      <c r="F7" s="94"/>
      <c r="G7" s="94"/>
      <c r="H7" s="94"/>
    </row>
    <row r="8" spans="1:8" ht="15" customHeight="1" x14ac:dyDescent="0.2">
      <c r="A8" s="94" t="s">
        <v>16</v>
      </c>
      <c r="B8" s="94"/>
      <c r="C8" s="94"/>
      <c r="D8" s="94"/>
      <c r="E8" s="94"/>
      <c r="F8" s="94"/>
      <c r="G8" s="94"/>
      <c r="H8" s="94"/>
    </row>
    <row r="9" spans="1:8" ht="30" customHeight="1" x14ac:dyDescent="0.2">
      <c r="B9" s="7"/>
    </row>
    <row r="10" spans="1:8" ht="105" customHeight="1" x14ac:dyDescent="0.2">
      <c r="A10" s="95" t="s">
        <v>17</v>
      </c>
      <c r="B10" s="95"/>
      <c r="C10" s="95"/>
      <c r="D10" s="95"/>
      <c r="E10" s="95"/>
      <c r="F10" s="95"/>
      <c r="G10" s="95"/>
      <c r="H10" s="95"/>
    </row>
    <row r="11" spans="1:8" ht="15.75" thickBot="1" x14ac:dyDescent="0.25">
      <c r="B11" s="8"/>
    </row>
    <row r="12" spans="1:8" ht="48.75" thickBot="1" x14ac:dyDescent="0.25">
      <c r="A12" s="9" t="s">
        <v>10</v>
      </c>
      <c r="B12" s="9" t="s">
        <v>8</v>
      </c>
      <c r="C12" s="10" t="s">
        <v>18</v>
      </c>
      <c r="D12" s="10" t="s">
        <v>9</v>
      </c>
      <c r="E12" s="10" t="s">
        <v>19</v>
      </c>
      <c r="F12" s="10" t="s">
        <v>20</v>
      </c>
      <c r="G12" s="10" t="s">
        <v>21</v>
      </c>
      <c r="H12" s="10" t="s">
        <v>22</v>
      </c>
    </row>
    <row r="13" spans="1:8" ht="15.75" thickBot="1" x14ac:dyDescent="0.25">
      <c r="A13" s="11"/>
      <c r="B13" s="11"/>
      <c r="C13" s="12"/>
      <c r="D13" s="12"/>
      <c r="E13" s="12"/>
      <c r="F13" s="12"/>
      <c r="G13" s="12"/>
      <c r="H13" s="12"/>
    </row>
    <row r="14" spans="1:8" ht="15.75" thickBot="1" x14ac:dyDescent="0.25">
      <c r="A14" s="11"/>
      <c r="B14" s="11"/>
      <c r="C14" s="12"/>
      <c r="D14" s="12"/>
      <c r="E14" s="12"/>
      <c r="F14" s="12"/>
      <c r="G14" s="12"/>
      <c r="H14" s="12"/>
    </row>
    <row r="15" spans="1:8" ht="15.75" thickBot="1" x14ac:dyDescent="0.25">
      <c r="A15" s="11"/>
      <c r="B15" s="11"/>
      <c r="C15" s="12"/>
      <c r="D15" s="12"/>
      <c r="E15" s="12"/>
      <c r="F15" s="12"/>
      <c r="G15" s="12"/>
      <c r="H15" s="12"/>
    </row>
    <row r="16" spans="1:8" ht="15.75" thickBot="1" x14ac:dyDescent="0.25">
      <c r="A16" s="11"/>
      <c r="B16" s="11"/>
      <c r="C16" s="12"/>
      <c r="D16" s="12"/>
      <c r="E16" s="12"/>
      <c r="F16" s="12"/>
      <c r="G16" s="12"/>
      <c r="H16" s="12"/>
    </row>
    <row r="17" spans="1:8" ht="15.75" thickBot="1" x14ac:dyDescent="0.25">
      <c r="A17" s="13"/>
      <c r="B17" s="13"/>
      <c r="C17" s="14"/>
      <c r="D17" s="14"/>
      <c r="E17" s="14"/>
      <c r="F17" s="14"/>
      <c r="G17" s="14"/>
      <c r="H17" s="14"/>
    </row>
    <row r="18" spans="1:8" ht="42" customHeight="1" x14ac:dyDescent="0.2">
      <c r="B18" s="15"/>
      <c r="C18" s="16"/>
      <c r="D18" s="16"/>
      <c r="E18" s="16"/>
      <c r="F18" s="16"/>
      <c r="G18" s="16"/>
      <c r="H18" s="16"/>
    </row>
    <row r="19" spans="1:8" ht="15" customHeight="1" x14ac:dyDescent="0.2">
      <c r="A19" s="96" t="s">
        <v>23</v>
      </c>
      <c r="B19" s="96"/>
      <c r="C19" s="96"/>
      <c r="D19" s="96"/>
      <c r="E19" s="96"/>
      <c r="F19" s="96"/>
      <c r="G19" s="96"/>
      <c r="H19" s="96"/>
    </row>
    <row r="20" spans="1:8" ht="14.25" x14ac:dyDescent="0.2">
      <c r="A20" s="97" t="s">
        <v>24</v>
      </c>
      <c r="B20" s="97"/>
      <c r="C20" s="97"/>
      <c r="D20" s="97"/>
      <c r="E20" s="97"/>
      <c r="F20" s="97"/>
      <c r="G20" s="97"/>
      <c r="H20" s="97"/>
    </row>
    <row r="21" spans="1:8" ht="15" x14ac:dyDescent="0.2">
      <c r="B21" s="8"/>
    </row>
    <row r="22" spans="1:8" ht="15" x14ac:dyDescent="0.2">
      <c r="B22" s="8"/>
    </row>
    <row r="23" spans="1:8" ht="15" x14ac:dyDescent="0.2">
      <c r="B23" s="8"/>
    </row>
    <row r="24" spans="1:8" ht="15" customHeight="1" x14ac:dyDescent="0.2">
      <c r="A24" s="98" t="s">
        <v>25</v>
      </c>
      <c r="B24" s="98"/>
      <c r="C24" s="98"/>
      <c r="D24" s="98"/>
      <c r="E24" s="98"/>
      <c r="F24" s="98"/>
      <c r="G24" s="98"/>
      <c r="H24" s="98"/>
    </row>
    <row r="25" spans="1:8" ht="15" customHeight="1" x14ac:dyDescent="0.2">
      <c r="A25" s="98" t="s">
        <v>26</v>
      </c>
      <c r="B25" s="98"/>
      <c r="C25" s="98"/>
      <c r="D25" s="98"/>
      <c r="E25" s="98"/>
      <c r="F25" s="98"/>
      <c r="G25" s="98"/>
      <c r="H25" s="98"/>
    </row>
    <row r="26" spans="1:8" ht="15" customHeight="1" x14ac:dyDescent="0.2">
      <c r="A26" s="91" t="s">
        <v>27</v>
      </c>
      <c r="B26" s="91"/>
      <c r="C26" s="91"/>
      <c r="D26" s="91"/>
      <c r="E26" s="91"/>
      <c r="F26" s="91"/>
      <c r="G26" s="91"/>
      <c r="H26" s="91"/>
    </row>
  </sheetData>
  <mergeCells count="12">
    <mergeCell ref="A26:H26"/>
    <mergeCell ref="A1:H1"/>
    <mergeCell ref="A3:H3"/>
    <mergeCell ref="A5:H5"/>
    <mergeCell ref="A6:H6"/>
    <mergeCell ref="A7:H7"/>
    <mergeCell ref="A8:H8"/>
    <mergeCell ref="A10:H10"/>
    <mergeCell ref="A19:H19"/>
    <mergeCell ref="A20:H20"/>
    <mergeCell ref="A24:H24"/>
    <mergeCell ref="A25:H25"/>
  </mergeCells>
  <pageMargins left="0.511811024" right="0.511811024" top="0.78740157499999996" bottom="0.78740157499999996" header="0.31496062000000002" footer="0.31496062000000002"/>
  <pageSetup paperSize="9" scale="92"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Reitoria</vt:lpstr>
      <vt:lpstr>ESAG</vt:lpstr>
      <vt:lpstr>CEART</vt:lpstr>
      <vt:lpstr>CEFID</vt:lpstr>
      <vt:lpstr>FAED</vt:lpstr>
      <vt:lpstr>CEAD</vt:lpstr>
      <vt:lpstr>CCT</vt:lpstr>
      <vt:lpstr>CEPLAN</vt:lpstr>
      <vt:lpstr>CAV</vt:lpstr>
      <vt:lpstr>CEO</vt:lpstr>
      <vt:lpstr>CEAVI</vt:lpstr>
      <vt:lpstr>CESFI</vt:lpstr>
      <vt:lpstr>CERES</vt:lpstr>
      <vt:lpstr>GESTOR</vt:lpstr>
      <vt:lpstr>Modelo Anexo II IN 002_2014</vt:lpstr>
    </vt:vector>
  </TitlesOfParts>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Gabriela Monteiro</cp:lastModifiedBy>
  <cp:lastPrinted>2015-07-08T21:27:45Z</cp:lastPrinted>
  <dcterms:created xsi:type="dcterms:W3CDTF">2010-06-19T20:43:11Z</dcterms:created>
  <dcterms:modified xsi:type="dcterms:W3CDTF">2016-02-24T17:18:08Z</dcterms:modified>
</cp:coreProperties>
</file>