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Y:\CAD-SEGECON\2. Atas de Registro de Preços\UDESC\PP 0391-2015 - UDESC - Arbitragem Emerg 24horas e Chuveiros - Vig 31.05.2016\"/>
    </mc:Choice>
  </mc:AlternateContent>
  <bookViews>
    <workbookView xWindow="0" yWindow="0" windowWidth="21600" windowHeight="9735" tabRatio="857"/>
  </bookViews>
  <sheets>
    <sheet name="Reitoria" sheetId="75" r:id="rId1"/>
    <sheet name="GESTOR" sheetId="91" r:id="rId2"/>
    <sheet name="Modelo Anexo II IN 002_2014" sheetId="77" r:id="rId3"/>
  </sheets>
  <definedNames>
    <definedName name="diasuteis" localSheetId="1">#REF!</definedName>
    <definedName name="diasuteis" localSheetId="0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50" i="91" l="1"/>
  <c r="K5" i="91"/>
  <c r="K6" i="91"/>
  <c r="K7" i="91"/>
  <c r="K8" i="91"/>
  <c r="K9" i="91"/>
  <c r="K10" i="91"/>
  <c r="K11" i="91"/>
  <c r="K12" i="91"/>
  <c r="K13" i="91"/>
  <c r="K14" i="91"/>
  <c r="K15" i="91"/>
  <c r="K16" i="91"/>
  <c r="K17" i="91"/>
  <c r="K18" i="91"/>
  <c r="K19" i="91"/>
  <c r="K20" i="91"/>
  <c r="K21" i="91"/>
  <c r="K22" i="91"/>
  <c r="K23" i="91"/>
  <c r="K24" i="91"/>
  <c r="K25" i="91"/>
  <c r="K26" i="91"/>
  <c r="K27" i="91"/>
  <c r="K28" i="91"/>
  <c r="K29" i="91"/>
  <c r="K30" i="91"/>
  <c r="K31" i="91"/>
  <c r="K32" i="91"/>
  <c r="K33" i="91"/>
  <c r="K34" i="91"/>
  <c r="K35" i="91"/>
  <c r="K36" i="91"/>
  <c r="K37" i="91"/>
  <c r="K38" i="91"/>
  <c r="K39" i="91"/>
  <c r="K40" i="91"/>
  <c r="K41" i="91"/>
  <c r="K42" i="91"/>
  <c r="K4" i="91"/>
  <c r="H5" i="91"/>
  <c r="H6" i="91"/>
  <c r="H7" i="91"/>
  <c r="H8" i="91"/>
  <c r="H9" i="91"/>
  <c r="H10" i="91"/>
  <c r="H11" i="91"/>
  <c r="H12" i="91"/>
  <c r="H13" i="91"/>
  <c r="H14" i="91"/>
  <c r="H15" i="91"/>
  <c r="H16" i="91"/>
  <c r="H17" i="91"/>
  <c r="H18" i="91"/>
  <c r="H19" i="91"/>
  <c r="H20" i="91"/>
  <c r="H21" i="91"/>
  <c r="H22" i="91"/>
  <c r="H23" i="91"/>
  <c r="H24" i="91"/>
  <c r="H25" i="91"/>
  <c r="H26" i="91"/>
  <c r="H27" i="91"/>
  <c r="H28" i="91"/>
  <c r="H29" i="91"/>
  <c r="H30" i="91"/>
  <c r="H31" i="91"/>
  <c r="H32" i="91"/>
  <c r="H33" i="91"/>
  <c r="H34" i="91"/>
  <c r="H35" i="91"/>
  <c r="H36" i="91"/>
  <c r="H37" i="91"/>
  <c r="H38" i="91"/>
  <c r="H39" i="91"/>
  <c r="H40" i="91"/>
  <c r="H41" i="91"/>
  <c r="H42" i="91"/>
  <c r="H4" i="91"/>
  <c r="I29" i="75"/>
  <c r="I29" i="91" s="1"/>
  <c r="I30" i="75"/>
  <c r="J30" i="75" s="1"/>
  <c r="I31" i="75"/>
  <c r="I31" i="91" s="1"/>
  <c r="I32" i="75"/>
  <c r="J32" i="75" s="1"/>
  <c r="I33" i="75"/>
  <c r="I33" i="91" s="1"/>
  <c r="I34" i="75"/>
  <c r="J34" i="75" s="1"/>
  <c r="I35" i="75"/>
  <c r="I35" i="91" s="1"/>
  <c r="J35" i="75"/>
  <c r="I36" i="75"/>
  <c r="J36" i="75" s="1"/>
  <c r="I37" i="75"/>
  <c r="I37" i="91" s="1"/>
  <c r="J37" i="75"/>
  <c r="I38" i="75"/>
  <c r="J38" i="75" s="1"/>
  <c r="I39" i="75"/>
  <c r="I39" i="91" s="1"/>
  <c r="I40" i="75"/>
  <c r="J40" i="75" s="1"/>
  <c r="I41" i="75"/>
  <c r="I41" i="91" s="1"/>
  <c r="J41" i="75"/>
  <c r="I42" i="75"/>
  <c r="J42" i="75" s="1"/>
  <c r="I43" i="75"/>
  <c r="J43" i="75" s="1"/>
  <c r="L41" i="91" l="1"/>
  <c r="J41" i="91"/>
  <c r="J35" i="91"/>
  <c r="L35" i="91"/>
  <c r="L37" i="91"/>
  <c r="J37" i="91"/>
  <c r="L39" i="91"/>
  <c r="J39" i="91"/>
  <c r="J33" i="91"/>
  <c r="L33" i="91"/>
  <c r="L29" i="91"/>
  <c r="J29" i="91"/>
  <c r="J31" i="91"/>
  <c r="L31" i="91"/>
  <c r="J39" i="75"/>
  <c r="J31" i="75"/>
  <c r="I40" i="91"/>
  <c r="I36" i="91"/>
  <c r="I32" i="91"/>
  <c r="J33" i="75"/>
  <c r="I42" i="91"/>
  <c r="L42" i="91" s="1"/>
  <c r="I38" i="91"/>
  <c r="L38" i="91" s="1"/>
  <c r="I34" i="91"/>
  <c r="L34" i="91" s="1"/>
  <c r="I30" i="91"/>
  <c r="L30" i="91" s="1"/>
  <c r="J29" i="75"/>
  <c r="J30" i="91"/>
  <c r="K44" i="91"/>
  <c r="J32" i="91" l="1"/>
  <c r="L32" i="91"/>
  <c r="J34" i="91"/>
  <c r="L36" i="91"/>
  <c r="J36" i="91"/>
  <c r="L40" i="91"/>
  <c r="J40" i="91"/>
  <c r="J42" i="91"/>
  <c r="J38" i="91"/>
  <c r="I5" i="75"/>
  <c r="I5" i="91" s="1"/>
  <c r="I6" i="75"/>
  <c r="I6" i="91" s="1"/>
  <c r="I7" i="75"/>
  <c r="I7" i="91" s="1"/>
  <c r="I8" i="75"/>
  <c r="I8" i="91" s="1"/>
  <c r="I9" i="75"/>
  <c r="I9" i="91" s="1"/>
  <c r="I10" i="75"/>
  <c r="I10" i="91" s="1"/>
  <c r="I11" i="75"/>
  <c r="I11" i="91" s="1"/>
  <c r="I12" i="75"/>
  <c r="I12" i="91" s="1"/>
  <c r="I13" i="75"/>
  <c r="I13" i="91" s="1"/>
  <c r="I14" i="75"/>
  <c r="I14" i="91" s="1"/>
  <c r="I15" i="75"/>
  <c r="I15" i="91" s="1"/>
  <c r="I16" i="75"/>
  <c r="I16" i="91" s="1"/>
  <c r="I17" i="75"/>
  <c r="I17" i="91" s="1"/>
  <c r="I18" i="75"/>
  <c r="I18" i="91" s="1"/>
  <c r="I19" i="75"/>
  <c r="I19" i="91" s="1"/>
  <c r="I20" i="75"/>
  <c r="I20" i="91" s="1"/>
  <c r="I21" i="75"/>
  <c r="I21" i="91" s="1"/>
  <c r="I22" i="75"/>
  <c r="I22" i="91" s="1"/>
  <c r="I23" i="75"/>
  <c r="I23" i="91" s="1"/>
  <c r="I24" i="75"/>
  <c r="I24" i="91" s="1"/>
  <c r="I25" i="75"/>
  <c r="I25" i="91" s="1"/>
  <c r="I26" i="75"/>
  <c r="I26" i="91" s="1"/>
  <c r="I27" i="75"/>
  <c r="I27" i="91" s="1"/>
  <c r="I28" i="75"/>
  <c r="I28" i="91" s="1"/>
  <c r="L21" i="91" l="1"/>
  <c r="J21" i="91"/>
  <c r="L13" i="91"/>
  <c r="J13" i="91"/>
  <c r="J9" i="91"/>
  <c r="L9" i="91"/>
  <c r="J24" i="91"/>
  <c r="L24" i="91"/>
  <c r="L27" i="91"/>
  <c r="J27" i="91"/>
  <c r="L23" i="91"/>
  <c r="J23" i="91"/>
  <c r="J19" i="91"/>
  <c r="L19" i="91"/>
  <c r="J15" i="91"/>
  <c r="L15" i="91"/>
  <c r="L11" i="91"/>
  <c r="J11" i="91"/>
  <c r="L7" i="91"/>
  <c r="J7" i="91"/>
  <c r="L26" i="91"/>
  <c r="J26" i="91"/>
  <c r="L22" i="91"/>
  <c r="J22" i="91"/>
  <c r="L18" i="91"/>
  <c r="J18" i="91"/>
  <c r="L14" i="91"/>
  <c r="J14" i="91"/>
  <c r="L10" i="91"/>
  <c r="J10" i="91"/>
  <c r="L6" i="91"/>
  <c r="J6" i="91"/>
  <c r="J25" i="91"/>
  <c r="L25" i="91"/>
  <c r="J17" i="91"/>
  <c r="L17" i="91"/>
  <c r="L5" i="91"/>
  <c r="J5" i="91"/>
  <c r="L28" i="91"/>
  <c r="J28" i="91"/>
  <c r="L20" i="91"/>
  <c r="J20" i="91"/>
  <c r="L16" i="91"/>
  <c r="J16" i="91"/>
  <c r="L12" i="91"/>
  <c r="J12" i="91"/>
  <c r="J8" i="91"/>
  <c r="L8" i="91"/>
  <c r="J25" i="75"/>
  <c r="J9" i="75"/>
  <c r="J6" i="75"/>
  <c r="J24" i="75"/>
  <c r="J26" i="75"/>
  <c r="J23" i="75"/>
  <c r="J22" i="75"/>
  <c r="J27" i="75"/>
  <c r="J17" i="75"/>
  <c r="J28" i="75"/>
  <c r="J20" i="75"/>
  <c r="J14" i="75"/>
  <c r="J8" i="75"/>
  <c r="J16" i="75"/>
  <c r="J21" i="75"/>
  <c r="J18" i="75"/>
  <c r="J15" i="75"/>
  <c r="J11" i="75"/>
  <c r="J5" i="75"/>
  <c r="J19" i="75"/>
  <c r="J13" i="75"/>
  <c r="J10" i="75"/>
  <c r="J7" i="75"/>
  <c r="J12" i="75"/>
  <c r="I4" i="75" l="1"/>
  <c r="I4" i="91" s="1"/>
  <c r="L4" i="91" s="1"/>
  <c r="J4" i="91" l="1"/>
  <c r="L44" i="91"/>
  <c r="L51" i="91" s="1"/>
  <c r="J4" i="75"/>
</calcChain>
</file>

<file path=xl/sharedStrings.xml><?xml version="1.0" encoding="utf-8"?>
<sst xmlns="http://schemas.openxmlformats.org/spreadsheetml/2006/main" count="324" uniqueCount="104">
  <si>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</si>
  <si>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</si>
  <si>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</si>
  <si>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</si>
  <si>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</si>
  <si>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</si>
  <si>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</si>
  <si>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</si>
  <si>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</si>
  <si>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</si>
  <si>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</si>
  <si>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</si>
  <si>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</si>
  <si>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</si>
  <si>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</si>
  <si>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</si>
  <si>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</si>
  <si>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</si>
  <si>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</si>
  <si>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</si>
  <si>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</si>
  <si>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</si>
  <si>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</si>
  <si>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</si>
  <si>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</si>
  <si>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</si>
  <si>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</si>
  <si>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</si>
  <si>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</si>
  <si>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</si>
  <si>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</si>
  <si>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CENTRO PARTICIPANTE: Reitoria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</si>
  <si>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</si>
  <si>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</si>
  <si>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</si>
  <si>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</si>
  <si>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</si>
  <si>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</si>
  <si>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</si>
  <si>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</si>
  <si>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Qtde Utilizada</t>
  </si>
  <si>
    <t>CENTRO PARTICIPANTE: GESTOR</t>
  </si>
  <si>
    <t>PROCESSO: 0391/2015/UDESC</t>
  </si>
  <si>
    <t>OBJETO: Serviços de arbitragem, de ambulância de emergência e locação de containers com chuveiros para eventos da UDESC.</t>
  </si>
  <si>
    <t>VIGÊNCIA DA ATA: 01/06/2015 até 31/05/2016</t>
  </si>
  <si>
    <t>Atletismo</t>
  </si>
  <si>
    <t>Basquetebol</t>
  </si>
  <si>
    <t>Basquetebol 3x3</t>
  </si>
  <si>
    <t>Futebol Society</t>
  </si>
  <si>
    <t>Futebol de campo</t>
  </si>
  <si>
    <t>Futsal</t>
  </si>
  <si>
    <t>Futevôlei</t>
  </si>
  <si>
    <t>Handebol</t>
  </si>
  <si>
    <t>Judô</t>
  </si>
  <si>
    <t>Natação</t>
  </si>
  <si>
    <t>Rugby</t>
  </si>
  <si>
    <t>Tênis de campo</t>
  </si>
  <si>
    <t>Tênis de Mesa</t>
  </si>
  <si>
    <t>Voleibol</t>
  </si>
  <si>
    <t>Vôlei de praia</t>
  </si>
  <si>
    <t>Xadrez</t>
  </si>
  <si>
    <t>Coordenação Técnica</t>
  </si>
  <si>
    <t>Corrida Rústica</t>
  </si>
  <si>
    <t>Basquetebol de Trio</t>
  </si>
  <si>
    <t>Futebol 7 Suiço</t>
  </si>
  <si>
    <t>Gincana</t>
  </si>
  <si>
    <t>Bocha</t>
  </si>
  <si>
    <t>Tênis de mesa</t>
  </si>
  <si>
    <t>Voleibol de areia 4x4</t>
  </si>
  <si>
    <t>Canastra</t>
  </si>
  <si>
    <t>Dominó</t>
  </si>
  <si>
    <t>Sinuca</t>
  </si>
  <si>
    <t>Truco</t>
  </si>
  <si>
    <t>Taco</t>
  </si>
  <si>
    <t>Totó – pebolim</t>
  </si>
  <si>
    <t>Locação de veículo  tipo Ambulância “D” UTI
Período: 04 à 07 de junho (meio dia) de 2015 - Jogos Internos da (JIUDESC). Municípios: Florianópolis – SC   e São José – SC.</t>
  </si>
  <si>
    <t>Locação de veículo  tipo Ambulância “D” UTI
Período: 22 à 26 de julho de 2015 - Jogos Universitários Catarinenses (JUCS). Municípios: Pinhalzinho.</t>
  </si>
  <si>
    <t>Locação de veículo  tipo Ambulância “D” UTI
Período: a confirmar com fiscal do contrato - Jogos Universitários Catarinenses (JUCS). Municípios: Itajaí ou Florianópolis (a confirmar)</t>
  </si>
  <si>
    <t>Locação de veículo  tipo Ambulância “D” UTI
Período: 04 a 06 de agosto de 2015 - Evento Cultural. Município:  Florianópolis</t>
  </si>
  <si>
    <t xml:space="preserve">LOCAÇÃO DE CONTAINERS COM CHUVEIROS </t>
  </si>
  <si>
    <t>PROVA</t>
  </si>
  <si>
    <t>JOGO</t>
  </si>
  <si>
    <t>LUTA</t>
  </si>
  <si>
    <t>SERVIÇO</t>
  </si>
  <si>
    <t xml:space="preserve"> JOGO</t>
  </si>
  <si>
    <t xml:space="preserve"> GINCANA</t>
  </si>
  <si>
    <t xml:space="preserve"> PROVA</t>
  </si>
  <si>
    <t>Diária</t>
  </si>
  <si>
    <t>339039-65</t>
  </si>
  <si>
    <t>339039-61</t>
  </si>
  <si>
    <t>339039-12</t>
  </si>
  <si>
    <t>DESERTO</t>
  </si>
  <si>
    <t>SJR Organização e Produção de Eventos Ltda</t>
  </si>
  <si>
    <t>ENFEMED SERVIÇOS MÉDICOS S/S Ltda</t>
  </si>
  <si>
    <t>Pregão 0391/2015/UDESC - SRP</t>
  </si>
  <si>
    <t>Serviços de arbitragem, de ambulância de emergência e locação de containers com chuveiros para eventos da UDESC.</t>
  </si>
  <si>
    <t>Vigência da Ata: 01/06/2015 até 31/05/2016</t>
  </si>
  <si>
    <t>OS nº 897/2015 Qtde. DT</t>
  </si>
  <si>
    <t>OS nº 899/2015 Qtde. DT</t>
  </si>
  <si>
    <t>OS nº  1133/2015 Qtde. DT</t>
  </si>
  <si>
    <t>OS nº  1342/2015 Qtde. DT</t>
  </si>
  <si>
    <t>OS nº  1707/2015 Qtde. DT</t>
  </si>
  <si>
    <t>OS nº 1970/2015 Qtde. DT</t>
  </si>
  <si>
    <t>Resumo Atualizado em novembro/2015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</si>
</sst>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5" fillId="0" borderId="0"/>
    <xf numFmtId="164" fontId="5" fillId="0" borderId="0" applyFill="0" applyBorder="0" applyAlignment="0" applyProtection="0"/>
    <xf numFmtId="165" fontId="5" fillId="0" borderId="0" applyFill="0" applyBorder="0" applyAlignment="0" applyProtection="0"/>
    <xf numFmtId="0" fontId="6" fillId="0" borderId="0" applyNumberFormat="0" applyFill="0" applyBorder="0" applyAlignment="0" applyProtection="0"/>
    <xf numFmtId="4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9" fontId="5" fillId="0" borderId="0" applyFont="0" applyFill="0" applyBorder="0" applyAlignment="0" applyProtection="0"/>
  </cellStyleXfs>
  <cellXfs count="108">
    <xf numFmtId="0" fontId="0" fillId="0" borderId="0" xfId="0"/>
    <xf numFmtId="0" fontId="8" fillId="0" borderId="0" xfId="1" applyFont="1" applyFill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166" fontId="9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 wrapText="1"/>
    </xf>
    <xf numFmtId="0" fontId="12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3" applyFont="1" applyFill="1" applyBorder="1" applyAlignment="1" applyProtection="1">
      <alignment horizontal="center" vertical="center" wrapText="1"/>
    </xf>
    <xf numFmtId="0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wrapText="1"/>
    </xf>
    <xf numFmtId="0" fontId="8" fillId="0" borderId="0" xfId="1" applyFont="1" applyFill="1" applyAlignment="1">
      <alignment vertical="center" wrapText="1"/>
    </xf>
    <xf numFmtId="4" fontId="9" fillId="0" borderId="0" xfId="1" applyNumberFormat="1" applyFont="1" applyFill="1" applyAlignment="1">
      <alignment horizontal="center" vertical="center" wrapText="1"/>
    </xf>
    <xf numFmtId="0" fontId="8" fillId="0" borderId="0" xfId="1" applyFont="1" applyFill="1" applyAlignment="1" applyProtection="1">
      <alignment wrapText="1"/>
      <protection locked="0"/>
    </xf>
    <xf numFmtId="3" fontId="8" fillId="0" borderId="0" xfId="1" applyNumberFormat="1" applyFont="1" applyAlignment="1" applyProtection="1">
      <alignment wrapText="1"/>
      <protection locked="0"/>
    </xf>
    <xf numFmtId="0" fontId="8" fillId="0" borderId="0" xfId="1" applyFont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44" fontId="8" fillId="0" borderId="1" xfId="5" applyFont="1" applyFill="1" applyBorder="1" applyAlignment="1">
      <alignment vertical="center" wrapText="1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</xf>
    <xf numFmtId="166" fontId="9" fillId="2" borderId="1" xfId="1" applyNumberFormat="1" applyFont="1" applyFill="1" applyBorder="1" applyAlignment="1">
      <alignment horizontal="center" vertical="center" wrapText="1"/>
    </xf>
    <xf numFmtId="168" fontId="9" fillId="2" borderId="1" xfId="3" applyNumberFormat="1" applyFont="1" applyFill="1" applyBorder="1" applyAlignment="1" applyProtection="1">
      <alignment horizontal="center" vertical="center" wrapText="1"/>
    </xf>
    <xf numFmtId="166" fontId="9" fillId="4" borderId="1" xfId="0" applyNumberFormat="1" applyFont="1" applyFill="1" applyBorder="1" applyAlignment="1">
      <alignment horizontal="center" vertical="center" wrapText="1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19" fillId="9" borderId="6" xfId="1" applyNumberFormat="1" applyFont="1" applyFill="1" applyBorder="1" applyAlignment="1" applyProtection="1">
      <alignment horizontal="right"/>
      <protection locked="0"/>
    </xf>
    <xf numFmtId="168" fontId="19" fillId="9" borderId="7" xfId="1" applyNumberFormat="1" applyFont="1" applyFill="1" applyBorder="1" applyAlignment="1" applyProtection="1">
      <alignment horizontal="right"/>
      <protection locked="0"/>
    </xf>
    <xf numFmtId="9" fontId="19" fillId="9" borderId="8" xfId="13" applyFont="1" applyFill="1" applyBorder="1" applyAlignment="1" applyProtection="1">
      <alignment horizontal="right"/>
      <protection locked="0"/>
    </xf>
    <xf numFmtId="2" fontId="19" fillId="9" borderId="7" xfId="1" applyNumberFormat="1" applyFont="1" applyFill="1" applyBorder="1" applyAlignment="1">
      <alignment horizontal="right"/>
    </xf>
    <xf numFmtId="0" fontId="19" fillId="9" borderId="12" xfId="1" applyFont="1" applyFill="1" applyBorder="1" applyAlignment="1" applyProtection="1">
      <alignment horizontal="left"/>
      <protection locked="0"/>
    </xf>
    <xf numFmtId="0" fontId="19" fillId="9" borderId="19" xfId="1" applyFont="1" applyFill="1" applyBorder="1" applyAlignment="1" applyProtection="1">
      <alignment horizontal="left"/>
      <protection locked="0"/>
    </xf>
    <xf numFmtId="0" fontId="19" fillId="9" borderId="14" xfId="1" applyFont="1" applyFill="1" applyBorder="1" applyAlignment="1" applyProtection="1">
      <alignment horizontal="left"/>
      <protection locked="0"/>
    </xf>
    <xf numFmtId="0" fontId="19" fillId="9" borderId="0" xfId="1" applyFont="1" applyFill="1" applyBorder="1" applyAlignment="1" applyProtection="1">
      <alignment horizontal="left"/>
      <protection locked="0"/>
    </xf>
    <xf numFmtId="0" fontId="19" fillId="9" borderId="16" xfId="1" applyFont="1" applyFill="1" applyBorder="1" applyAlignment="1" applyProtection="1">
      <alignment horizontal="left"/>
      <protection locked="0"/>
    </xf>
    <xf numFmtId="0" fontId="19" fillId="9" borderId="18" xfId="1" applyFont="1" applyFill="1" applyBorder="1" applyAlignment="1" applyProtection="1">
      <alignment horizontal="left"/>
      <protection locked="0"/>
    </xf>
    <xf numFmtId="44" fontId="8" fillId="8" borderId="1" xfId="9" applyFont="1" applyFill="1" applyBorder="1" applyAlignment="1">
      <alignment vertical="center" wrapText="1"/>
    </xf>
    <xf numFmtId="44" fontId="8" fillId="8" borderId="1" xfId="1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3" fontId="9" fillId="10" borderId="1" xfId="1" applyNumberFormat="1" applyFont="1" applyFill="1" applyBorder="1" applyAlignment="1" applyProtection="1">
      <alignment horizontal="center" vertical="center" wrapText="1"/>
      <protection locked="0"/>
    </xf>
    <xf numFmtId="44" fontId="8" fillId="0" borderId="1" xfId="5" applyFont="1" applyFill="1" applyBorder="1" applyAlignment="1">
      <alignment horizontal="right" vertical="center" wrapText="1"/>
    </xf>
    <xf numFmtId="3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1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Fill="1" applyBorder="1" applyAlignment="1">
      <alignment horizontal="center" vertical="center" wrapText="1"/>
    </xf>
    <xf numFmtId="0" fontId="8" fillId="7" borderId="11" xfId="1" applyFont="1" applyFill="1" applyBorder="1" applyAlignment="1" applyProtection="1">
      <alignment horizontal="center" vertical="center" wrapText="1"/>
      <protection locked="0"/>
    </xf>
    <xf numFmtId="0" fontId="8" fillId="11" borderId="1" xfId="1" applyFont="1" applyFill="1" applyBorder="1" applyAlignment="1">
      <alignment horizontal="center" vertical="center" wrapText="1"/>
    </xf>
    <xf numFmtId="1" fontId="8" fillId="11" borderId="1" xfId="1" applyNumberFormat="1" applyFont="1" applyFill="1" applyBorder="1" applyAlignment="1">
      <alignment horizontal="center" vertical="center" wrapText="1"/>
    </xf>
    <xf numFmtId="0" fontId="8" fillId="11" borderId="1" xfId="1" applyFont="1" applyFill="1" applyBorder="1" applyAlignment="1">
      <alignment horizontal="left" vertical="center" wrapText="1"/>
    </xf>
    <xf numFmtId="44" fontId="8" fillId="11" borderId="1" xfId="5" applyFont="1" applyFill="1" applyBorder="1" applyAlignment="1">
      <alignment vertical="center" wrapText="1"/>
    </xf>
    <xf numFmtId="0" fontId="8" fillId="11" borderId="11" xfId="1" applyFont="1" applyFill="1" applyBorder="1" applyAlignment="1" applyProtection="1">
      <alignment horizontal="center" vertical="center" wrapText="1"/>
      <protection locked="0"/>
    </xf>
    <xf numFmtId="166" fontId="9" fillId="11" borderId="1" xfId="0" applyNumberFormat="1" applyFont="1" applyFill="1" applyBorder="1" applyAlignment="1">
      <alignment horizontal="center" vertical="center" wrapText="1"/>
    </xf>
    <xf numFmtId="3" fontId="9" fillId="12" borderId="1" xfId="1" applyNumberFormat="1" applyFont="1" applyFill="1" applyBorder="1" applyAlignment="1" applyProtection="1">
      <alignment horizontal="center" vertical="center" wrapText="1"/>
      <protection locked="0"/>
    </xf>
    <xf numFmtId="3" fontId="8" fillId="11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11" borderId="11" xfId="0" applyFont="1" applyFill="1" applyBorder="1" applyAlignment="1">
      <alignment horizontal="center" vertical="center" wrapText="1"/>
    </xf>
    <xf numFmtId="44" fontId="8" fillId="11" borderId="1" xfId="9" applyFont="1" applyFill="1" applyBorder="1" applyAlignment="1">
      <alignment vertical="center" wrapText="1"/>
    </xf>
    <xf numFmtId="44" fontId="8" fillId="11" borderId="1" xfId="1" applyNumberFormat="1" applyFont="1" applyFill="1" applyBorder="1" applyAlignment="1">
      <alignment vertical="center" wrapText="1"/>
    </xf>
    <xf numFmtId="44" fontId="8" fillId="8" borderId="1" xfId="1" applyNumberFormat="1" applyFont="1" applyFill="1" applyBorder="1" applyAlignment="1">
      <alignment wrapText="1"/>
    </xf>
    <xf numFmtId="3" fontId="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6" borderId="1" xfId="0" applyNumberFormat="1" applyFont="1" applyFill="1" applyBorder="1" applyAlignment="1">
      <alignment horizontal="left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1" fontId="3" fillId="0" borderId="8" xfId="0" applyNumberFormat="1" applyFont="1" applyFill="1" applyBorder="1" applyAlignment="1">
      <alignment horizontal="center" vertical="center" wrapText="1"/>
    </xf>
    <xf numFmtId="1" fontId="8" fillId="0" borderId="6" xfId="1" applyNumberFormat="1" applyFont="1" applyFill="1" applyBorder="1" applyAlignment="1">
      <alignment horizontal="center" vertical="center" wrapText="1"/>
    </xf>
    <xf numFmtId="1" fontId="8" fillId="0" borderId="7" xfId="1" applyNumberFormat="1" applyFont="1" applyFill="1" applyBorder="1" applyAlignment="1">
      <alignment horizontal="center" vertical="center" wrapText="1"/>
    </xf>
    <xf numFmtId="1" fontId="8" fillId="0" borderId="8" xfId="1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0" fontId="19" fillId="9" borderId="9" xfId="1" applyFont="1" applyFill="1" applyBorder="1" applyAlignment="1" applyProtection="1">
      <alignment horizontal="left"/>
      <protection locked="0"/>
    </xf>
    <xf numFmtId="0" fontId="19" fillId="9" borderId="10" xfId="1" applyFont="1" applyFill="1" applyBorder="1" applyAlignment="1" applyProtection="1">
      <alignment horizontal="left"/>
      <protection locked="0"/>
    </xf>
    <xf numFmtId="0" fontId="19" fillId="9" borderId="11" xfId="1" applyFont="1" applyFill="1" applyBorder="1" applyAlignment="1" applyProtection="1">
      <alignment horizontal="left"/>
      <protection locked="0"/>
    </xf>
    <xf numFmtId="0" fontId="19" fillId="9" borderId="12" xfId="1" applyFont="1" applyFill="1" applyBorder="1" applyAlignment="1">
      <alignment vertical="center" wrapText="1"/>
    </xf>
    <xf numFmtId="0" fontId="19" fillId="9" borderId="19" xfId="1" applyFont="1" applyFill="1" applyBorder="1" applyAlignment="1">
      <alignment vertical="center" wrapText="1"/>
    </xf>
    <xf numFmtId="0" fontId="19" fillId="9" borderId="13" xfId="1" applyFont="1" applyFill="1" applyBorder="1" applyAlignment="1">
      <alignment vertical="center" wrapText="1"/>
    </xf>
    <xf numFmtId="0" fontId="19" fillId="9" borderId="14" xfId="1" applyFont="1" applyFill="1" applyBorder="1" applyAlignment="1">
      <alignment vertical="center" wrapText="1"/>
    </xf>
    <xf numFmtId="0" fontId="19" fillId="9" borderId="0" xfId="1" applyFont="1" applyFill="1" applyBorder="1" applyAlignment="1">
      <alignment vertical="center" wrapText="1"/>
    </xf>
    <xf numFmtId="0" fontId="19" fillId="9" borderId="15" xfId="1" applyFont="1" applyFill="1" applyBorder="1" applyAlignment="1">
      <alignment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0" fontId="19" fillId="9" borderId="16" xfId="1" applyFont="1" applyFill="1" applyBorder="1" applyAlignment="1">
      <alignment vertical="center" wrapText="1"/>
    </xf>
    <xf numFmtId="0" fontId="19" fillId="9" borderId="18" xfId="1" applyFont="1" applyFill="1" applyBorder="1" applyAlignment="1">
      <alignment vertical="center" wrapText="1"/>
    </xf>
    <xf numFmtId="0" fontId="19" fillId="9" borderId="17" xfId="1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14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>
      <alignment horizontal="center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2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43"/>
  <sheetViews>
    <sheetView tabSelected="1" zoomScale="80" zoomScaleNormal="80" workbookViewId="0">
      <selection activeCell="N47" sqref="N4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45.42578125" style="2" customWidth="1"/>
    <col min="5" max="5" width="10.2851562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3" customHeight="1" x14ac:dyDescent="0.25">
      <c r="A1" s="71" t="s">
        <v>42</v>
      </c>
      <c r="B1" s="71"/>
      <c r="C1" s="71"/>
      <c r="D1" s="71" t="s">
        <v>43</v>
      </c>
      <c r="E1" s="71"/>
      <c r="F1" s="71"/>
      <c r="G1" s="71"/>
      <c r="H1" s="71" t="s">
        <v>44</v>
      </c>
      <c r="I1" s="71"/>
      <c r="J1" s="71"/>
      <c r="K1" s="70" t="s">
        <v>97</v>
      </c>
      <c r="L1" s="70" t="s">
        <v>98</v>
      </c>
      <c r="M1" s="70" t="s">
        <v>99</v>
      </c>
      <c r="N1" s="70" t="s">
        <v>100</v>
      </c>
      <c r="O1" s="70" t="s">
        <v>101</v>
      </c>
      <c r="P1" s="70" t="s">
        <v>102</v>
      </c>
      <c r="Q1" s="70" t="s">
        <v>39</v>
      </c>
      <c r="R1" s="70" t="s">
        <v>39</v>
      </c>
      <c r="S1" s="70" t="s">
        <v>39</v>
      </c>
      <c r="T1" s="70" t="s">
        <v>39</v>
      </c>
      <c r="U1" s="70" t="s">
        <v>39</v>
      </c>
      <c r="V1" s="70" t="s">
        <v>39</v>
      </c>
    </row>
    <row r="2" spans="1:22" ht="33" customHeight="1" x14ac:dyDescent="0.25">
      <c r="A2" s="71" t="s">
        <v>31</v>
      </c>
      <c r="B2" s="71"/>
      <c r="C2" s="71"/>
      <c r="D2" s="71"/>
      <c r="E2" s="71"/>
      <c r="F2" s="71"/>
      <c r="G2" s="71"/>
      <c r="H2" s="71"/>
      <c r="I2" s="71"/>
      <c r="J2" s="71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3" spans="1:22" s="21" customFormat="1" ht="45" x14ac:dyDescent="0.2">
      <c r="A3" s="29" t="s">
        <v>3</v>
      </c>
      <c r="B3" s="29" t="s">
        <v>1</v>
      </c>
      <c r="C3" s="17" t="s">
        <v>4</v>
      </c>
      <c r="D3" s="17" t="s">
        <v>6</v>
      </c>
      <c r="E3" s="17" t="s">
        <v>38</v>
      </c>
      <c r="F3" s="17" t="s">
        <v>28</v>
      </c>
      <c r="G3" s="18" t="s">
        <v>5</v>
      </c>
      <c r="H3" s="30" t="s">
        <v>30</v>
      </c>
      <c r="I3" s="31" t="s">
        <v>0</v>
      </c>
      <c r="J3" s="29" t="s">
        <v>7</v>
      </c>
      <c r="K3" s="106">
        <v>42158</v>
      </c>
      <c r="L3" s="106">
        <v>42158</v>
      </c>
      <c r="M3" s="106">
        <v>42188</v>
      </c>
      <c r="N3" s="106">
        <v>42220</v>
      </c>
      <c r="O3" s="106">
        <v>42269</v>
      </c>
      <c r="P3" s="106">
        <v>42297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5" t="s">
        <v>92</v>
      </c>
      <c r="B4" s="81">
        <v>1</v>
      </c>
      <c r="C4" s="56">
        <v>1</v>
      </c>
      <c r="D4" s="47" t="s">
        <v>45</v>
      </c>
      <c r="E4" s="49" t="s">
        <v>80</v>
      </c>
      <c r="F4" s="49" t="s">
        <v>88</v>
      </c>
      <c r="G4" s="52">
        <v>175</v>
      </c>
      <c r="H4" s="54">
        <v>28</v>
      </c>
      <c r="I4" s="33">
        <f>H4-(SUM(K4:V4))</f>
        <v>0</v>
      </c>
      <c r="J4" s="34" t="str">
        <f>IF(I4&lt;0,"ATENÇÃO","OK")</f>
        <v>OK</v>
      </c>
      <c r="K4" s="107">
        <v>28</v>
      </c>
      <c r="L4" s="53">
        <v>0</v>
      </c>
      <c r="M4" s="53">
        <v>0</v>
      </c>
      <c r="N4" s="53">
        <v>0</v>
      </c>
      <c r="O4" s="53">
        <v>0</v>
      </c>
      <c r="P4" s="53">
        <v>0</v>
      </c>
      <c r="Q4" s="53">
        <v>0</v>
      </c>
      <c r="R4" s="53">
        <v>0</v>
      </c>
      <c r="S4" s="53">
        <v>0</v>
      </c>
      <c r="T4" s="53">
        <v>0</v>
      </c>
      <c r="U4" s="53">
        <v>0</v>
      </c>
      <c r="V4" s="53">
        <v>0</v>
      </c>
    </row>
    <row r="5" spans="1:22" x14ac:dyDescent="0.25">
      <c r="A5" s="76"/>
      <c r="B5" s="82"/>
      <c r="C5" s="56">
        <v>2</v>
      </c>
      <c r="D5" s="47" t="s">
        <v>46</v>
      </c>
      <c r="E5" s="49" t="s">
        <v>81</v>
      </c>
      <c r="F5" s="49" t="s">
        <v>88</v>
      </c>
      <c r="G5" s="52">
        <v>190</v>
      </c>
      <c r="H5" s="54">
        <v>40</v>
      </c>
      <c r="I5" s="33">
        <f t="shared" ref="I5:I28" si="0">H5-(SUM(K5:V5))</f>
        <v>14</v>
      </c>
      <c r="J5" s="34" t="str">
        <f t="shared" ref="J5:J28" si="1">IF(I5&lt;0,"ATENÇÃO","OK")</f>
        <v>OK</v>
      </c>
      <c r="K5" s="107">
        <v>21</v>
      </c>
      <c r="L5" s="53">
        <v>0</v>
      </c>
      <c r="M5" s="53">
        <v>0</v>
      </c>
      <c r="N5" s="53">
        <v>0</v>
      </c>
      <c r="O5" s="53">
        <v>5</v>
      </c>
      <c r="P5" s="53">
        <v>0</v>
      </c>
      <c r="Q5" s="53">
        <v>0</v>
      </c>
      <c r="R5" s="53">
        <v>0</v>
      </c>
      <c r="S5" s="53">
        <v>0</v>
      </c>
      <c r="T5" s="53">
        <v>0</v>
      </c>
      <c r="U5" s="53">
        <v>0</v>
      </c>
      <c r="V5" s="53">
        <v>0</v>
      </c>
    </row>
    <row r="6" spans="1:22" x14ac:dyDescent="0.25">
      <c r="A6" s="76"/>
      <c r="B6" s="82"/>
      <c r="C6" s="48">
        <v>3</v>
      </c>
      <c r="D6" s="27" t="s">
        <v>47</v>
      </c>
      <c r="E6" s="26" t="s">
        <v>81</v>
      </c>
      <c r="F6" s="26" t="s">
        <v>88</v>
      </c>
      <c r="G6" s="28">
        <v>170</v>
      </c>
      <c r="H6" s="55">
        <v>40</v>
      </c>
      <c r="I6" s="33">
        <f t="shared" si="0"/>
        <v>19</v>
      </c>
      <c r="J6" s="34" t="str">
        <f t="shared" si="1"/>
        <v>OK</v>
      </c>
      <c r="K6" s="107">
        <v>21</v>
      </c>
      <c r="L6" s="53">
        <v>0</v>
      </c>
      <c r="M6" s="53">
        <v>0</v>
      </c>
      <c r="N6" s="53">
        <v>0</v>
      </c>
      <c r="O6" s="53">
        <v>0</v>
      </c>
      <c r="P6" s="53">
        <v>0</v>
      </c>
      <c r="Q6" s="53">
        <v>0</v>
      </c>
      <c r="R6" s="53">
        <v>0</v>
      </c>
      <c r="S6" s="53">
        <v>0</v>
      </c>
      <c r="T6" s="53">
        <v>0</v>
      </c>
      <c r="U6" s="53">
        <v>0</v>
      </c>
      <c r="V6" s="53">
        <v>0</v>
      </c>
    </row>
    <row r="7" spans="1:22" x14ac:dyDescent="0.25">
      <c r="A7" s="76"/>
      <c r="B7" s="82"/>
      <c r="C7" s="48">
        <v>4</v>
      </c>
      <c r="D7" s="27" t="s">
        <v>48</v>
      </c>
      <c r="E7" s="26" t="s">
        <v>81</v>
      </c>
      <c r="F7" s="26" t="s">
        <v>88</v>
      </c>
      <c r="G7" s="28">
        <v>165</v>
      </c>
      <c r="H7" s="55">
        <v>40</v>
      </c>
      <c r="I7" s="33">
        <f t="shared" si="0"/>
        <v>5</v>
      </c>
      <c r="J7" s="34" t="str">
        <f t="shared" si="1"/>
        <v>OK</v>
      </c>
      <c r="K7" s="107">
        <v>35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</row>
    <row r="8" spans="1:22" x14ac:dyDescent="0.25">
      <c r="A8" s="76"/>
      <c r="B8" s="82"/>
      <c r="C8" s="48">
        <v>5</v>
      </c>
      <c r="D8" s="27" t="s">
        <v>49</v>
      </c>
      <c r="E8" s="26" t="s">
        <v>81</v>
      </c>
      <c r="F8" s="26" t="s">
        <v>88</v>
      </c>
      <c r="G8" s="28">
        <v>250</v>
      </c>
      <c r="H8" s="55">
        <v>19</v>
      </c>
      <c r="I8" s="33">
        <f t="shared" si="0"/>
        <v>4</v>
      </c>
      <c r="J8" s="34" t="str">
        <f t="shared" si="1"/>
        <v>OK</v>
      </c>
      <c r="K8" s="107">
        <v>15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3">
        <v>0</v>
      </c>
      <c r="V8" s="53">
        <v>0</v>
      </c>
    </row>
    <row r="9" spans="1:22" x14ac:dyDescent="0.25">
      <c r="A9" s="76"/>
      <c r="B9" s="82"/>
      <c r="C9" s="48">
        <v>6</v>
      </c>
      <c r="D9" s="27" t="s">
        <v>50</v>
      </c>
      <c r="E9" s="26" t="s">
        <v>81</v>
      </c>
      <c r="F9" s="26" t="s">
        <v>88</v>
      </c>
      <c r="G9" s="28">
        <v>160</v>
      </c>
      <c r="H9" s="55">
        <v>40</v>
      </c>
      <c r="I9" s="33">
        <f t="shared" si="0"/>
        <v>1</v>
      </c>
      <c r="J9" s="34" t="str">
        <f t="shared" si="1"/>
        <v>OK</v>
      </c>
      <c r="K9" s="107">
        <v>34</v>
      </c>
      <c r="L9" s="53">
        <v>0</v>
      </c>
      <c r="M9" s="53">
        <v>0</v>
      </c>
      <c r="N9" s="53">
        <v>0</v>
      </c>
      <c r="O9" s="53">
        <v>5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</row>
    <row r="10" spans="1:22" x14ac:dyDescent="0.25">
      <c r="A10" s="76"/>
      <c r="B10" s="82"/>
      <c r="C10" s="48">
        <v>7</v>
      </c>
      <c r="D10" s="27" t="s">
        <v>51</v>
      </c>
      <c r="E10" s="26" t="s">
        <v>81</v>
      </c>
      <c r="F10" s="26" t="s">
        <v>88</v>
      </c>
      <c r="G10" s="28">
        <v>60</v>
      </c>
      <c r="H10" s="55">
        <v>50</v>
      </c>
      <c r="I10" s="33">
        <f t="shared" si="0"/>
        <v>38</v>
      </c>
      <c r="J10" s="34" t="str">
        <f t="shared" si="1"/>
        <v>OK</v>
      </c>
      <c r="K10" s="107">
        <v>12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</row>
    <row r="11" spans="1:22" x14ac:dyDescent="0.25">
      <c r="A11" s="76"/>
      <c r="B11" s="82"/>
      <c r="C11" s="48">
        <v>9</v>
      </c>
      <c r="D11" s="27" t="s">
        <v>52</v>
      </c>
      <c r="E11" s="26" t="s">
        <v>81</v>
      </c>
      <c r="F11" s="26" t="s">
        <v>88</v>
      </c>
      <c r="G11" s="28">
        <v>150</v>
      </c>
      <c r="H11" s="55">
        <v>40</v>
      </c>
      <c r="I11" s="33">
        <f t="shared" si="0"/>
        <v>13</v>
      </c>
      <c r="J11" s="34" t="str">
        <f t="shared" si="1"/>
        <v>OK</v>
      </c>
      <c r="K11" s="107">
        <v>27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</row>
    <row r="12" spans="1:22" x14ac:dyDescent="0.25">
      <c r="A12" s="76"/>
      <c r="B12" s="82"/>
      <c r="C12" s="48">
        <v>10</v>
      </c>
      <c r="D12" s="27" t="s">
        <v>53</v>
      </c>
      <c r="E12" s="26" t="s">
        <v>82</v>
      </c>
      <c r="F12" s="26" t="s">
        <v>88</v>
      </c>
      <c r="G12" s="28">
        <v>80</v>
      </c>
      <c r="H12" s="55">
        <v>40</v>
      </c>
      <c r="I12" s="33">
        <f t="shared" si="0"/>
        <v>30</v>
      </c>
      <c r="J12" s="34" t="str">
        <f t="shared" si="1"/>
        <v>OK</v>
      </c>
      <c r="K12" s="107">
        <v>10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</row>
    <row r="13" spans="1:22" x14ac:dyDescent="0.25">
      <c r="A13" s="76"/>
      <c r="B13" s="82"/>
      <c r="C13" s="48">
        <v>11</v>
      </c>
      <c r="D13" s="27" t="s">
        <v>54</v>
      </c>
      <c r="E13" s="26" t="s">
        <v>80</v>
      </c>
      <c r="F13" s="26" t="s">
        <v>88</v>
      </c>
      <c r="G13" s="28">
        <v>175</v>
      </c>
      <c r="H13" s="55">
        <v>36</v>
      </c>
      <c r="I13" s="33">
        <f t="shared" si="0"/>
        <v>0</v>
      </c>
      <c r="J13" s="34" t="str">
        <f t="shared" si="1"/>
        <v>OK</v>
      </c>
      <c r="K13" s="107">
        <v>36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</row>
    <row r="14" spans="1:22" x14ac:dyDescent="0.25">
      <c r="A14" s="76"/>
      <c r="B14" s="82"/>
      <c r="C14" s="48">
        <v>12</v>
      </c>
      <c r="D14" s="27" t="s">
        <v>55</v>
      </c>
      <c r="E14" s="26" t="s">
        <v>81</v>
      </c>
      <c r="F14" s="26" t="s">
        <v>88</v>
      </c>
      <c r="G14" s="28">
        <v>225</v>
      </c>
      <c r="H14" s="55">
        <v>3</v>
      </c>
      <c r="I14" s="33">
        <f t="shared" si="0"/>
        <v>0</v>
      </c>
      <c r="J14" s="34" t="str">
        <f t="shared" si="1"/>
        <v>OK</v>
      </c>
      <c r="K14" s="107">
        <v>3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</row>
    <row r="15" spans="1:22" x14ac:dyDescent="0.25">
      <c r="A15" s="76"/>
      <c r="B15" s="82"/>
      <c r="C15" s="48">
        <v>13</v>
      </c>
      <c r="D15" s="27" t="s">
        <v>56</v>
      </c>
      <c r="E15" s="26" t="s">
        <v>81</v>
      </c>
      <c r="F15" s="26" t="s">
        <v>88</v>
      </c>
      <c r="G15" s="28">
        <v>160</v>
      </c>
      <c r="H15" s="55">
        <v>24</v>
      </c>
      <c r="I15" s="33">
        <f t="shared" si="0"/>
        <v>0</v>
      </c>
      <c r="J15" s="34" t="str">
        <f t="shared" si="1"/>
        <v>OK</v>
      </c>
      <c r="K15" s="107">
        <v>24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</row>
    <row r="16" spans="1:22" x14ac:dyDescent="0.25">
      <c r="A16" s="76"/>
      <c r="B16" s="82"/>
      <c r="C16" s="48">
        <v>14</v>
      </c>
      <c r="D16" s="27" t="s">
        <v>57</v>
      </c>
      <c r="E16" s="26" t="s">
        <v>81</v>
      </c>
      <c r="F16" s="26" t="s">
        <v>88</v>
      </c>
      <c r="G16" s="28">
        <v>50</v>
      </c>
      <c r="H16" s="55">
        <v>50</v>
      </c>
      <c r="I16" s="33">
        <f t="shared" si="0"/>
        <v>0</v>
      </c>
      <c r="J16" s="34" t="str">
        <f t="shared" si="1"/>
        <v>OK</v>
      </c>
      <c r="K16" s="107">
        <v>50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</row>
    <row r="17" spans="1:22" x14ac:dyDescent="0.25">
      <c r="A17" s="76"/>
      <c r="B17" s="82"/>
      <c r="C17" s="48">
        <v>15</v>
      </c>
      <c r="D17" s="27" t="s">
        <v>58</v>
      </c>
      <c r="E17" s="26" t="s">
        <v>81</v>
      </c>
      <c r="F17" s="26" t="s">
        <v>88</v>
      </c>
      <c r="G17" s="28">
        <v>120</v>
      </c>
      <c r="H17" s="55">
        <v>40</v>
      </c>
      <c r="I17" s="33">
        <f t="shared" si="0"/>
        <v>6</v>
      </c>
      <c r="J17" s="34" t="str">
        <f t="shared" si="1"/>
        <v>OK</v>
      </c>
      <c r="K17" s="107">
        <v>34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</row>
    <row r="18" spans="1:22" x14ac:dyDescent="0.25">
      <c r="A18" s="76"/>
      <c r="B18" s="82"/>
      <c r="C18" s="48">
        <v>16</v>
      </c>
      <c r="D18" s="27" t="s">
        <v>59</v>
      </c>
      <c r="E18" s="26" t="s">
        <v>81</v>
      </c>
      <c r="F18" s="26" t="s">
        <v>88</v>
      </c>
      <c r="G18" s="28">
        <v>100</v>
      </c>
      <c r="H18" s="55">
        <v>50</v>
      </c>
      <c r="I18" s="33">
        <f t="shared" si="0"/>
        <v>23</v>
      </c>
      <c r="J18" s="34" t="str">
        <f t="shared" si="1"/>
        <v>OK</v>
      </c>
      <c r="K18" s="107">
        <v>27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</row>
    <row r="19" spans="1:22" x14ac:dyDescent="0.25">
      <c r="A19" s="76"/>
      <c r="B19" s="82"/>
      <c r="C19" s="48">
        <v>17</v>
      </c>
      <c r="D19" s="27" t="s">
        <v>60</v>
      </c>
      <c r="E19" s="26" t="s">
        <v>81</v>
      </c>
      <c r="F19" s="26" t="s">
        <v>88</v>
      </c>
      <c r="G19" s="28">
        <v>50</v>
      </c>
      <c r="H19" s="55">
        <v>50</v>
      </c>
      <c r="I19" s="33">
        <f t="shared" si="0"/>
        <v>0</v>
      </c>
      <c r="J19" s="34" t="str">
        <f t="shared" si="1"/>
        <v>OK</v>
      </c>
      <c r="K19" s="107">
        <v>50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</row>
    <row r="20" spans="1:22" x14ac:dyDescent="0.25">
      <c r="A20" s="77"/>
      <c r="B20" s="83"/>
      <c r="C20" s="48">
        <v>18</v>
      </c>
      <c r="D20" s="27" t="s">
        <v>61</v>
      </c>
      <c r="E20" s="26" t="s">
        <v>83</v>
      </c>
      <c r="F20" s="26" t="s">
        <v>88</v>
      </c>
      <c r="G20" s="28">
        <v>1135</v>
      </c>
      <c r="H20" s="55">
        <v>1</v>
      </c>
      <c r="I20" s="33">
        <f t="shared" si="0"/>
        <v>0</v>
      </c>
      <c r="J20" s="34" t="str">
        <f t="shared" si="1"/>
        <v>OK</v>
      </c>
      <c r="K20" s="107">
        <v>1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</row>
    <row r="21" spans="1:22" x14ac:dyDescent="0.25">
      <c r="A21" s="78" t="s">
        <v>92</v>
      </c>
      <c r="B21" s="84">
        <v>2</v>
      </c>
      <c r="C21" s="48">
        <v>19</v>
      </c>
      <c r="D21" s="27" t="s">
        <v>62</v>
      </c>
      <c r="E21" s="26" t="s">
        <v>80</v>
      </c>
      <c r="F21" s="26" t="s">
        <v>88</v>
      </c>
      <c r="G21" s="28">
        <v>2500</v>
      </c>
      <c r="H21" s="57">
        <v>1</v>
      </c>
      <c r="I21" s="33">
        <f t="shared" si="0"/>
        <v>0</v>
      </c>
      <c r="J21" s="34" t="str">
        <f t="shared" si="1"/>
        <v>OK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1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</row>
    <row r="22" spans="1:22" x14ac:dyDescent="0.25">
      <c r="A22" s="79"/>
      <c r="B22" s="84"/>
      <c r="C22" s="48">
        <v>20</v>
      </c>
      <c r="D22" s="27" t="s">
        <v>63</v>
      </c>
      <c r="E22" s="26" t="s">
        <v>81</v>
      </c>
      <c r="F22" s="26" t="s">
        <v>88</v>
      </c>
      <c r="G22" s="28">
        <v>170</v>
      </c>
      <c r="H22" s="57">
        <v>18</v>
      </c>
      <c r="I22" s="33">
        <f t="shared" si="0"/>
        <v>0</v>
      </c>
      <c r="J22" s="34" t="str">
        <f t="shared" si="1"/>
        <v>OK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18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</row>
    <row r="23" spans="1:22" x14ac:dyDescent="0.25">
      <c r="A23" s="79"/>
      <c r="B23" s="84"/>
      <c r="C23" s="48">
        <v>21</v>
      </c>
      <c r="D23" s="27" t="s">
        <v>64</v>
      </c>
      <c r="E23" s="26" t="s">
        <v>84</v>
      </c>
      <c r="F23" s="26" t="s">
        <v>88</v>
      </c>
      <c r="G23" s="28">
        <v>170</v>
      </c>
      <c r="H23" s="57">
        <v>28</v>
      </c>
      <c r="I23" s="33">
        <f t="shared" si="0"/>
        <v>0</v>
      </c>
      <c r="J23" s="34" t="str">
        <f t="shared" si="1"/>
        <v>OK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28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</row>
    <row r="24" spans="1:22" x14ac:dyDescent="0.25">
      <c r="A24" s="79"/>
      <c r="B24" s="84"/>
      <c r="C24" s="48">
        <v>22</v>
      </c>
      <c r="D24" s="27" t="s">
        <v>50</v>
      </c>
      <c r="E24" s="26" t="s">
        <v>84</v>
      </c>
      <c r="F24" s="26" t="s">
        <v>88</v>
      </c>
      <c r="G24" s="28">
        <v>170</v>
      </c>
      <c r="H24" s="57">
        <v>15</v>
      </c>
      <c r="I24" s="33">
        <f t="shared" si="0"/>
        <v>0</v>
      </c>
      <c r="J24" s="34" t="str">
        <f t="shared" si="1"/>
        <v>OK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15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</row>
    <row r="25" spans="1:22" x14ac:dyDescent="0.25">
      <c r="A25" s="79"/>
      <c r="B25" s="84"/>
      <c r="C25" s="48">
        <v>23</v>
      </c>
      <c r="D25" s="27" t="s">
        <v>65</v>
      </c>
      <c r="E25" s="26" t="s">
        <v>85</v>
      </c>
      <c r="F25" s="26" t="s">
        <v>88</v>
      </c>
      <c r="G25" s="28">
        <v>5200</v>
      </c>
      <c r="H25" s="57">
        <v>1</v>
      </c>
      <c r="I25" s="33">
        <f t="shared" si="0"/>
        <v>0</v>
      </c>
      <c r="J25" s="34" t="str">
        <f t="shared" si="1"/>
        <v>OK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1</v>
      </c>
      <c r="Q25" s="53">
        <v>0</v>
      </c>
      <c r="R25" s="53">
        <v>0</v>
      </c>
      <c r="S25" s="53">
        <v>0</v>
      </c>
      <c r="T25" s="53">
        <v>0</v>
      </c>
      <c r="U25" s="53">
        <v>0</v>
      </c>
      <c r="V25" s="53">
        <v>0</v>
      </c>
    </row>
    <row r="26" spans="1:22" x14ac:dyDescent="0.25">
      <c r="A26" s="79"/>
      <c r="B26" s="84"/>
      <c r="C26" s="48">
        <v>24</v>
      </c>
      <c r="D26" s="27" t="s">
        <v>54</v>
      </c>
      <c r="E26" s="26" t="s">
        <v>86</v>
      </c>
      <c r="F26" s="26" t="s">
        <v>88</v>
      </c>
      <c r="G26" s="28">
        <v>150</v>
      </c>
      <c r="H26" s="57">
        <v>20</v>
      </c>
      <c r="I26" s="33">
        <f t="shared" si="0"/>
        <v>0</v>
      </c>
      <c r="J26" s="34" t="str">
        <f t="shared" si="1"/>
        <v>OK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20</v>
      </c>
      <c r="Q26" s="53">
        <v>0</v>
      </c>
      <c r="R26" s="53">
        <v>0</v>
      </c>
      <c r="S26" s="53">
        <v>0</v>
      </c>
      <c r="T26" s="53">
        <v>0</v>
      </c>
      <c r="U26" s="53">
        <v>0</v>
      </c>
      <c r="V26" s="53">
        <v>0</v>
      </c>
    </row>
    <row r="27" spans="1:22" x14ac:dyDescent="0.25">
      <c r="A27" s="79"/>
      <c r="B27" s="84"/>
      <c r="C27" s="48">
        <v>25</v>
      </c>
      <c r="D27" s="27" t="s">
        <v>66</v>
      </c>
      <c r="E27" s="26" t="s">
        <v>84</v>
      </c>
      <c r="F27" s="26" t="s">
        <v>88</v>
      </c>
      <c r="G27" s="28">
        <v>50</v>
      </c>
      <c r="H27" s="57">
        <v>28</v>
      </c>
      <c r="I27" s="33">
        <f t="shared" si="0"/>
        <v>0</v>
      </c>
      <c r="J27" s="34" t="str">
        <f t="shared" si="1"/>
        <v>OK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28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</row>
    <row r="28" spans="1:22" x14ac:dyDescent="0.25">
      <c r="A28" s="79"/>
      <c r="B28" s="84"/>
      <c r="C28" s="48">
        <v>26</v>
      </c>
      <c r="D28" s="27" t="s">
        <v>67</v>
      </c>
      <c r="E28" s="26" t="s">
        <v>84</v>
      </c>
      <c r="F28" s="26" t="s">
        <v>88</v>
      </c>
      <c r="G28" s="28">
        <v>40</v>
      </c>
      <c r="H28" s="57">
        <v>68</v>
      </c>
      <c r="I28" s="33">
        <f t="shared" si="0"/>
        <v>0</v>
      </c>
      <c r="J28" s="34" t="str">
        <f t="shared" si="1"/>
        <v>OK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68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</row>
    <row r="29" spans="1:22" x14ac:dyDescent="0.25">
      <c r="A29" s="79"/>
      <c r="B29" s="84"/>
      <c r="C29" s="48">
        <v>27</v>
      </c>
      <c r="D29" s="27" t="s">
        <v>56</v>
      </c>
      <c r="E29" s="26" t="s">
        <v>84</v>
      </c>
      <c r="F29" s="26" t="s">
        <v>88</v>
      </c>
      <c r="G29" s="28">
        <v>150</v>
      </c>
      <c r="H29" s="57">
        <v>17</v>
      </c>
      <c r="I29" s="33">
        <f t="shared" ref="I29:I43" si="2">H29-(SUM(K29:V29))</f>
        <v>0</v>
      </c>
      <c r="J29" s="34" t="str">
        <f t="shared" ref="J29:J43" si="3">IF(I29&lt;0,"ATENÇÃO","OK")</f>
        <v>OK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17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0</v>
      </c>
    </row>
    <row r="30" spans="1:22" x14ac:dyDescent="0.25">
      <c r="A30" s="79"/>
      <c r="B30" s="84"/>
      <c r="C30" s="48">
        <v>28</v>
      </c>
      <c r="D30" s="27" t="s">
        <v>68</v>
      </c>
      <c r="E30" s="26" t="s">
        <v>84</v>
      </c>
      <c r="F30" s="26" t="s">
        <v>88</v>
      </c>
      <c r="G30" s="28">
        <v>130</v>
      </c>
      <c r="H30" s="57">
        <v>35</v>
      </c>
      <c r="I30" s="33">
        <f t="shared" si="2"/>
        <v>0</v>
      </c>
      <c r="J30" s="34" t="str">
        <f t="shared" si="3"/>
        <v>OK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35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</row>
    <row r="31" spans="1:22" x14ac:dyDescent="0.25">
      <c r="A31" s="79"/>
      <c r="B31" s="84"/>
      <c r="C31" s="48">
        <v>29</v>
      </c>
      <c r="D31" s="27" t="s">
        <v>60</v>
      </c>
      <c r="E31" s="26" t="s">
        <v>84</v>
      </c>
      <c r="F31" s="26" t="s">
        <v>88</v>
      </c>
      <c r="G31" s="28">
        <v>40</v>
      </c>
      <c r="H31" s="57">
        <v>50</v>
      </c>
      <c r="I31" s="33">
        <f t="shared" si="2"/>
        <v>0</v>
      </c>
      <c r="J31" s="34" t="str">
        <f t="shared" si="3"/>
        <v>OK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50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</row>
    <row r="32" spans="1:22" x14ac:dyDescent="0.25">
      <c r="A32" s="79"/>
      <c r="B32" s="84"/>
      <c r="C32" s="48">
        <v>30</v>
      </c>
      <c r="D32" s="27" t="s">
        <v>69</v>
      </c>
      <c r="E32" s="26" t="s">
        <v>84</v>
      </c>
      <c r="F32" s="26" t="s">
        <v>88</v>
      </c>
      <c r="G32" s="28">
        <v>40</v>
      </c>
      <c r="H32" s="57">
        <v>35</v>
      </c>
      <c r="I32" s="33">
        <f t="shared" si="2"/>
        <v>0</v>
      </c>
      <c r="J32" s="34" t="str">
        <f t="shared" si="3"/>
        <v>OK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35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</row>
    <row r="33" spans="1:22" x14ac:dyDescent="0.25">
      <c r="A33" s="79"/>
      <c r="B33" s="84"/>
      <c r="C33" s="48">
        <v>31</v>
      </c>
      <c r="D33" s="27" t="s">
        <v>70</v>
      </c>
      <c r="E33" s="26" t="s">
        <v>84</v>
      </c>
      <c r="F33" s="26" t="s">
        <v>88</v>
      </c>
      <c r="G33" s="28">
        <v>40</v>
      </c>
      <c r="H33" s="57">
        <v>68</v>
      </c>
      <c r="I33" s="33">
        <f t="shared" si="2"/>
        <v>0</v>
      </c>
      <c r="J33" s="34" t="str">
        <f t="shared" si="3"/>
        <v>OK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68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</row>
    <row r="34" spans="1:22" x14ac:dyDescent="0.25">
      <c r="A34" s="79"/>
      <c r="B34" s="84"/>
      <c r="C34" s="48">
        <v>32</v>
      </c>
      <c r="D34" s="27" t="s">
        <v>71</v>
      </c>
      <c r="E34" s="26" t="s">
        <v>84</v>
      </c>
      <c r="F34" s="26" t="s">
        <v>88</v>
      </c>
      <c r="G34" s="28">
        <v>40</v>
      </c>
      <c r="H34" s="57">
        <v>30</v>
      </c>
      <c r="I34" s="33">
        <f t="shared" si="2"/>
        <v>0</v>
      </c>
      <c r="J34" s="34" t="str">
        <f t="shared" si="3"/>
        <v>OK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30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</row>
    <row r="35" spans="1:22" x14ac:dyDescent="0.25">
      <c r="A35" s="79"/>
      <c r="B35" s="84"/>
      <c r="C35" s="48">
        <v>33</v>
      </c>
      <c r="D35" s="27" t="s">
        <v>72</v>
      </c>
      <c r="E35" s="26" t="s">
        <v>84</v>
      </c>
      <c r="F35" s="26" t="s">
        <v>88</v>
      </c>
      <c r="G35" s="28">
        <v>40</v>
      </c>
      <c r="H35" s="57">
        <v>32</v>
      </c>
      <c r="I35" s="33">
        <f t="shared" si="2"/>
        <v>0</v>
      </c>
      <c r="J35" s="34" t="str">
        <f t="shared" si="3"/>
        <v>OK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32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</row>
    <row r="36" spans="1:22" x14ac:dyDescent="0.25">
      <c r="A36" s="79"/>
      <c r="B36" s="84"/>
      <c r="C36" s="48">
        <v>34</v>
      </c>
      <c r="D36" s="27" t="s">
        <v>73</v>
      </c>
      <c r="E36" s="26" t="s">
        <v>84</v>
      </c>
      <c r="F36" s="26" t="s">
        <v>88</v>
      </c>
      <c r="G36" s="28">
        <v>40</v>
      </c>
      <c r="H36" s="57">
        <v>20</v>
      </c>
      <c r="I36" s="33">
        <f t="shared" si="2"/>
        <v>0</v>
      </c>
      <c r="J36" s="34" t="str">
        <f t="shared" si="3"/>
        <v>OK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v>20</v>
      </c>
      <c r="Q36" s="53">
        <v>0</v>
      </c>
      <c r="R36" s="53">
        <v>0</v>
      </c>
      <c r="S36" s="53">
        <v>0</v>
      </c>
      <c r="T36" s="53">
        <v>0</v>
      </c>
      <c r="U36" s="53">
        <v>0</v>
      </c>
      <c r="V36" s="53">
        <v>0</v>
      </c>
    </row>
    <row r="37" spans="1:22" x14ac:dyDescent="0.25">
      <c r="A37" s="79"/>
      <c r="B37" s="84"/>
      <c r="C37" s="48">
        <v>35</v>
      </c>
      <c r="D37" s="27" t="s">
        <v>74</v>
      </c>
      <c r="E37" s="26" t="s">
        <v>84</v>
      </c>
      <c r="F37" s="26" t="s">
        <v>88</v>
      </c>
      <c r="G37" s="28">
        <v>30</v>
      </c>
      <c r="H37" s="57">
        <v>47</v>
      </c>
      <c r="I37" s="33">
        <f t="shared" si="2"/>
        <v>0</v>
      </c>
      <c r="J37" s="34" t="str">
        <f t="shared" si="3"/>
        <v>OK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47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</row>
    <row r="38" spans="1:22" x14ac:dyDescent="0.25">
      <c r="A38" s="80"/>
      <c r="B38" s="84"/>
      <c r="C38" s="48">
        <v>36</v>
      </c>
      <c r="D38" s="27" t="s">
        <v>61</v>
      </c>
      <c r="E38" s="26" t="s">
        <v>83</v>
      </c>
      <c r="F38" s="26" t="s">
        <v>88</v>
      </c>
      <c r="G38" s="28">
        <v>1900</v>
      </c>
      <c r="H38" s="57">
        <v>1</v>
      </c>
      <c r="I38" s="33">
        <f t="shared" si="2"/>
        <v>0</v>
      </c>
      <c r="J38" s="34" t="str">
        <f t="shared" si="3"/>
        <v>OK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1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</row>
    <row r="39" spans="1:22" ht="60" x14ac:dyDescent="0.25">
      <c r="A39" s="72" t="s">
        <v>93</v>
      </c>
      <c r="B39" s="72">
        <v>3</v>
      </c>
      <c r="C39" s="48">
        <v>37</v>
      </c>
      <c r="D39" s="27" t="s">
        <v>75</v>
      </c>
      <c r="E39" s="26" t="s">
        <v>87</v>
      </c>
      <c r="F39" s="26" t="s">
        <v>89</v>
      </c>
      <c r="G39" s="28">
        <v>2490</v>
      </c>
      <c r="H39" s="57">
        <v>4</v>
      </c>
      <c r="I39" s="33">
        <f t="shared" si="2"/>
        <v>0</v>
      </c>
      <c r="J39" s="34" t="str">
        <f t="shared" si="3"/>
        <v>OK</v>
      </c>
      <c r="K39" s="53">
        <v>0</v>
      </c>
      <c r="L39" s="53">
        <v>4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</row>
    <row r="40" spans="1:22" ht="60" x14ac:dyDescent="0.25">
      <c r="A40" s="73"/>
      <c r="B40" s="73"/>
      <c r="C40" s="48">
        <v>38</v>
      </c>
      <c r="D40" s="27" t="s">
        <v>76</v>
      </c>
      <c r="E40" s="26" t="s">
        <v>87</v>
      </c>
      <c r="F40" s="26" t="s">
        <v>89</v>
      </c>
      <c r="G40" s="28">
        <v>2980</v>
      </c>
      <c r="H40" s="57">
        <v>5</v>
      </c>
      <c r="I40" s="33">
        <f t="shared" si="2"/>
        <v>0</v>
      </c>
      <c r="J40" s="34" t="str">
        <f t="shared" si="3"/>
        <v>OK</v>
      </c>
      <c r="K40" s="53">
        <v>0</v>
      </c>
      <c r="L40" s="53">
        <v>0</v>
      </c>
      <c r="M40" s="53">
        <v>5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</row>
    <row r="41" spans="1:22" ht="60" x14ac:dyDescent="0.25">
      <c r="A41" s="73"/>
      <c r="B41" s="73"/>
      <c r="C41" s="48">
        <v>39</v>
      </c>
      <c r="D41" s="27" t="s">
        <v>77</v>
      </c>
      <c r="E41" s="26" t="s">
        <v>87</v>
      </c>
      <c r="F41" s="26" t="s">
        <v>89</v>
      </c>
      <c r="G41" s="28">
        <v>2490</v>
      </c>
      <c r="H41" s="57">
        <v>1</v>
      </c>
      <c r="I41" s="33">
        <f t="shared" si="2"/>
        <v>0</v>
      </c>
      <c r="J41" s="34" t="str">
        <f t="shared" si="3"/>
        <v>OK</v>
      </c>
      <c r="K41" s="53">
        <v>0</v>
      </c>
      <c r="L41" s="53">
        <v>0</v>
      </c>
      <c r="M41" s="53">
        <v>0</v>
      </c>
      <c r="N41" s="53">
        <v>1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</row>
    <row r="42" spans="1:22" ht="45" x14ac:dyDescent="0.25">
      <c r="A42" s="74"/>
      <c r="B42" s="74"/>
      <c r="C42" s="48">
        <v>40</v>
      </c>
      <c r="D42" s="27" t="s">
        <v>78</v>
      </c>
      <c r="E42" s="26" t="s">
        <v>87</v>
      </c>
      <c r="F42" s="26" t="s">
        <v>89</v>
      </c>
      <c r="G42" s="28">
        <v>1245</v>
      </c>
      <c r="H42" s="57">
        <v>4</v>
      </c>
      <c r="I42" s="33">
        <f t="shared" si="2"/>
        <v>4</v>
      </c>
      <c r="J42" s="34" t="str">
        <f t="shared" si="3"/>
        <v>OK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</row>
    <row r="43" spans="1:22" x14ac:dyDescent="0.25">
      <c r="A43" s="58" t="s">
        <v>91</v>
      </c>
      <c r="B43" s="58">
        <v>4</v>
      </c>
      <c r="C43" s="59">
        <v>41</v>
      </c>
      <c r="D43" s="60" t="s">
        <v>79</v>
      </c>
      <c r="E43" s="58" t="s">
        <v>87</v>
      </c>
      <c r="F43" s="58" t="s">
        <v>90</v>
      </c>
      <c r="G43" s="61">
        <v>0</v>
      </c>
      <c r="H43" s="62">
        <v>5</v>
      </c>
      <c r="I43" s="63">
        <f t="shared" si="2"/>
        <v>5</v>
      </c>
      <c r="J43" s="64" t="str">
        <f t="shared" si="3"/>
        <v>OK</v>
      </c>
      <c r="K43" s="65">
        <v>0</v>
      </c>
      <c r="L43" s="65">
        <v>0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5">
        <v>0</v>
      </c>
      <c r="T43" s="65">
        <v>0</v>
      </c>
      <c r="U43" s="65">
        <v>0</v>
      </c>
      <c r="V43" s="65">
        <v>0</v>
      </c>
    </row>
  </sheetData>
  <mergeCells count="22">
    <mergeCell ref="B39:B42"/>
    <mergeCell ref="A4:A20"/>
    <mergeCell ref="A21:A38"/>
    <mergeCell ref="A39:A42"/>
    <mergeCell ref="B4:B20"/>
    <mergeCell ref="B21:B38"/>
    <mergeCell ref="K1:K2"/>
    <mergeCell ref="A1:C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  <mergeCell ref="H1:J1"/>
    <mergeCell ref="D1:G1"/>
    <mergeCell ref="A2:J2"/>
  </mergeCells>
  <phoneticPr fontId="0" type="noConversion"/>
  <conditionalFormatting sqref="Q4:V4">
    <cfRule type="cellIs" dxfId="17" priority="10" stopIfTrue="1" operator="greaterThan">
      <formula>0</formula>
    </cfRule>
    <cfRule type="cellIs" dxfId="16" priority="11" stopIfTrue="1" operator="greaterThan">
      <formula>0</formula>
    </cfRule>
    <cfRule type="cellIs" dxfId="15" priority="12" stopIfTrue="1" operator="greaterThan">
      <formula>0</formula>
    </cfRule>
  </conditionalFormatting>
  <conditionalFormatting sqref="Q5:V43">
    <cfRule type="cellIs" dxfId="14" priority="7" stopIfTrue="1" operator="greaterThan">
      <formula>0</formula>
    </cfRule>
    <cfRule type="cellIs" dxfId="13" priority="8" stopIfTrue="1" operator="greaterThan">
      <formula>0</formula>
    </cfRule>
    <cfRule type="cellIs" dxfId="12" priority="9" stopIfTrue="1" operator="greaterThan">
      <formula>0</formula>
    </cfRule>
  </conditionalFormatting>
  <conditionalFormatting sqref="K4 L4:P43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K5:K43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zoomScale="80" zoomScaleNormal="80" workbookViewId="0">
      <selection activeCell="C34" sqref="C3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45.140625" style="2" customWidth="1"/>
    <col min="5" max="5" width="10.28515625" style="2" bestFit="1" customWidth="1"/>
    <col min="6" max="6" width="11.2851562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5" style="24" bestFit="1" customWidth="1"/>
    <col min="11" max="11" width="15" style="20" bestFit="1" customWidth="1"/>
    <col min="12" max="12" width="17" style="20" bestFit="1" customWidth="1"/>
    <col min="13" max="16384" width="9.7109375" style="20"/>
  </cols>
  <sheetData>
    <row r="1" spans="1:12" ht="29.25" customHeight="1" x14ac:dyDescent="0.25">
      <c r="A1" s="71" t="s">
        <v>42</v>
      </c>
      <c r="B1" s="71"/>
      <c r="C1" s="71"/>
      <c r="D1" s="71" t="s">
        <v>43</v>
      </c>
      <c r="E1" s="71"/>
      <c r="F1" s="71"/>
      <c r="G1" s="71"/>
      <c r="H1" s="71" t="s">
        <v>44</v>
      </c>
      <c r="I1" s="71"/>
      <c r="J1" s="71"/>
      <c r="K1" s="71"/>
      <c r="L1" s="71"/>
    </row>
    <row r="2" spans="1:12" ht="29.25" customHeight="1" x14ac:dyDescent="0.25">
      <c r="A2" s="71" t="s">
        <v>41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s="21" customFormat="1" ht="45" x14ac:dyDescent="0.2">
      <c r="A3" s="29" t="s">
        <v>3</v>
      </c>
      <c r="B3" s="29" t="s">
        <v>1</v>
      </c>
      <c r="C3" s="17" t="s">
        <v>4</v>
      </c>
      <c r="D3" s="17" t="s">
        <v>6</v>
      </c>
      <c r="E3" s="17" t="s">
        <v>38</v>
      </c>
      <c r="F3" s="17" t="s">
        <v>28</v>
      </c>
      <c r="G3" s="18" t="s">
        <v>5</v>
      </c>
      <c r="H3" s="30" t="s">
        <v>30</v>
      </c>
      <c r="I3" s="31" t="s">
        <v>40</v>
      </c>
      <c r="J3" s="29" t="s">
        <v>29</v>
      </c>
      <c r="K3" s="32" t="s">
        <v>32</v>
      </c>
      <c r="L3" s="32" t="s">
        <v>33</v>
      </c>
    </row>
    <row r="4" spans="1:12" x14ac:dyDescent="0.25">
      <c r="A4" s="94" t="s">
        <v>92</v>
      </c>
      <c r="B4" s="81">
        <v>1</v>
      </c>
      <c r="C4" s="56">
        <v>1</v>
      </c>
      <c r="D4" s="47" t="s">
        <v>45</v>
      </c>
      <c r="E4" s="49" t="s">
        <v>80</v>
      </c>
      <c r="F4" s="49" t="s">
        <v>88</v>
      </c>
      <c r="G4" s="52">
        <v>175</v>
      </c>
      <c r="H4" s="50">
        <f>Reitoria!H4</f>
        <v>28</v>
      </c>
      <c r="I4" s="33">
        <f>Reitoria!H4-Reitoria!I4</f>
        <v>28</v>
      </c>
      <c r="J4" s="51">
        <f>H4-I4</f>
        <v>0</v>
      </c>
      <c r="K4" s="45">
        <f>G4*H4</f>
        <v>4900</v>
      </c>
      <c r="L4" s="46">
        <f>G4*I4</f>
        <v>4900</v>
      </c>
    </row>
    <row r="5" spans="1:12" x14ac:dyDescent="0.25">
      <c r="A5" s="76"/>
      <c r="B5" s="82"/>
      <c r="C5" s="56">
        <v>2</v>
      </c>
      <c r="D5" s="47" t="s">
        <v>46</v>
      </c>
      <c r="E5" s="49" t="s">
        <v>81</v>
      </c>
      <c r="F5" s="49" t="s">
        <v>88</v>
      </c>
      <c r="G5" s="52">
        <v>190</v>
      </c>
      <c r="H5" s="50">
        <f>Reitoria!H5</f>
        <v>40</v>
      </c>
      <c r="I5" s="33">
        <f>Reitoria!H5-Reitoria!I5</f>
        <v>26</v>
      </c>
      <c r="J5" s="51">
        <f t="shared" ref="J5:J42" si="0">H5-I5</f>
        <v>14</v>
      </c>
      <c r="K5" s="45">
        <f t="shared" ref="K5:K42" si="1">G5*H5</f>
        <v>7600</v>
      </c>
      <c r="L5" s="46">
        <f t="shared" ref="L5:L42" si="2">G5*I5</f>
        <v>4940</v>
      </c>
    </row>
    <row r="6" spans="1:12" x14ac:dyDescent="0.25">
      <c r="A6" s="76"/>
      <c r="B6" s="82"/>
      <c r="C6" s="48">
        <v>3</v>
      </c>
      <c r="D6" s="27" t="s">
        <v>47</v>
      </c>
      <c r="E6" s="26" t="s">
        <v>81</v>
      </c>
      <c r="F6" s="26" t="s">
        <v>88</v>
      </c>
      <c r="G6" s="28">
        <v>170</v>
      </c>
      <c r="H6" s="50">
        <f>Reitoria!H6</f>
        <v>40</v>
      </c>
      <c r="I6" s="33">
        <f>Reitoria!H6-Reitoria!I6</f>
        <v>21</v>
      </c>
      <c r="J6" s="51">
        <f t="shared" si="0"/>
        <v>19</v>
      </c>
      <c r="K6" s="45">
        <f t="shared" si="1"/>
        <v>6800</v>
      </c>
      <c r="L6" s="46">
        <f t="shared" si="2"/>
        <v>3570</v>
      </c>
    </row>
    <row r="7" spans="1:12" x14ac:dyDescent="0.25">
      <c r="A7" s="76"/>
      <c r="B7" s="82"/>
      <c r="C7" s="48">
        <v>4</v>
      </c>
      <c r="D7" s="27" t="s">
        <v>48</v>
      </c>
      <c r="E7" s="26" t="s">
        <v>81</v>
      </c>
      <c r="F7" s="26" t="s">
        <v>88</v>
      </c>
      <c r="G7" s="28">
        <v>165</v>
      </c>
      <c r="H7" s="50">
        <f>Reitoria!H7</f>
        <v>40</v>
      </c>
      <c r="I7" s="33">
        <f>Reitoria!H7-Reitoria!I7</f>
        <v>35</v>
      </c>
      <c r="J7" s="51">
        <f t="shared" si="0"/>
        <v>5</v>
      </c>
      <c r="K7" s="45">
        <f t="shared" si="1"/>
        <v>6600</v>
      </c>
      <c r="L7" s="46">
        <f t="shared" si="2"/>
        <v>5775</v>
      </c>
    </row>
    <row r="8" spans="1:12" x14ac:dyDescent="0.25">
      <c r="A8" s="76"/>
      <c r="B8" s="82"/>
      <c r="C8" s="48">
        <v>5</v>
      </c>
      <c r="D8" s="27" t="s">
        <v>49</v>
      </c>
      <c r="E8" s="26" t="s">
        <v>81</v>
      </c>
      <c r="F8" s="26" t="s">
        <v>88</v>
      </c>
      <c r="G8" s="28">
        <v>250</v>
      </c>
      <c r="H8" s="50">
        <f>Reitoria!H8</f>
        <v>19</v>
      </c>
      <c r="I8" s="33">
        <f>Reitoria!H8-Reitoria!I8</f>
        <v>15</v>
      </c>
      <c r="J8" s="51">
        <f t="shared" si="0"/>
        <v>4</v>
      </c>
      <c r="K8" s="45">
        <f t="shared" si="1"/>
        <v>4750</v>
      </c>
      <c r="L8" s="46">
        <f t="shared" si="2"/>
        <v>3750</v>
      </c>
    </row>
    <row r="9" spans="1:12" x14ac:dyDescent="0.25">
      <c r="A9" s="76"/>
      <c r="B9" s="82"/>
      <c r="C9" s="48">
        <v>6</v>
      </c>
      <c r="D9" s="27" t="s">
        <v>50</v>
      </c>
      <c r="E9" s="26" t="s">
        <v>81</v>
      </c>
      <c r="F9" s="26" t="s">
        <v>88</v>
      </c>
      <c r="G9" s="28">
        <v>160</v>
      </c>
      <c r="H9" s="50">
        <f>Reitoria!H9</f>
        <v>40</v>
      </c>
      <c r="I9" s="33">
        <f>Reitoria!H9-Reitoria!I9</f>
        <v>39</v>
      </c>
      <c r="J9" s="51">
        <f t="shared" si="0"/>
        <v>1</v>
      </c>
      <c r="K9" s="45">
        <f t="shared" si="1"/>
        <v>6400</v>
      </c>
      <c r="L9" s="46">
        <f t="shared" si="2"/>
        <v>6240</v>
      </c>
    </row>
    <row r="10" spans="1:12" x14ac:dyDescent="0.25">
      <c r="A10" s="76"/>
      <c r="B10" s="82"/>
      <c r="C10" s="48">
        <v>7</v>
      </c>
      <c r="D10" s="27" t="s">
        <v>51</v>
      </c>
      <c r="E10" s="26" t="s">
        <v>81</v>
      </c>
      <c r="F10" s="26" t="s">
        <v>88</v>
      </c>
      <c r="G10" s="28">
        <v>60</v>
      </c>
      <c r="H10" s="50">
        <f>Reitoria!H10</f>
        <v>50</v>
      </c>
      <c r="I10" s="33">
        <f>Reitoria!H10-Reitoria!I10</f>
        <v>12</v>
      </c>
      <c r="J10" s="51">
        <f t="shared" si="0"/>
        <v>38</v>
      </c>
      <c r="K10" s="45">
        <f t="shared" si="1"/>
        <v>3000</v>
      </c>
      <c r="L10" s="46">
        <f t="shared" si="2"/>
        <v>720</v>
      </c>
    </row>
    <row r="11" spans="1:12" x14ac:dyDescent="0.25">
      <c r="A11" s="76"/>
      <c r="B11" s="82"/>
      <c r="C11" s="48">
        <v>9</v>
      </c>
      <c r="D11" s="27" t="s">
        <v>52</v>
      </c>
      <c r="E11" s="26" t="s">
        <v>81</v>
      </c>
      <c r="F11" s="26" t="s">
        <v>88</v>
      </c>
      <c r="G11" s="28">
        <v>150</v>
      </c>
      <c r="H11" s="50">
        <f>Reitoria!H11</f>
        <v>40</v>
      </c>
      <c r="I11" s="33">
        <f>Reitoria!H11-Reitoria!I11</f>
        <v>27</v>
      </c>
      <c r="J11" s="51">
        <f t="shared" si="0"/>
        <v>13</v>
      </c>
      <c r="K11" s="45">
        <f t="shared" si="1"/>
        <v>6000</v>
      </c>
      <c r="L11" s="46">
        <f t="shared" si="2"/>
        <v>4050</v>
      </c>
    </row>
    <row r="12" spans="1:12" x14ac:dyDescent="0.25">
      <c r="A12" s="76"/>
      <c r="B12" s="82"/>
      <c r="C12" s="48">
        <v>10</v>
      </c>
      <c r="D12" s="27" t="s">
        <v>53</v>
      </c>
      <c r="E12" s="26" t="s">
        <v>82</v>
      </c>
      <c r="F12" s="26" t="s">
        <v>88</v>
      </c>
      <c r="G12" s="28">
        <v>80</v>
      </c>
      <c r="H12" s="50">
        <f>Reitoria!H12</f>
        <v>40</v>
      </c>
      <c r="I12" s="33">
        <f>Reitoria!H12-Reitoria!I12</f>
        <v>10</v>
      </c>
      <c r="J12" s="51">
        <f t="shared" si="0"/>
        <v>30</v>
      </c>
      <c r="K12" s="45">
        <f t="shared" si="1"/>
        <v>3200</v>
      </c>
      <c r="L12" s="46">
        <f t="shared" si="2"/>
        <v>800</v>
      </c>
    </row>
    <row r="13" spans="1:12" x14ac:dyDescent="0.25">
      <c r="A13" s="76"/>
      <c r="B13" s="82"/>
      <c r="C13" s="48">
        <v>11</v>
      </c>
      <c r="D13" s="27" t="s">
        <v>54</v>
      </c>
      <c r="E13" s="26" t="s">
        <v>80</v>
      </c>
      <c r="F13" s="26" t="s">
        <v>88</v>
      </c>
      <c r="G13" s="28">
        <v>175</v>
      </c>
      <c r="H13" s="50">
        <f>Reitoria!H13</f>
        <v>36</v>
      </c>
      <c r="I13" s="33">
        <f>Reitoria!H13-Reitoria!I13</f>
        <v>36</v>
      </c>
      <c r="J13" s="51">
        <f t="shared" si="0"/>
        <v>0</v>
      </c>
      <c r="K13" s="45">
        <f t="shared" si="1"/>
        <v>6300</v>
      </c>
      <c r="L13" s="46">
        <f t="shared" si="2"/>
        <v>6300</v>
      </c>
    </row>
    <row r="14" spans="1:12" x14ac:dyDescent="0.25">
      <c r="A14" s="76"/>
      <c r="B14" s="82"/>
      <c r="C14" s="48">
        <v>12</v>
      </c>
      <c r="D14" s="27" t="s">
        <v>55</v>
      </c>
      <c r="E14" s="26" t="s">
        <v>81</v>
      </c>
      <c r="F14" s="26" t="s">
        <v>88</v>
      </c>
      <c r="G14" s="28">
        <v>225</v>
      </c>
      <c r="H14" s="50">
        <f>Reitoria!H14</f>
        <v>3</v>
      </c>
      <c r="I14" s="33">
        <f>Reitoria!H14-Reitoria!I14</f>
        <v>3</v>
      </c>
      <c r="J14" s="51">
        <f t="shared" si="0"/>
        <v>0</v>
      </c>
      <c r="K14" s="45">
        <f t="shared" si="1"/>
        <v>675</v>
      </c>
      <c r="L14" s="46">
        <f t="shared" si="2"/>
        <v>675</v>
      </c>
    </row>
    <row r="15" spans="1:12" x14ac:dyDescent="0.25">
      <c r="A15" s="76"/>
      <c r="B15" s="82"/>
      <c r="C15" s="48">
        <v>13</v>
      </c>
      <c r="D15" s="27" t="s">
        <v>56</v>
      </c>
      <c r="E15" s="26" t="s">
        <v>81</v>
      </c>
      <c r="F15" s="26" t="s">
        <v>88</v>
      </c>
      <c r="G15" s="28">
        <v>160</v>
      </c>
      <c r="H15" s="50">
        <f>Reitoria!H15</f>
        <v>24</v>
      </c>
      <c r="I15" s="33">
        <f>Reitoria!H15-Reitoria!I15</f>
        <v>24</v>
      </c>
      <c r="J15" s="51">
        <f t="shared" si="0"/>
        <v>0</v>
      </c>
      <c r="K15" s="45">
        <f t="shared" si="1"/>
        <v>3840</v>
      </c>
      <c r="L15" s="46">
        <f t="shared" si="2"/>
        <v>3840</v>
      </c>
    </row>
    <row r="16" spans="1:12" x14ac:dyDescent="0.25">
      <c r="A16" s="76"/>
      <c r="B16" s="82"/>
      <c r="C16" s="48">
        <v>14</v>
      </c>
      <c r="D16" s="27" t="s">
        <v>57</v>
      </c>
      <c r="E16" s="26" t="s">
        <v>81</v>
      </c>
      <c r="F16" s="26" t="s">
        <v>88</v>
      </c>
      <c r="G16" s="28">
        <v>50</v>
      </c>
      <c r="H16" s="50">
        <f>Reitoria!H16</f>
        <v>50</v>
      </c>
      <c r="I16" s="33">
        <f>Reitoria!H16-Reitoria!I16</f>
        <v>50</v>
      </c>
      <c r="J16" s="51">
        <f t="shared" si="0"/>
        <v>0</v>
      </c>
      <c r="K16" s="45">
        <f t="shared" si="1"/>
        <v>2500</v>
      </c>
      <c r="L16" s="46">
        <f t="shared" si="2"/>
        <v>2500</v>
      </c>
    </row>
    <row r="17" spans="1:12" x14ac:dyDescent="0.25">
      <c r="A17" s="76"/>
      <c r="B17" s="82"/>
      <c r="C17" s="48">
        <v>15</v>
      </c>
      <c r="D17" s="27" t="s">
        <v>58</v>
      </c>
      <c r="E17" s="26" t="s">
        <v>81</v>
      </c>
      <c r="F17" s="26" t="s">
        <v>88</v>
      </c>
      <c r="G17" s="28">
        <v>120</v>
      </c>
      <c r="H17" s="50">
        <f>Reitoria!H17</f>
        <v>40</v>
      </c>
      <c r="I17" s="33">
        <f>Reitoria!H17-Reitoria!I17</f>
        <v>34</v>
      </c>
      <c r="J17" s="51">
        <f t="shared" si="0"/>
        <v>6</v>
      </c>
      <c r="K17" s="45">
        <f t="shared" si="1"/>
        <v>4800</v>
      </c>
      <c r="L17" s="46">
        <f t="shared" si="2"/>
        <v>4080</v>
      </c>
    </row>
    <row r="18" spans="1:12" x14ac:dyDescent="0.25">
      <c r="A18" s="76"/>
      <c r="B18" s="82"/>
      <c r="C18" s="48">
        <v>16</v>
      </c>
      <c r="D18" s="27" t="s">
        <v>59</v>
      </c>
      <c r="E18" s="26" t="s">
        <v>81</v>
      </c>
      <c r="F18" s="26" t="s">
        <v>88</v>
      </c>
      <c r="G18" s="28">
        <v>100</v>
      </c>
      <c r="H18" s="50">
        <f>Reitoria!H18</f>
        <v>50</v>
      </c>
      <c r="I18" s="33">
        <f>Reitoria!H18-Reitoria!I18</f>
        <v>27</v>
      </c>
      <c r="J18" s="51">
        <f t="shared" si="0"/>
        <v>23</v>
      </c>
      <c r="K18" s="45">
        <f t="shared" si="1"/>
        <v>5000</v>
      </c>
      <c r="L18" s="46">
        <f t="shared" si="2"/>
        <v>2700</v>
      </c>
    </row>
    <row r="19" spans="1:12" x14ac:dyDescent="0.25">
      <c r="A19" s="76"/>
      <c r="B19" s="82"/>
      <c r="C19" s="48">
        <v>17</v>
      </c>
      <c r="D19" s="27" t="s">
        <v>60</v>
      </c>
      <c r="E19" s="26" t="s">
        <v>81</v>
      </c>
      <c r="F19" s="26" t="s">
        <v>88</v>
      </c>
      <c r="G19" s="28">
        <v>50</v>
      </c>
      <c r="H19" s="50">
        <f>Reitoria!H19</f>
        <v>50</v>
      </c>
      <c r="I19" s="33">
        <f>Reitoria!H19-Reitoria!I19</f>
        <v>50</v>
      </c>
      <c r="J19" s="51">
        <f t="shared" si="0"/>
        <v>0</v>
      </c>
      <c r="K19" s="45">
        <f t="shared" si="1"/>
        <v>2500</v>
      </c>
      <c r="L19" s="46">
        <f t="shared" si="2"/>
        <v>2500</v>
      </c>
    </row>
    <row r="20" spans="1:12" x14ac:dyDescent="0.25">
      <c r="A20" s="77"/>
      <c r="B20" s="83"/>
      <c r="C20" s="48">
        <v>18</v>
      </c>
      <c r="D20" s="27" t="s">
        <v>61</v>
      </c>
      <c r="E20" s="26" t="s">
        <v>83</v>
      </c>
      <c r="F20" s="26" t="s">
        <v>88</v>
      </c>
      <c r="G20" s="28">
        <v>1135</v>
      </c>
      <c r="H20" s="50">
        <f>Reitoria!H20</f>
        <v>1</v>
      </c>
      <c r="I20" s="33">
        <f>Reitoria!H20-Reitoria!I20</f>
        <v>1</v>
      </c>
      <c r="J20" s="51">
        <f t="shared" si="0"/>
        <v>0</v>
      </c>
      <c r="K20" s="45">
        <f t="shared" si="1"/>
        <v>1135</v>
      </c>
      <c r="L20" s="46">
        <f t="shared" si="2"/>
        <v>1135</v>
      </c>
    </row>
    <row r="21" spans="1:12" x14ac:dyDescent="0.25">
      <c r="A21" s="78" t="s">
        <v>92</v>
      </c>
      <c r="B21" s="84">
        <v>2</v>
      </c>
      <c r="C21" s="48">
        <v>19</v>
      </c>
      <c r="D21" s="27" t="s">
        <v>62</v>
      </c>
      <c r="E21" s="26" t="s">
        <v>80</v>
      </c>
      <c r="F21" s="26" t="s">
        <v>88</v>
      </c>
      <c r="G21" s="28">
        <v>2500</v>
      </c>
      <c r="H21" s="50">
        <f>Reitoria!H21</f>
        <v>1</v>
      </c>
      <c r="I21" s="33">
        <f>Reitoria!H21-Reitoria!I21</f>
        <v>1</v>
      </c>
      <c r="J21" s="51">
        <f t="shared" si="0"/>
        <v>0</v>
      </c>
      <c r="K21" s="45">
        <f t="shared" si="1"/>
        <v>2500</v>
      </c>
      <c r="L21" s="46">
        <f t="shared" si="2"/>
        <v>2500</v>
      </c>
    </row>
    <row r="22" spans="1:12" x14ac:dyDescent="0.25">
      <c r="A22" s="79"/>
      <c r="B22" s="84"/>
      <c r="C22" s="48">
        <v>20</v>
      </c>
      <c r="D22" s="27" t="s">
        <v>63</v>
      </c>
      <c r="E22" s="26" t="s">
        <v>81</v>
      </c>
      <c r="F22" s="26" t="s">
        <v>88</v>
      </c>
      <c r="G22" s="28">
        <v>170</v>
      </c>
      <c r="H22" s="50">
        <f>Reitoria!H22</f>
        <v>18</v>
      </c>
      <c r="I22" s="33">
        <f>Reitoria!H22-Reitoria!I22</f>
        <v>18</v>
      </c>
      <c r="J22" s="51">
        <f t="shared" si="0"/>
        <v>0</v>
      </c>
      <c r="K22" s="45">
        <f t="shared" si="1"/>
        <v>3060</v>
      </c>
      <c r="L22" s="46">
        <f t="shared" si="2"/>
        <v>3060</v>
      </c>
    </row>
    <row r="23" spans="1:12" x14ac:dyDescent="0.25">
      <c r="A23" s="79"/>
      <c r="B23" s="84"/>
      <c r="C23" s="48">
        <v>21</v>
      </c>
      <c r="D23" s="27" t="s">
        <v>64</v>
      </c>
      <c r="E23" s="26" t="s">
        <v>84</v>
      </c>
      <c r="F23" s="26" t="s">
        <v>88</v>
      </c>
      <c r="G23" s="28">
        <v>170</v>
      </c>
      <c r="H23" s="50">
        <f>Reitoria!H23</f>
        <v>28</v>
      </c>
      <c r="I23" s="33">
        <f>Reitoria!H23-Reitoria!I23</f>
        <v>28</v>
      </c>
      <c r="J23" s="51">
        <f t="shared" si="0"/>
        <v>0</v>
      </c>
      <c r="K23" s="45">
        <f t="shared" si="1"/>
        <v>4760</v>
      </c>
      <c r="L23" s="46">
        <f t="shared" si="2"/>
        <v>4760</v>
      </c>
    </row>
    <row r="24" spans="1:12" x14ac:dyDescent="0.25">
      <c r="A24" s="79"/>
      <c r="B24" s="84"/>
      <c r="C24" s="48">
        <v>22</v>
      </c>
      <c r="D24" s="27" t="s">
        <v>50</v>
      </c>
      <c r="E24" s="26" t="s">
        <v>84</v>
      </c>
      <c r="F24" s="26" t="s">
        <v>88</v>
      </c>
      <c r="G24" s="28">
        <v>170</v>
      </c>
      <c r="H24" s="50">
        <f>Reitoria!H24</f>
        <v>15</v>
      </c>
      <c r="I24" s="33">
        <f>Reitoria!H24-Reitoria!I24</f>
        <v>15</v>
      </c>
      <c r="J24" s="51">
        <f t="shared" si="0"/>
        <v>0</v>
      </c>
      <c r="K24" s="45">
        <f t="shared" si="1"/>
        <v>2550</v>
      </c>
      <c r="L24" s="46">
        <f t="shared" si="2"/>
        <v>2550</v>
      </c>
    </row>
    <row r="25" spans="1:12" x14ac:dyDescent="0.25">
      <c r="A25" s="79"/>
      <c r="B25" s="84"/>
      <c r="C25" s="48">
        <v>23</v>
      </c>
      <c r="D25" s="27" t="s">
        <v>65</v>
      </c>
      <c r="E25" s="26" t="s">
        <v>85</v>
      </c>
      <c r="F25" s="26" t="s">
        <v>88</v>
      </c>
      <c r="G25" s="28">
        <v>5200</v>
      </c>
      <c r="H25" s="50">
        <f>Reitoria!H25</f>
        <v>1</v>
      </c>
      <c r="I25" s="33">
        <f>Reitoria!H25-Reitoria!I25</f>
        <v>1</v>
      </c>
      <c r="J25" s="51">
        <f t="shared" si="0"/>
        <v>0</v>
      </c>
      <c r="K25" s="45">
        <f t="shared" si="1"/>
        <v>5200</v>
      </c>
      <c r="L25" s="46">
        <f t="shared" si="2"/>
        <v>5200</v>
      </c>
    </row>
    <row r="26" spans="1:12" x14ac:dyDescent="0.25">
      <c r="A26" s="79"/>
      <c r="B26" s="84"/>
      <c r="C26" s="48">
        <v>24</v>
      </c>
      <c r="D26" s="27" t="s">
        <v>54</v>
      </c>
      <c r="E26" s="26" t="s">
        <v>86</v>
      </c>
      <c r="F26" s="26" t="s">
        <v>88</v>
      </c>
      <c r="G26" s="28">
        <v>150</v>
      </c>
      <c r="H26" s="50">
        <f>Reitoria!H26</f>
        <v>20</v>
      </c>
      <c r="I26" s="33">
        <f>Reitoria!H26-Reitoria!I26</f>
        <v>20</v>
      </c>
      <c r="J26" s="51">
        <f t="shared" si="0"/>
        <v>0</v>
      </c>
      <c r="K26" s="45">
        <f t="shared" si="1"/>
        <v>3000</v>
      </c>
      <c r="L26" s="46">
        <f t="shared" si="2"/>
        <v>3000</v>
      </c>
    </row>
    <row r="27" spans="1:12" x14ac:dyDescent="0.25">
      <c r="A27" s="79"/>
      <c r="B27" s="84"/>
      <c r="C27" s="48">
        <v>25</v>
      </c>
      <c r="D27" s="27" t="s">
        <v>66</v>
      </c>
      <c r="E27" s="26" t="s">
        <v>84</v>
      </c>
      <c r="F27" s="26" t="s">
        <v>88</v>
      </c>
      <c r="G27" s="28">
        <v>50</v>
      </c>
      <c r="H27" s="50">
        <f>Reitoria!H27</f>
        <v>28</v>
      </c>
      <c r="I27" s="33">
        <f>Reitoria!H27-Reitoria!I27</f>
        <v>28</v>
      </c>
      <c r="J27" s="51">
        <f t="shared" si="0"/>
        <v>0</v>
      </c>
      <c r="K27" s="45">
        <f t="shared" si="1"/>
        <v>1400</v>
      </c>
      <c r="L27" s="46">
        <f t="shared" si="2"/>
        <v>1400</v>
      </c>
    </row>
    <row r="28" spans="1:12" x14ac:dyDescent="0.25">
      <c r="A28" s="79"/>
      <c r="B28" s="84"/>
      <c r="C28" s="48">
        <v>26</v>
      </c>
      <c r="D28" s="27" t="s">
        <v>67</v>
      </c>
      <c r="E28" s="26" t="s">
        <v>84</v>
      </c>
      <c r="F28" s="26" t="s">
        <v>88</v>
      </c>
      <c r="G28" s="28">
        <v>40</v>
      </c>
      <c r="H28" s="50">
        <f>Reitoria!H28</f>
        <v>68</v>
      </c>
      <c r="I28" s="33">
        <f>Reitoria!H28-Reitoria!I28</f>
        <v>68</v>
      </c>
      <c r="J28" s="51">
        <f t="shared" si="0"/>
        <v>0</v>
      </c>
      <c r="K28" s="45">
        <f t="shared" si="1"/>
        <v>2720</v>
      </c>
      <c r="L28" s="46">
        <f t="shared" si="2"/>
        <v>2720</v>
      </c>
    </row>
    <row r="29" spans="1:12" x14ac:dyDescent="0.25">
      <c r="A29" s="79"/>
      <c r="B29" s="84"/>
      <c r="C29" s="48">
        <v>27</v>
      </c>
      <c r="D29" s="27" t="s">
        <v>56</v>
      </c>
      <c r="E29" s="26" t="s">
        <v>84</v>
      </c>
      <c r="F29" s="26" t="s">
        <v>88</v>
      </c>
      <c r="G29" s="28">
        <v>150</v>
      </c>
      <c r="H29" s="50">
        <f>Reitoria!H29</f>
        <v>17</v>
      </c>
      <c r="I29" s="33">
        <f>Reitoria!H29-Reitoria!I29</f>
        <v>17</v>
      </c>
      <c r="J29" s="51">
        <f t="shared" si="0"/>
        <v>0</v>
      </c>
      <c r="K29" s="45">
        <f t="shared" si="1"/>
        <v>2550</v>
      </c>
      <c r="L29" s="46">
        <f t="shared" si="2"/>
        <v>2550</v>
      </c>
    </row>
    <row r="30" spans="1:12" x14ac:dyDescent="0.25">
      <c r="A30" s="79"/>
      <c r="B30" s="84"/>
      <c r="C30" s="48">
        <v>28</v>
      </c>
      <c r="D30" s="27" t="s">
        <v>68</v>
      </c>
      <c r="E30" s="26" t="s">
        <v>84</v>
      </c>
      <c r="F30" s="26" t="s">
        <v>88</v>
      </c>
      <c r="G30" s="28">
        <v>130</v>
      </c>
      <c r="H30" s="50">
        <f>Reitoria!H30</f>
        <v>35</v>
      </c>
      <c r="I30" s="33">
        <f>Reitoria!H30-Reitoria!I30</f>
        <v>35</v>
      </c>
      <c r="J30" s="51">
        <f t="shared" si="0"/>
        <v>0</v>
      </c>
      <c r="K30" s="45">
        <f t="shared" si="1"/>
        <v>4550</v>
      </c>
      <c r="L30" s="46">
        <f t="shared" si="2"/>
        <v>4550</v>
      </c>
    </row>
    <row r="31" spans="1:12" x14ac:dyDescent="0.25">
      <c r="A31" s="79"/>
      <c r="B31" s="84"/>
      <c r="C31" s="48">
        <v>29</v>
      </c>
      <c r="D31" s="27" t="s">
        <v>60</v>
      </c>
      <c r="E31" s="26" t="s">
        <v>84</v>
      </c>
      <c r="F31" s="26" t="s">
        <v>88</v>
      </c>
      <c r="G31" s="28">
        <v>40</v>
      </c>
      <c r="H31" s="50">
        <f>Reitoria!H31</f>
        <v>50</v>
      </c>
      <c r="I31" s="33">
        <f>Reitoria!H31-Reitoria!I31</f>
        <v>50</v>
      </c>
      <c r="J31" s="51">
        <f t="shared" si="0"/>
        <v>0</v>
      </c>
      <c r="K31" s="45">
        <f t="shared" si="1"/>
        <v>2000</v>
      </c>
      <c r="L31" s="46">
        <f t="shared" si="2"/>
        <v>2000</v>
      </c>
    </row>
    <row r="32" spans="1:12" x14ac:dyDescent="0.25">
      <c r="A32" s="79"/>
      <c r="B32" s="84"/>
      <c r="C32" s="48">
        <v>30</v>
      </c>
      <c r="D32" s="27" t="s">
        <v>69</v>
      </c>
      <c r="E32" s="26" t="s">
        <v>84</v>
      </c>
      <c r="F32" s="26" t="s">
        <v>88</v>
      </c>
      <c r="G32" s="28">
        <v>40</v>
      </c>
      <c r="H32" s="50">
        <f>Reitoria!H32</f>
        <v>35</v>
      </c>
      <c r="I32" s="33">
        <f>Reitoria!H32-Reitoria!I32</f>
        <v>35</v>
      </c>
      <c r="J32" s="51">
        <f t="shared" si="0"/>
        <v>0</v>
      </c>
      <c r="K32" s="45">
        <f t="shared" si="1"/>
        <v>1400</v>
      </c>
      <c r="L32" s="46">
        <f t="shared" si="2"/>
        <v>1400</v>
      </c>
    </row>
    <row r="33" spans="1:12" x14ac:dyDescent="0.25">
      <c r="A33" s="79"/>
      <c r="B33" s="84"/>
      <c r="C33" s="48">
        <v>31</v>
      </c>
      <c r="D33" s="27" t="s">
        <v>70</v>
      </c>
      <c r="E33" s="26" t="s">
        <v>84</v>
      </c>
      <c r="F33" s="26" t="s">
        <v>88</v>
      </c>
      <c r="G33" s="28">
        <v>40</v>
      </c>
      <c r="H33" s="50">
        <f>Reitoria!H33</f>
        <v>68</v>
      </c>
      <c r="I33" s="33">
        <f>Reitoria!H33-Reitoria!I33</f>
        <v>68</v>
      </c>
      <c r="J33" s="51">
        <f t="shared" si="0"/>
        <v>0</v>
      </c>
      <c r="K33" s="45">
        <f t="shared" si="1"/>
        <v>2720</v>
      </c>
      <c r="L33" s="46">
        <f t="shared" si="2"/>
        <v>2720</v>
      </c>
    </row>
    <row r="34" spans="1:12" x14ac:dyDescent="0.25">
      <c r="A34" s="79"/>
      <c r="B34" s="84"/>
      <c r="C34" s="48">
        <v>32</v>
      </c>
      <c r="D34" s="27" t="s">
        <v>71</v>
      </c>
      <c r="E34" s="26" t="s">
        <v>84</v>
      </c>
      <c r="F34" s="26" t="s">
        <v>88</v>
      </c>
      <c r="G34" s="28">
        <v>40</v>
      </c>
      <c r="H34" s="50">
        <f>Reitoria!H34</f>
        <v>30</v>
      </c>
      <c r="I34" s="33">
        <f>Reitoria!H34-Reitoria!I34</f>
        <v>30</v>
      </c>
      <c r="J34" s="51">
        <f t="shared" si="0"/>
        <v>0</v>
      </c>
      <c r="K34" s="45">
        <f t="shared" si="1"/>
        <v>1200</v>
      </c>
      <c r="L34" s="46">
        <f t="shared" si="2"/>
        <v>1200</v>
      </c>
    </row>
    <row r="35" spans="1:12" x14ac:dyDescent="0.25">
      <c r="A35" s="79"/>
      <c r="B35" s="84"/>
      <c r="C35" s="48">
        <v>33</v>
      </c>
      <c r="D35" s="27" t="s">
        <v>72</v>
      </c>
      <c r="E35" s="26" t="s">
        <v>84</v>
      </c>
      <c r="F35" s="26" t="s">
        <v>88</v>
      </c>
      <c r="G35" s="28">
        <v>40</v>
      </c>
      <c r="H35" s="50">
        <f>Reitoria!H35</f>
        <v>32</v>
      </c>
      <c r="I35" s="33">
        <f>Reitoria!H35-Reitoria!I35</f>
        <v>32</v>
      </c>
      <c r="J35" s="51">
        <f t="shared" si="0"/>
        <v>0</v>
      </c>
      <c r="K35" s="45">
        <f t="shared" si="1"/>
        <v>1280</v>
      </c>
      <c r="L35" s="46">
        <f t="shared" si="2"/>
        <v>1280</v>
      </c>
    </row>
    <row r="36" spans="1:12" x14ac:dyDescent="0.25">
      <c r="A36" s="79"/>
      <c r="B36" s="84"/>
      <c r="C36" s="48">
        <v>34</v>
      </c>
      <c r="D36" s="27" t="s">
        <v>73</v>
      </c>
      <c r="E36" s="26" t="s">
        <v>84</v>
      </c>
      <c r="F36" s="26" t="s">
        <v>88</v>
      </c>
      <c r="G36" s="28">
        <v>40</v>
      </c>
      <c r="H36" s="50">
        <f>Reitoria!H36</f>
        <v>20</v>
      </c>
      <c r="I36" s="33">
        <f>Reitoria!H36-Reitoria!I36</f>
        <v>20</v>
      </c>
      <c r="J36" s="51">
        <f t="shared" si="0"/>
        <v>0</v>
      </c>
      <c r="K36" s="45">
        <f t="shared" si="1"/>
        <v>800</v>
      </c>
      <c r="L36" s="46">
        <f t="shared" si="2"/>
        <v>800</v>
      </c>
    </row>
    <row r="37" spans="1:12" x14ac:dyDescent="0.25">
      <c r="A37" s="79"/>
      <c r="B37" s="84"/>
      <c r="C37" s="48">
        <v>35</v>
      </c>
      <c r="D37" s="27" t="s">
        <v>74</v>
      </c>
      <c r="E37" s="26" t="s">
        <v>84</v>
      </c>
      <c r="F37" s="26" t="s">
        <v>88</v>
      </c>
      <c r="G37" s="28">
        <v>30</v>
      </c>
      <c r="H37" s="50">
        <f>Reitoria!H37</f>
        <v>47</v>
      </c>
      <c r="I37" s="33">
        <f>Reitoria!H37-Reitoria!I37</f>
        <v>47</v>
      </c>
      <c r="J37" s="51">
        <f t="shared" si="0"/>
        <v>0</v>
      </c>
      <c r="K37" s="45">
        <f t="shared" si="1"/>
        <v>1410</v>
      </c>
      <c r="L37" s="46">
        <f t="shared" si="2"/>
        <v>1410</v>
      </c>
    </row>
    <row r="38" spans="1:12" x14ac:dyDescent="0.25">
      <c r="A38" s="80"/>
      <c r="B38" s="84"/>
      <c r="C38" s="48">
        <v>36</v>
      </c>
      <c r="D38" s="27" t="s">
        <v>61</v>
      </c>
      <c r="E38" s="26" t="s">
        <v>83</v>
      </c>
      <c r="F38" s="26" t="s">
        <v>88</v>
      </c>
      <c r="G38" s="28">
        <v>1900</v>
      </c>
      <c r="H38" s="50">
        <f>Reitoria!H38</f>
        <v>1</v>
      </c>
      <c r="I38" s="33">
        <f>Reitoria!H38-Reitoria!I38</f>
        <v>1</v>
      </c>
      <c r="J38" s="51">
        <f t="shared" si="0"/>
        <v>0</v>
      </c>
      <c r="K38" s="45">
        <f t="shared" si="1"/>
        <v>1900</v>
      </c>
      <c r="L38" s="46">
        <f t="shared" si="2"/>
        <v>1900</v>
      </c>
    </row>
    <row r="39" spans="1:12" ht="60" x14ac:dyDescent="0.25">
      <c r="A39" s="72" t="s">
        <v>93</v>
      </c>
      <c r="B39" s="72">
        <v>3</v>
      </c>
      <c r="C39" s="48">
        <v>37</v>
      </c>
      <c r="D39" s="27" t="s">
        <v>75</v>
      </c>
      <c r="E39" s="26" t="s">
        <v>87</v>
      </c>
      <c r="F39" s="26" t="s">
        <v>89</v>
      </c>
      <c r="G39" s="28">
        <v>2490</v>
      </c>
      <c r="H39" s="50">
        <f>Reitoria!H39</f>
        <v>4</v>
      </c>
      <c r="I39" s="33">
        <f>Reitoria!H39-Reitoria!I39</f>
        <v>4</v>
      </c>
      <c r="J39" s="51">
        <f t="shared" si="0"/>
        <v>0</v>
      </c>
      <c r="K39" s="45">
        <f t="shared" si="1"/>
        <v>9960</v>
      </c>
      <c r="L39" s="46">
        <f t="shared" si="2"/>
        <v>9960</v>
      </c>
    </row>
    <row r="40" spans="1:12" ht="60" x14ac:dyDescent="0.25">
      <c r="A40" s="73"/>
      <c r="B40" s="73"/>
      <c r="C40" s="48">
        <v>38</v>
      </c>
      <c r="D40" s="27" t="s">
        <v>76</v>
      </c>
      <c r="E40" s="26" t="s">
        <v>87</v>
      </c>
      <c r="F40" s="26" t="s">
        <v>89</v>
      </c>
      <c r="G40" s="28">
        <v>2980</v>
      </c>
      <c r="H40" s="50">
        <f>Reitoria!H40</f>
        <v>5</v>
      </c>
      <c r="I40" s="33">
        <f>Reitoria!H40-Reitoria!I40</f>
        <v>5</v>
      </c>
      <c r="J40" s="51">
        <f t="shared" si="0"/>
        <v>0</v>
      </c>
      <c r="K40" s="45">
        <f t="shared" si="1"/>
        <v>14900</v>
      </c>
      <c r="L40" s="46">
        <f t="shared" si="2"/>
        <v>14900</v>
      </c>
    </row>
    <row r="41" spans="1:12" ht="60" x14ac:dyDescent="0.25">
      <c r="A41" s="73"/>
      <c r="B41" s="73"/>
      <c r="C41" s="48">
        <v>39</v>
      </c>
      <c r="D41" s="27" t="s">
        <v>77</v>
      </c>
      <c r="E41" s="26" t="s">
        <v>87</v>
      </c>
      <c r="F41" s="26" t="s">
        <v>89</v>
      </c>
      <c r="G41" s="28">
        <v>2490</v>
      </c>
      <c r="H41" s="50">
        <f>Reitoria!H41</f>
        <v>1</v>
      </c>
      <c r="I41" s="33">
        <f>Reitoria!H41-Reitoria!I41</f>
        <v>1</v>
      </c>
      <c r="J41" s="51">
        <f t="shared" si="0"/>
        <v>0</v>
      </c>
      <c r="K41" s="45">
        <f t="shared" si="1"/>
        <v>2490</v>
      </c>
      <c r="L41" s="46">
        <f t="shared" si="2"/>
        <v>2490</v>
      </c>
    </row>
    <row r="42" spans="1:12" ht="45" x14ac:dyDescent="0.25">
      <c r="A42" s="74"/>
      <c r="B42" s="74"/>
      <c r="C42" s="48">
        <v>40</v>
      </c>
      <c r="D42" s="27" t="s">
        <v>78</v>
      </c>
      <c r="E42" s="26" t="s">
        <v>87</v>
      </c>
      <c r="F42" s="26" t="s">
        <v>89</v>
      </c>
      <c r="G42" s="28">
        <v>1245</v>
      </c>
      <c r="H42" s="50">
        <f>Reitoria!H42</f>
        <v>4</v>
      </c>
      <c r="I42" s="33">
        <f>Reitoria!H42-Reitoria!I42</f>
        <v>0</v>
      </c>
      <c r="J42" s="51">
        <f t="shared" si="0"/>
        <v>4</v>
      </c>
      <c r="K42" s="45">
        <f t="shared" si="1"/>
        <v>4980</v>
      </c>
      <c r="L42" s="46">
        <f t="shared" si="2"/>
        <v>0</v>
      </c>
    </row>
    <row r="43" spans="1:12" x14ac:dyDescent="0.25">
      <c r="A43" s="58" t="s">
        <v>91</v>
      </c>
      <c r="B43" s="58">
        <v>4</v>
      </c>
      <c r="C43" s="59">
        <v>41</v>
      </c>
      <c r="D43" s="60" t="s">
        <v>79</v>
      </c>
      <c r="E43" s="58" t="s">
        <v>87</v>
      </c>
      <c r="F43" s="58" t="s">
        <v>90</v>
      </c>
      <c r="G43" s="61">
        <v>0</v>
      </c>
      <c r="H43" s="66"/>
      <c r="I43" s="63"/>
      <c r="J43" s="64"/>
      <c r="K43" s="67"/>
      <c r="L43" s="68"/>
    </row>
    <row r="44" spans="1:12" x14ac:dyDescent="0.25">
      <c r="K44" s="69">
        <f>SUM(K4:K43)</f>
        <v>153330</v>
      </c>
      <c r="L44" s="69">
        <f>SUM(L4:L43)</f>
        <v>130825</v>
      </c>
    </row>
    <row r="47" spans="1:12" ht="15.75" x14ac:dyDescent="0.25">
      <c r="H47" s="88" t="s">
        <v>94</v>
      </c>
      <c r="I47" s="89"/>
      <c r="J47" s="89"/>
      <c r="K47" s="89"/>
      <c r="L47" s="90"/>
    </row>
    <row r="48" spans="1:12" ht="30" customHeight="1" x14ac:dyDescent="0.25">
      <c r="H48" s="91" t="s">
        <v>95</v>
      </c>
      <c r="I48" s="92"/>
      <c r="J48" s="92"/>
      <c r="K48" s="92"/>
      <c r="L48" s="93"/>
    </row>
    <row r="49" spans="8:12" ht="15.75" x14ac:dyDescent="0.25">
      <c r="H49" s="95" t="s">
        <v>96</v>
      </c>
      <c r="I49" s="96"/>
      <c r="J49" s="96"/>
      <c r="K49" s="96"/>
      <c r="L49" s="97"/>
    </row>
    <row r="50" spans="8:12" ht="15.75" x14ac:dyDescent="0.25">
      <c r="H50" s="39" t="s">
        <v>34</v>
      </c>
      <c r="I50" s="40"/>
      <c r="J50" s="40"/>
      <c r="K50" s="40"/>
      <c r="L50" s="35">
        <f>K44</f>
        <v>153330</v>
      </c>
    </row>
    <row r="51" spans="8:12" ht="15.75" x14ac:dyDescent="0.25">
      <c r="H51" s="41" t="s">
        <v>35</v>
      </c>
      <c r="I51" s="42"/>
      <c r="J51" s="42"/>
      <c r="K51" s="42"/>
      <c r="L51" s="36">
        <f>L44</f>
        <v>130825</v>
      </c>
    </row>
    <row r="52" spans="8:12" ht="15.75" x14ac:dyDescent="0.25">
      <c r="H52" s="41" t="s">
        <v>36</v>
      </c>
      <c r="I52" s="42"/>
      <c r="J52" s="42"/>
      <c r="K52" s="42"/>
      <c r="L52" s="38"/>
    </row>
    <row r="53" spans="8:12" ht="15.75" x14ac:dyDescent="0.25">
      <c r="H53" s="43" t="s">
        <v>37</v>
      </c>
      <c r="I53" s="44"/>
      <c r="J53" s="44"/>
      <c r="K53" s="44"/>
      <c r="L53" s="37"/>
    </row>
    <row r="54" spans="8:12" ht="15.75" x14ac:dyDescent="0.25">
      <c r="H54" s="85" t="s">
        <v>103</v>
      </c>
      <c r="I54" s="86"/>
      <c r="J54" s="86"/>
      <c r="K54" s="86"/>
      <c r="L54" s="87"/>
    </row>
  </sheetData>
  <mergeCells count="14">
    <mergeCell ref="H54:L54"/>
    <mergeCell ref="H1:L1"/>
    <mergeCell ref="A2:L2"/>
    <mergeCell ref="H47:L47"/>
    <mergeCell ref="H48:L48"/>
    <mergeCell ref="A1:C1"/>
    <mergeCell ref="D1:G1"/>
    <mergeCell ref="A4:A20"/>
    <mergeCell ref="B4:B20"/>
    <mergeCell ref="A21:A38"/>
    <mergeCell ref="B21:B38"/>
    <mergeCell ref="A39:A42"/>
    <mergeCell ref="B39:B42"/>
    <mergeCell ref="H49:L4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99" t="s">
        <v>11</v>
      </c>
      <c r="B1" s="99"/>
      <c r="C1" s="99"/>
      <c r="D1" s="99"/>
      <c r="E1" s="99"/>
      <c r="F1" s="99"/>
      <c r="G1" s="99"/>
      <c r="H1" s="99"/>
    </row>
    <row r="2" spans="1:8" ht="20.25" x14ac:dyDescent="0.2">
      <c r="B2" s="5"/>
    </row>
    <row r="3" spans="1:8" ht="47.25" customHeight="1" x14ac:dyDescent="0.2">
      <c r="A3" s="100" t="s">
        <v>12</v>
      </c>
      <c r="B3" s="100"/>
      <c r="C3" s="100"/>
      <c r="D3" s="100"/>
      <c r="E3" s="100"/>
      <c r="F3" s="100"/>
      <c r="G3" s="100"/>
      <c r="H3" s="100"/>
    </row>
    <row r="4" spans="1:8" ht="35.25" customHeight="1" x14ac:dyDescent="0.2">
      <c r="B4" s="6"/>
    </row>
    <row r="5" spans="1:8" ht="15" customHeight="1" x14ac:dyDescent="0.2">
      <c r="A5" s="101" t="s">
        <v>13</v>
      </c>
      <c r="B5" s="101"/>
      <c r="C5" s="101"/>
      <c r="D5" s="101"/>
      <c r="E5" s="101"/>
      <c r="F5" s="101"/>
      <c r="G5" s="101"/>
      <c r="H5" s="101"/>
    </row>
    <row r="6" spans="1:8" ht="15" customHeight="1" x14ac:dyDescent="0.2">
      <c r="A6" s="101" t="s">
        <v>14</v>
      </c>
      <c r="B6" s="101"/>
      <c r="C6" s="101"/>
      <c r="D6" s="101"/>
      <c r="E6" s="101"/>
      <c r="F6" s="101"/>
      <c r="G6" s="101"/>
      <c r="H6" s="101"/>
    </row>
    <row r="7" spans="1:8" ht="15" customHeight="1" x14ac:dyDescent="0.2">
      <c r="A7" s="101" t="s">
        <v>15</v>
      </c>
      <c r="B7" s="101"/>
      <c r="C7" s="101"/>
      <c r="D7" s="101"/>
      <c r="E7" s="101"/>
      <c r="F7" s="101"/>
      <c r="G7" s="101"/>
      <c r="H7" s="101"/>
    </row>
    <row r="8" spans="1:8" ht="15" customHeight="1" x14ac:dyDescent="0.2">
      <c r="A8" s="101" t="s">
        <v>16</v>
      </c>
      <c r="B8" s="101"/>
      <c r="C8" s="101"/>
      <c r="D8" s="101"/>
      <c r="E8" s="101"/>
      <c r="F8" s="101"/>
      <c r="G8" s="101"/>
      <c r="H8" s="101"/>
    </row>
    <row r="9" spans="1:8" ht="30" customHeight="1" x14ac:dyDescent="0.2">
      <c r="B9" s="7"/>
    </row>
    <row r="10" spans="1:8" ht="105" customHeight="1" x14ac:dyDescent="0.2">
      <c r="A10" s="102" t="s">
        <v>17</v>
      </c>
      <c r="B10" s="102"/>
      <c r="C10" s="102"/>
      <c r="D10" s="102"/>
      <c r="E10" s="102"/>
      <c r="F10" s="102"/>
      <c r="G10" s="102"/>
      <c r="H10" s="102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103" t="s">
        <v>23</v>
      </c>
      <c r="B19" s="103"/>
      <c r="C19" s="103"/>
      <c r="D19" s="103"/>
      <c r="E19" s="103"/>
      <c r="F19" s="103"/>
      <c r="G19" s="103"/>
      <c r="H19" s="103"/>
    </row>
    <row r="20" spans="1:8" ht="14.25" x14ac:dyDescent="0.2">
      <c r="A20" s="104" t="s">
        <v>24</v>
      </c>
      <c r="B20" s="104"/>
      <c r="C20" s="104"/>
      <c r="D20" s="104"/>
      <c r="E20" s="104"/>
      <c r="F20" s="104"/>
      <c r="G20" s="104"/>
      <c r="H20" s="104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105" t="s">
        <v>25</v>
      </c>
      <c r="B24" s="105"/>
      <c r="C24" s="105"/>
      <c r="D24" s="105"/>
      <c r="E24" s="105"/>
      <c r="F24" s="105"/>
      <c r="G24" s="105"/>
      <c r="H24" s="105"/>
    </row>
    <row r="25" spans="1:8" ht="15" customHeight="1" x14ac:dyDescent="0.2">
      <c r="A25" s="105" t="s">
        <v>26</v>
      </c>
      <c r="B25" s="105"/>
      <c r="C25" s="105"/>
      <c r="D25" s="105"/>
      <c r="E25" s="105"/>
      <c r="F25" s="105"/>
      <c r="G25" s="105"/>
      <c r="H25" s="105"/>
    </row>
    <row r="26" spans="1:8" ht="15" customHeight="1" x14ac:dyDescent="0.2">
      <c r="A26" s="98" t="s">
        <v>27</v>
      </c>
      <c r="B26" s="98"/>
      <c r="C26" s="98"/>
      <c r="D26" s="98"/>
      <c r="E26" s="98"/>
      <c r="F26" s="98"/>
      <c r="G26" s="98"/>
      <c r="H26" s="98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Reitoria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Roberta kloster</cp:lastModifiedBy>
  <cp:lastPrinted>2015-05-25T18:12:50Z</cp:lastPrinted>
  <dcterms:created xsi:type="dcterms:W3CDTF">2010-06-19T20:43:11Z</dcterms:created>
  <dcterms:modified xsi:type="dcterms:W3CDTF">2016-01-18T19:51:47Z</dcterms:modified>
</cp:coreProperties>
</file>