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245-2015 - UDESC - Gêneros Alimentícios - Relançamento - Vig 29.04.16\"/>
    </mc:Choice>
  </mc:AlternateContent>
  <bookViews>
    <workbookView xWindow="0" yWindow="0" windowWidth="20490" windowHeight="7155" tabRatio="857" activeTab="7"/>
  </bookViews>
  <sheets>
    <sheet name="Reitoria" sheetId="75" r:id="rId1"/>
    <sheet name="ESAG" sheetId="105" r:id="rId2"/>
    <sheet name="CEAD" sheetId="108" r:id="rId3"/>
    <sheet name="CEART" sheetId="106" r:id="rId4"/>
    <sheet name="FAED" sheetId="107" r:id="rId5"/>
    <sheet name="CEFID" sheetId="109" r:id="rId6"/>
    <sheet name="CESFI" sheetId="111" r:id="rId7"/>
    <sheet name="GESTOR" sheetId="91" r:id="rId8"/>
    <sheet name="Modelo Anexo II IN 002_2014" sheetId="77" r:id="rId9"/>
  </sheets>
  <definedNames>
    <definedName name="diasuteis" localSheetId="7">#REF!</definedName>
    <definedName name="diasuteis" localSheetId="0">#REF!</definedName>
    <definedName name="diasuteis">#REF!</definedName>
    <definedName name="Ferias" localSheetId="7">#REF!</definedName>
    <definedName name="Ferias">#REF!</definedName>
    <definedName name="RD" localSheetId="7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4" i="111" l="1"/>
  <c r="I4" i="109"/>
  <c r="I4" i="107"/>
  <c r="I4" i="106"/>
  <c r="I4" i="108"/>
  <c r="I4" i="105"/>
  <c r="I4" i="75"/>
  <c r="L6" i="91" l="1"/>
  <c r="K6" i="91"/>
  <c r="H5" i="91"/>
  <c r="K5" i="91" s="1"/>
  <c r="H4" i="91"/>
  <c r="K4" i="91" s="1"/>
  <c r="K7" i="91" l="1"/>
  <c r="L13" i="91" s="1"/>
  <c r="I6" i="111"/>
  <c r="J6" i="111" s="1"/>
  <c r="I5" i="111"/>
  <c r="J5" i="111" s="1"/>
  <c r="I6" i="109"/>
  <c r="J6" i="109" s="1"/>
  <c r="I5" i="109"/>
  <c r="J5" i="109" s="1"/>
  <c r="J4" i="109"/>
  <c r="I6" i="107"/>
  <c r="J6" i="107" s="1"/>
  <c r="I5" i="107"/>
  <c r="J5" i="107" s="1"/>
  <c r="J4" i="107"/>
  <c r="I6" i="106"/>
  <c r="J6" i="106" s="1"/>
  <c r="I5" i="106"/>
  <c r="J5" i="106" s="1"/>
  <c r="J4" i="106"/>
  <c r="I6" i="108"/>
  <c r="J6" i="108" s="1"/>
  <c r="I5" i="108"/>
  <c r="J5" i="108" s="1"/>
  <c r="J4" i="108"/>
  <c r="I6" i="105"/>
  <c r="J6" i="105" s="1"/>
  <c r="J5" i="105"/>
  <c r="I5" i="105"/>
  <c r="J4" i="105"/>
  <c r="J4" i="111" l="1"/>
  <c r="I6" i="75"/>
  <c r="J6" i="75" l="1"/>
  <c r="I5" i="75"/>
  <c r="I5" i="91" s="1"/>
  <c r="I4" i="91"/>
  <c r="L4" i="91" s="1"/>
  <c r="J4" i="91" l="1"/>
  <c r="J5" i="91"/>
  <c r="L5" i="91"/>
  <c r="L7" i="91" s="1"/>
  <c r="L14" i="91" s="1"/>
  <c r="L16" i="91" s="1"/>
  <c r="J4" i="75"/>
  <c r="J5" i="75"/>
</calcChain>
</file>

<file path=xl/sharedStrings.xml><?xml version="1.0" encoding="utf-8"?>
<sst xmlns="http://schemas.openxmlformats.org/spreadsheetml/2006/main" count="256" uniqueCount="68">
  <si>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</si>
  <si>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</si>
  <si>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</si>
  <si>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</si>
  <si>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</si>
  <si>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</si>
  <si>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</si>
  <si>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</si>
  <si>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</si>
  <si>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</si>
  <si>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</si>
  <si>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</si>
  <si>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</si>
  <si>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</si>
  <si>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</si>
  <si>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</si>
  <si>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</si>
  <si>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</si>
  <si>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</si>
  <si>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</si>
  <si>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</si>
  <si>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</si>
  <si>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</si>
  <si>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</si>
  <si>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</si>
  <si>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</si>
  <si>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</si>
  <si>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</si>
  <si>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</si>
  <si>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</si>
  <si>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</si>
  <si>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</si>
  <si>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</si>
  <si>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</si>
  <si>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</si>
  <si>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</si>
  <si>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</si>
  <si>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</si>
  <si>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</si>
  <si>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</si>
  <si>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</si>
  <si>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</si>
  <si>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</si>
  <si>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Carga para gás liquefeito de petróleo, GLP, vulgo gás de cozinha, composto de propano e butano. Aplicação para uso doméstico. Botijão P 13.</t>
  </si>
  <si>
    <t>Carga para gás liquefeito de petróleo, GLP, vulgo gás de cozinha, composto de propano e butano. Aplicação para uso doméstico. Botijão P 45.</t>
  </si>
  <si>
    <t>UNIDADE</t>
  </si>
  <si>
    <t>Botijão</t>
  </si>
  <si>
    <t>339030.04</t>
  </si>
  <si>
    <t xml:space="preserve"> AF/OS nº  xxxx/2015 Qtde. DT</t>
  </si>
  <si>
    <t>DESERTO</t>
  </si>
  <si>
    <t>*Prazos de Entrega e Pagamento conforme edital</t>
  </si>
  <si>
    <t>Qtde Utilizada</t>
  </si>
  <si>
    <t>PROCESSO: 0245/2015/UDESC</t>
  </si>
  <si>
    <t>OBJETO: AQUISIÇÃO DE GÊNEROS ALIMENTÍCIOS - Relançamento Campus I e CESFI</t>
  </si>
  <si>
    <t>VIGÊNCIA DA ATA: 30/04/2015 até 29/04/2016</t>
  </si>
  <si>
    <t>Flame Comércio de Gás Ltda</t>
  </si>
  <si>
    <t>CENTRO PARTICIPANTE: ESAG</t>
  </si>
  <si>
    <t>CENTRO PARTICIPANTE: CAMPUS I e CESFI</t>
  </si>
  <si>
    <t>Pregão 0245/2015/UDESC - SRP</t>
  </si>
  <si>
    <t>AQUISIÇÃO DE GÊNEROS ALIMENTÍCIOS - Relançamento</t>
  </si>
  <si>
    <t>Vigência da Ata: 30/04/2015 até 29/04/2016</t>
  </si>
  <si>
    <t xml:space="preserve"> AF/OS nº  895/2015 Qtde. DT</t>
  </si>
  <si>
    <t xml:space="preserve"> AF nº  1641/2015 Qtde. DT</t>
  </si>
  <si>
    <t xml:space="preserve"> AF/OS nº  1428/2015 Qtde. DT</t>
  </si>
  <si>
    <t xml:space="preserve"> AF nº  305/2016 Qtde. DT</t>
  </si>
  <si>
    <t>AF 1857/2015</t>
  </si>
  <si>
    <t>AF 0015/2016</t>
  </si>
  <si>
    <t>Resumo Atualizado em Maio/2016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</si>
</sst>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10" borderId="1" xfId="1" applyFont="1" applyFill="1" applyBorder="1" applyAlignment="1">
      <alignment horizontal="center" vertical="center" wrapText="1"/>
    </xf>
    <xf numFmtId="3" fontId="5" fillId="1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10" borderId="1" xfId="5" applyFont="1" applyFill="1" applyBorder="1" applyAlignment="1">
      <alignment vertical="center" wrapText="1"/>
    </xf>
    <xf numFmtId="168" fontId="15" fillId="13" borderId="6" xfId="1" applyNumberFormat="1" applyFont="1" applyFill="1" applyBorder="1" applyAlignment="1" applyProtection="1">
      <alignment horizontal="right"/>
      <protection locked="0"/>
    </xf>
    <xf numFmtId="168" fontId="15" fillId="13" borderId="7" xfId="1" applyNumberFormat="1" applyFont="1" applyFill="1" applyBorder="1" applyAlignment="1" applyProtection="1">
      <alignment horizontal="right"/>
      <protection locked="0"/>
    </xf>
    <xf numFmtId="9" fontId="15" fillId="13" borderId="8" xfId="13" applyFont="1" applyFill="1" applyBorder="1" applyAlignment="1" applyProtection="1">
      <alignment horizontal="right"/>
      <protection locked="0"/>
    </xf>
    <xf numFmtId="2" fontId="15" fillId="13" borderId="7" xfId="1" applyNumberFormat="1" applyFont="1" applyFill="1" applyBorder="1" applyAlignment="1">
      <alignment horizontal="right"/>
    </xf>
    <xf numFmtId="0" fontId="15" fillId="13" borderId="12" xfId="1" applyFont="1" applyFill="1" applyBorder="1" applyAlignment="1" applyProtection="1">
      <alignment horizontal="left"/>
      <protection locked="0"/>
    </xf>
    <xf numFmtId="0" fontId="15" fillId="13" borderId="19" xfId="1" applyFont="1" applyFill="1" applyBorder="1" applyAlignment="1" applyProtection="1">
      <alignment horizontal="left"/>
      <protection locked="0"/>
    </xf>
    <xf numFmtId="0" fontId="15" fillId="13" borderId="14" xfId="1" applyFont="1" applyFill="1" applyBorder="1" applyAlignment="1" applyProtection="1">
      <alignment horizontal="left"/>
      <protection locked="0"/>
    </xf>
    <xf numFmtId="0" fontId="15" fillId="13" borderId="0" xfId="1" applyFont="1" applyFill="1" applyBorder="1" applyAlignment="1" applyProtection="1">
      <alignment horizontal="left"/>
      <protection locked="0"/>
    </xf>
    <xf numFmtId="0" fontId="15" fillId="13" borderId="16" xfId="1" applyFont="1" applyFill="1" applyBorder="1" applyAlignment="1" applyProtection="1">
      <alignment horizontal="left"/>
      <protection locked="0"/>
    </xf>
    <xf numFmtId="0" fontId="15" fillId="13" borderId="18" xfId="1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5" applyFont="1" applyBorder="1" applyAlignment="1">
      <alignment horizontal="right" vertical="center" wrapText="1"/>
    </xf>
    <xf numFmtId="1" fontId="5" fillId="10" borderId="1" xfId="1" applyNumberFormat="1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1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>
      <alignment horizontal="center" vertical="center" wrapText="1"/>
    </xf>
    <xf numFmtId="44" fontId="5" fillId="15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8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10" borderId="1" xfId="0" applyNumberFormat="1" applyFont="1" applyFill="1" applyBorder="1" applyAlignment="1">
      <alignment vertical="center" wrapText="1"/>
    </xf>
    <xf numFmtId="166" fontId="5" fillId="10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1" fontId="1" fillId="8" borderId="6" xfId="0" applyNumberFormat="1" applyFont="1" applyFill="1" applyBorder="1" applyAlignment="1">
      <alignment horizontal="center" vertical="center" wrapText="1"/>
    </xf>
    <xf numFmtId="1" fontId="1" fillId="8" borderId="8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5" fillId="13" borderId="9" xfId="1" applyFont="1" applyFill="1" applyBorder="1" applyAlignment="1" applyProtection="1">
      <alignment horizontal="left"/>
      <protection locked="0"/>
    </xf>
    <xf numFmtId="0" fontId="15" fillId="13" borderId="10" xfId="1" applyFont="1" applyFill="1" applyBorder="1" applyAlignment="1" applyProtection="1">
      <alignment horizontal="left"/>
      <protection locked="0"/>
    </xf>
    <xf numFmtId="0" fontId="15" fillId="13" borderId="11" xfId="1" applyFont="1" applyFill="1" applyBorder="1" applyAlignment="1" applyProtection="1">
      <alignment horizontal="left"/>
      <protection locked="0"/>
    </xf>
    <xf numFmtId="0" fontId="15" fillId="13" borderId="12" xfId="1" applyFont="1" applyFill="1" applyBorder="1" applyAlignment="1">
      <alignment horizontal="left" vertical="center" wrapText="1"/>
    </xf>
    <xf numFmtId="0" fontId="15" fillId="13" borderId="19" xfId="1" applyFont="1" applyFill="1" applyBorder="1" applyAlignment="1">
      <alignment horizontal="left" vertical="center" wrapText="1"/>
    </xf>
    <xf numFmtId="0" fontId="15" fillId="13" borderId="13" xfId="1" applyFont="1" applyFill="1" applyBorder="1" applyAlignment="1">
      <alignment horizontal="left" vertical="center" wrapText="1"/>
    </xf>
    <xf numFmtId="0" fontId="15" fillId="13" borderId="14" xfId="1" applyFont="1" applyFill="1" applyBorder="1" applyAlignment="1">
      <alignment horizontal="left" vertical="center" wrapText="1"/>
    </xf>
    <xf numFmtId="0" fontId="15" fillId="13" borderId="0" xfId="1" applyFont="1" applyFill="1" applyBorder="1" applyAlignment="1">
      <alignment horizontal="left" vertical="center" wrapText="1"/>
    </xf>
    <xf numFmtId="0" fontId="15" fillId="13" borderId="15" xfId="1" applyFont="1" applyFill="1" applyBorder="1" applyAlignment="1">
      <alignment horizontal="left" vertical="center" wrapText="1"/>
    </xf>
    <xf numFmtId="0" fontId="15" fillId="13" borderId="16" xfId="1" applyFont="1" applyFill="1" applyBorder="1" applyAlignment="1">
      <alignment horizontal="left" vertical="center" wrapText="1"/>
    </xf>
    <xf numFmtId="0" fontId="15" fillId="13" borderId="18" xfId="1" applyFont="1" applyFill="1" applyBorder="1" applyAlignment="1">
      <alignment horizontal="left" vertical="center" wrapText="1"/>
    </xf>
    <xf numFmtId="0" fontId="15" fillId="13" borderId="17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0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L7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2" width="12" style="20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62</v>
      </c>
      <c r="L1" s="64" t="s">
        <v>64</v>
      </c>
    </row>
    <row r="2" spans="1:12" ht="21.75" customHeight="1" x14ac:dyDescent="0.25">
      <c r="A2" s="65" t="s">
        <v>31</v>
      </c>
      <c r="B2" s="65"/>
      <c r="C2" s="65"/>
      <c r="D2" s="65"/>
      <c r="E2" s="65"/>
      <c r="F2" s="65"/>
      <c r="G2" s="65"/>
      <c r="H2" s="65"/>
      <c r="I2" s="65"/>
      <c r="J2" s="65"/>
      <c r="K2" s="64"/>
      <c r="L2" s="64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45">
        <v>42258</v>
      </c>
      <c r="L3" s="45">
        <v>42458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20</v>
      </c>
      <c r="I4" s="53">
        <f>H4-(SUM(K4:L4))</f>
        <v>15</v>
      </c>
      <c r="J4" s="54" t="str">
        <f>IF(I4&lt;0,"ATENÇÃO","OK")</f>
        <v>OK</v>
      </c>
      <c r="K4" s="17">
        <v>3</v>
      </c>
      <c r="L4" s="17">
        <v>2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H5-(SUM(K5:L5))</f>
        <v>0</v>
      </c>
      <c r="J5" s="54" t="str">
        <f>IF(I5&lt;0,"ATENÇÃO","OK")</f>
        <v>OK</v>
      </c>
      <c r="K5" s="17">
        <v>0</v>
      </c>
      <c r="L5" s="17">
        <v>0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H6-(SUM(K6:L6))</f>
        <v>0</v>
      </c>
      <c r="J6" s="58" t="str">
        <f t="shared" ref="J6" si="0">IF(I6&lt;0,"ATENÇÃO","OK")</f>
        <v>OK</v>
      </c>
      <c r="K6" s="22">
        <v>0</v>
      </c>
      <c r="L6" s="22">
        <v>0</v>
      </c>
    </row>
    <row r="7" spans="1:12" x14ac:dyDescent="0.25">
      <c r="D7" s="60" t="s">
        <v>50</v>
      </c>
    </row>
  </sheetData>
  <mergeCells count="8">
    <mergeCell ref="L1:L2"/>
    <mergeCell ref="D1:G1"/>
    <mergeCell ref="A2:J2"/>
    <mergeCell ref="B4:B5"/>
    <mergeCell ref="A4:A5"/>
    <mergeCell ref="K1:K2"/>
    <mergeCell ref="A1:C1"/>
    <mergeCell ref="H1:J1"/>
  </mergeCells>
  <phoneticPr fontId="0" type="noConversion"/>
  <conditionalFormatting sqref="K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K5:K6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L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L5:L6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2" width="12" style="20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48</v>
      </c>
      <c r="L1" s="64" t="s">
        <v>48</v>
      </c>
    </row>
    <row r="2" spans="1:12" ht="21.75" customHeight="1" x14ac:dyDescent="0.25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64"/>
      <c r="L2" s="64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51" t="s">
        <v>2</v>
      </c>
      <c r="L3" s="51" t="s">
        <v>2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5</v>
      </c>
      <c r="I4" s="53">
        <f>H4-(SUM(K4:L4))</f>
        <v>5</v>
      </c>
      <c r="J4" s="54" t="str">
        <f>IF(I4&lt;0,"ATENÇÃO","OK")</f>
        <v>OK</v>
      </c>
      <c r="K4" s="17">
        <v>0</v>
      </c>
      <c r="L4" s="17">
        <v>0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H5-(SUM(K5:L5))</f>
        <v>0</v>
      </c>
      <c r="J5" s="54" t="str">
        <f>IF(I5&lt;0,"ATENÇÃO","OK")</f>
        <v>OK</v>
      </c>
      <c r="K5" s="17">
        <v>0</v>
      </c>
      <c r="L5" s="17">
        <v>0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H6-(SUM(K6:L6))</f>
        <v>0</v>
      </c>
      <c r="J6" s="58" t="str">
        <f t="shared" ref="J6" si="0">IF(I6&lt;0,"ATENÇÃO","OK")</f>
        <v>OK</v>
      </c>
      <c r="K6" s="22">
        <v>0</v>
      </c>
      <c r="L6" s="22">
        <v>0</v>
      </c>
    </row>
    <row r="7" spans="1:12" x14ac:dyDescent="0.25">
      <c r="D7" s="60" t="s">
        <v>50</v>
      </c>
    </row>
  </sheetData>
  <mergeCells count="8">
    <mergeCell ref="L1:L2"/>
    <mergeCell ref="A4:A5"/>
    <mergeCell ref="B4:B5"/>
    <mergeCell ref="A1:C1"/>
    <mergeCell ref="D1:G1"/>
    <mergeCell ref="H1:J1"/>
    <mergeCell ref="K1:K2"/>
    <mergeCell ref="A2:J2"/>
  </mergeCells>
  <conditionalFormatting sqref="L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L5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K6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L6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conditionalFormatting sqref="K4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K5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80" zoomScaleNormal="80" workbookViewId="0">
      <selection activeCell="E24" sqref="E2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1" width="12" style="20" customWidth="1"/>
    <col min="12" max="16384" width="9.7109375" style="15"/>
  </cols>
  <sheetData>
    <row r="1" spans="1:11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61</v>
      </c>
    </row>
    <row r="2" spans="1:11" ht="21.75" customHeight="1" x14ac:dyDescent="0.25">
      <c r="A2" s="65" t="s">
        <v>34</v>
      </c>
      <c r="B2" s="65"/>
      <c r="C2" s="65"/>
      <c r="D2" s="65"/>
      <c r="E2" s="65"/>
      <c r="F2" s="65"/>
      <c r="G2" s="65"/>
      <c r="H2" s="65"/>
      <c r="I2" s="65"/>
      <c r="J2" s="65"/>
      <c r="K2" s="64"/>
    </row>
    <row r="3" spans="1:11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45">
        <v>42157</v>
      </c>
    </row>
    <row r="4" spans="1:11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4</v>
      </c>
      <c r="I4" s="53">
        <f>H4-(SUM(K4:K4))</f>
        <v>0</v>
      </c>
      <c r="J4" s="54" t="str">
        <f>IF(I4&lt;0,"ATENÇÃO","OK")</f>
        <v>OK</v>
      </c>
      <c r="K4" s="17">
        <v>4</v>
      </c>
    </row>
    <row r="5" spans="1:11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H5-(SUM(K5:K5))</f>
        <v>0</v>
      </c>
      <c r="J5" s="54" t="str">
        <f>IF(I5&lt;0,"ATENÇÃO","OK")</f>
        <v>OK</v>
      </c>
      <c r="K5" s="17">
        <v>0</v>
      </c>
    </row>
    <row r="6" spans="1:11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H6-(SUM(K6:K6))</f>
        <v>0</v>
      </c>
      <c r="J6" s="58" t="str">
        <f t="shared" ref="J6" si="0">IF(I6&lt;0,"ATENÇÃO","OK")</f>
        <v>OK</v>
      </c>
      <c r="K6" s="22">
        <v>0</v>
      </c>
    </row>
    <row r="7" spans="1:11" x14ac:dyDescent="0.25">
      <c r="D7" s="60" t="s">
        <v>50</v>
      </c>
    </row>
  </sheetData>
  <mergeCells count="7">
    <mergeCell ref="A4:A5"/>
    <mergeCell ref="B4:B5"/>
    <mergeCell ref="A1:C1"/>
    <mergeCell ref="D1:G1"/>
    <mergeCell ref="H1:J1"/>
    <mergeCell ref="K1:K2"/>
    <mergeCell ref="A2:J2"/>
  </mergeCells>
  <conditionalFormatting sqref="K6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conditionalFormatting sqref="K4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K5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2" width="12" style="20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65</v>
      </c>
      <c r="L1" s="64" t="s">
        <v>66</v>
      </c>
    </row>
    <row r="2" spans="1:12" ht="21.75" customHeight="1" x14ac:dyDescent="0.25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4"/>
      <c r="L2" s="64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45">
        <v>42283</v>
      </c>
      <c r="L3" s="45">
        <v>42383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25</v>
      </c>
      <c r="I4" s="53">
        <f>H4-(SUM(K4:L4))</f>
        <v>15</v>
      </c>
      <c r="J4" s="54" t="str">
        <f>IF(I4&lt;0,"ATENÇÃO","OK")</f>
        <v>OK</v>
      </c>
      <c r="K4" s="17">
        <v>5</v>
      </c>
      <c r="L4" s="17">
        <v>5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>
        <v>25</v>
      </c>
      <c r="I5" s="53">
        <f>H5-(SUM(K5:L5))</f>
        <v>23</v>
      </c>
      <c r="J5" s="54" t="str">
        <f>IF(I5&lt;0,"ATENÇÃO","OK")</f>
        <v>OK</v>
      </c>
      <c r="K5" s="17">
        <v>0</v>
      </c>
      <c r="L5" s="17">
        <v>2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H6-(SUM(K6:L6))</f>
        <v>0</v>
      </c>
      <c r="J6" s="58" t="str">
        <f t="shared" ref="J6" si="0">IF(I6&lt;0,"ATENÇÃO","OK")</f>
        <v>OK</v>
      </c>
      <c r="K6" s="22">
        <v>0</v>
      </c>
      <c r="L6" s="22">
        <v>0</v>
      </c>
    </row>
    <row r="7" spans="1:12" x14ac:dyDescent="0.25">
      <c r="D7" s="60" t="s">
        <v>50</v>
      </c>
    </row>
  </sheetData>
  <mergeCells count="8">
    <mergeCell ref="L1:L2"/>
    <mergeCell ref="A4:A5"/>
    <mergeCell ref="B4:B5"/>
    <mergeCell ref="A1:C1"/>
    <mergeCell ref="D1:G1"/>
    <mergeCell ref="H1:J1"/>
    <mergeCell ref="K1:K2"/>
    <mergeCell ref="A2:J2"/>
  </mergeCells>
  <conditionalFormatting sqref="L4">
    <cfRule type="cellIs" dxfId="62" priority="10" stopIfTrue="1" operator="greaterThan">
      <formula>0</formula>
    </cfRule>
    <cfRule type="cellIs" dxfId="61" priority="11" stopIfTrue="1" operator="greaterThan">
      <formula>0</formula>
    </cfRule>
    <cfRule type="cellIs" dxfId="60" priority="12" stopIfTrue="1" operator="greaterThan">
      <formula>0</formula>
    </cfRule>
  </conditionalFormatting>
  <conditionalFormatting sqref="L5">
    <cfRule type="cellIs" dxfId="59" priority="7" stopIfTrue="1" operator="greaterThan">
      <formula>0</formula>
    </cfRule>
    <cfRule type="cellIs" dxfId="58" priority="8" stopIfTrue="1" operator="greaterThan">
      <formula>0</formula>
    </cfRule>
    <cfRule type="cellIs" dxfId="57" priority="9" stopIfTrue="1" operator="greaterThan">
      <formula>0</formula>
    </cfRule>
  </conditionalFormatting>
  <conditionalFormatting sqref="K6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L6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conditionalFormatting sqref="K4">
    <cfRule type="cellIs" dxfId="50" priority="16" stopIfTrue="1" operator="greaterThan">
      <formula>0</formula>
    </cfRule>
    <cfRule type="cellIs" dxfId="49" priority="17" stopIfTrue="1" operator="greaterThan">
      <formula>0</formula>
    </cfRule>
    <cfRule type="cellIs" dxfId="48" priority="18" stopIfTrue="1" operator="greaterThan">
      <formula>0</formula>
    </cfRule>
  </conditionalFormatting>
  <conditionalFormatting sqref="K5">
    <cfRule type="cellIs" dxfId="47" priority="13" stopIfTrue="1" operator="greaterThan">
      <formula>0</formula>
    </cfRule>
    <cfRule type="cellIs" dxfId="46" priority="14" stopIfTrue="1" operator="greaterThan">
      <formula>0</formula>
    </cfRule>
    <cfRule type="cellIs" dxfId="45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80" zoomScaleNormal="80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1" width="12" style="20" customWidth="1"/>
    <col min="12" max="16384" width="9.7109375" style="15"/>
  </cols>
  <sheetData>
    <row r="1" spans="1:11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63</v>
      </c>
    </row>
    <row r="2" spans="1:11" ht="21.75" customHeight="1" x14ac:dyDescent="0.25">
      <c r="A2" s="65" t="s">
        <v>33</v>
      </c>
      <c r="B2" s="65"/>
      <c r="C2" s="65"/>
      <c r="D2" s="65"/>
      <c r="E2" s="65"/>
      <c r="F2" s="65"/>
      <c r="G2" s="65"/>
      <c r="H2" s="65"/>
      <c r="I2" s="65"/>
      <c r="J2" s="65"/>
      <c r="K2" s="64"/>
    </row>
    <row r="3" spans="1:11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45">
        <v>42228</v>
      </c>
    </row>
    <row r="4" spans="1:11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6</v>
      </c>
      <c r="I4" s="53">
        <f>H4-(SUM(K4:K4))</f>
        <v>3</v>
      </c>
      <c r="J4" s="54" t="str">
        <f>IF(I4&lt;0,"ATENÇÃO","OK")</f>
        <v>OK</v>
      </c>
      <c r="K4" s="17">
        <v>3</v>
      </c>
    </row>
    <row r="5" spans="1:11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H5-(SUM(K5:K5))</f>
        <v>0</v>
      </c>
      <c r="J5" s="54" t="str">
        <f>IF(I5&lt;0,"ATENÇÃO","OK")</f>
        <v>OK</v>
      </c>
      <c r="K5" s="17">
        <v>0</v>
      </c>
    </row>
    <row r="6" spans="1:11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H6-(SUM(K6:K6))</f>
        <v>0</v>
      </c>
      <c r="J6" s="58" t="str">
        <f t="shared" ref="J6" si="0">IF(I6&lt;0,"ATENÇÃO","OK")</f>
        <v>OK</v>
      </c>
      <c r="K6" s="22">
        <v>0</v>
      </c>
    </row>
    <row r="7" spans="1:11" x14ac:dyDescent="0.25">
      <c r="D7" s="60" t="s">
        <v>50</v>
      </c>
    </row>
  </sheetData>
  <mergeCells count="7">
    <mergeCell ref="K1:K2"/>
    <mergeCell ref="A2:J2"/>
    <mergeCell ref="A4:A5"/>
    <mergeCell ref="B4:B5"/>
    <mergeCell ref="A1:C1"/>
    <mergeCell ref="D1:G1"/>
    <mergeCell ref="H1:J1"/>
  </mergeCells>
  <conditionalFormatting sqref="K6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conditionalFormatting sqref="K4">
    <cfRule type="cellIs" dxfId="41" priority="7" stopIfTrue="1" operator="greaterThan">
      <formula>0</formula>
    </cfRule>
    <cfRule type="cellIs" dxfId="40" priority="8" stopIfTrue="1" operator="greaterThan">
      <formula>0</formula>
    </cfRule>
    <cfRule type="cellIs" dxfId="39" priority="9" stopIfTrue="1" operator="greaterThan">
      <formula>0</formula>
    </cfRule>
  </conditionalFormatting>
  <conditionalFormatting sqref="K5">
    <cfRule type="cellIs" dxfId="38" priority="4" stopIfTrue="1" operator="greaterThan">
      <formula>0</formula>
    </cfRule>
    <cfRule type="cellIs" dxfId="37" priority="5" stopIfTrue="1" operator="greaterThan">
      <formula>0</formula>
    </cfRule>
    <cfRule type="cellIs" dxfId="36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2" width="12" style="20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48</v>
      </c>
      <c r="L1" s="64" t="s">
        <v>48</v>
      </c>
    </row>
    <row r="2" spans="1:12" ht="21.75" customHeight="1" x14ac:dyDescent="0.25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64"/>
      <c r="L2" s="64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51" t="s">
        <v>2</v>
      </c>
      <c r="L3" s="51" t="s">
        <v>2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v>10</v>
      </c>
      <c r="I4" s="53">
        <f>H4-(SUM(K4:L4))</f>
        <v>10</v>
      </c>
      <c r="J4" s="54" t="str">
        <f>IF(I4&lt;0,"ATENÇÃO","OK")</f>
        <v>OK</v>
      </c>
      <c r="K4" s="17">
        <v>0</v>
      </c>
      <c r="L4" s="17">
        <v>0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H5-(SUM(K5:L5))</f>
        <v>0</v>
      </c>
      <c r="J5" s="54" t="str">
        <f>IF(I5&lt;0,"ATENÇÃO","OK")</f>
        <v>OK</v>
      </c>
      <c r="K5" s="17">
        <v>0</v>
      </c>
      <c r="L5" s="17">
        <v>0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H6-(SUM(K6:L6))</f>
        <v>0</v>
      </c>
      <c r="J6" s="58" t="str">
        <f t="shared" ref="J6" si="0">IF(I6&lt;0,"ATENÇÃO","OK")</f>
        <v>OK</v>
      </c>
      <c r="K6" s="22">
        <v>0</v>
      </c>
      <c r="L6" s="22">
        <v>0</v>
      </c>
    </row>
    <row r="7" spans="1:12" x14ac:dyDescent="0.25">
      <c r="D7" s="60" t="s">
        <v>50</v>
      </c>
    </row>
  </sheetData>
  <mergeCells count="8">
    <mergeCell ref="L1:L2"/>
    <mergeCell ref="A4:A5"/>
    <mergeCell ref="B4:B5"/>
    <mergeCell ref="A1:C1"/>
    <mergeCell ref="D1:G1"/>
    <mergeCell ref="H1:J1"/>
    <mergeCell ref="K1:K2"/>
    <mergeCell ref="A2:J2"/>
  </mergeCells>
  <conditionalFormatting sqref="L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L5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6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6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conditionalFormatting sqref="K4">
    <cfRule type="cellIs" dxfId="23" priority="16" stopIfTrue="1" operator="greaterThan">
      <formula>0</formula>
    </cfRule>
    <cfRule type="cellIs" dxfId="22" priority="17" stopIfTrue="1" operator="greaterThan">
      <formula>0</formula>
    </cfRule>
    <cfRule type="cellIs" dxfId="21" priority="18" stopIfTrue="1" operator="greaterThan">
      <formula>0</formula>
    </cfRule>
  </conditionalFormatting>
  <conditionalFormatting sqref="K5">
    <cfRule type="cellIs" dxfId="20" priority="13" stopIfTrue="1" operator="greaterThan">
      <formula>0</formula>
    </cfRule>
    <cfRule type="cellIs" dxfId="19" priority="14" stopIfTrue="1" operator="greaterThan">
      <formula>0</formula>
    </cfRule>
    <cfRule type="cellIs" dxfId="18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80" zoomScaleNormal="80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2" width="12" style="20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4" t="s">
        <v>48</v>
      </c>
      <c r="L1" s="64" t="s">
        <v>48</v>
      </c>
    </row>
    <row r="2" spans="1:12" ht="21.75" customHeight="1" x14ac:dyDescent="0.25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64"/>
      <c r="L2" s="64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0</v>
      </c>
      <c r="J3" s="46" t="s">
        <v>7</v>
      </c>
      <c r="K3" s="51" t="s">
        <v>2</v>
      </c>
      <c r="L3" s="51" t="s">
        <v>2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/>
      <c r="I4" s="53">
        <f>H4-(SUM(K4:L4))</f>
        <v>0</v>
      </c>
      <c r="J4" s="54" t="str">
        <f>IF(I4&lt;0,"ATENÇÃO","OK")</f>
        <v>OK</v>
      </c>
      <c r="K4" s="17">
        <v>0</v>
      </c>
      <c r="L4" s="17">
        <v>0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/>
      <c r="I5" s="53">
        <f>H5-(SUM(K5:L5))</f>
        <v>0</v>
      </c>
      <c r="J5" s="54" t="str">
        <f>IF(I5&lt;0,"ATENÇÃO","OK")</f>
        <v>OK</v>
      </c>
      <c r="K5" s="17">
        <v>0</v>
      </c>
      <c r="L5" s="17">
        <v>0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>
        <f>H6-(SUM(K6:L6))</f>
        <v>0</v>
      </c>
      <c r="J6" s="58" t="str">
        <f t="shared" ref="J6" si="0">IF(I6&lt;0,"ATENÇÃO","OK")</f>
        <v>OK</v>
      </c>
      <c r="K6" s="22">
        <v>0</v>
      </c>
      <c r="L6" s="22">
        <v>0</v>
      </c>
    </row>
    <row r="7" spans="1:12" x14ac:dyDescent="0.25">
      <c r="D7" s="60" t="s">
        <v>50</v>
      </c>
    </row>
  </sheetData>
  <mergeCells count="8">
    <mergeCell ref="K1:K2"/>
    <mergeCell ref="A2:J2"/>
    <mergeCell ref="L1:L2"/>
    <mergeCell ref="A4:A5"/>
    <mergeCell ref="B4:B5"/>
    <mergeCell ref="A1:C1"/>
    <mergeCell ref="D1:G1"/>
    <mergeCell ref="H1:J1"/>
  </mergeCells>
  <conditionalFormatting sqref="L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L5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K6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L6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conditionalFormatting sqref="K4">
    <cfRule type="cellIs" dxfId="5" priority="16" stopIfTrue="1" operator="greaterThan">
      <formula>0</formula>
    </cfRule>
    <cfRule type="cellIs" dxfId="4" priority="17" stopIfTrue="1" operator="greaterThan">
      <formula>0</formula>
    </cfRule>
    <cfRule type="cellIs" dxfId="3" priority="18" stopIfTrue="1" operator="greaterThan">
      <formula>0</formula>
    </cfRule>
  </conditionalFormatting>
  <conditionalFormatting sqref="K5">
    <cfRule type="cellIs" dxfId="2" priority="13" stopIfTrue="1" operator="greaterThan">
      <formula>0</formula>
    </cfRule>
    <cfRule type="cellIs" dxfId="1" priority="14" stopIfTrue="1" operator="greaterThan">
      <formula>0</formula>
    </cfRule>
    <cfRule type="cellIs" dxfId="0" priority="15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80" zoomScaleNormal="80" workbookViewId="0">
      <selection activeCell="E20" sqref="E20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9" bestFit="1" customWidth="1"/>
    <col min="4" max="4" width="53.85546875" style="1" bestFit="1" customWidth="1"/>
    <col min="5" max="5" width="13.28515625" style="1" customWidth="1"/>
    <col min="6" max="6" width="11.28515625" style="1" customWidth="1"/>
    <col min="7" max="7" width="12.7109375" style="16" bestFit="1" customWidth="1"/>
    <col min="8" max="8" width="11.28515625" style="18" customWidth="1"/>
    <col min="9" max="9" width="13.28515625" style="61" customWidth="1"/>
    <col min="10" max="10" width="12.5703125" style="19" customWidth="1"/>
    <col min="11" max="11" width="16.140625" style="15" customWidth="1"/>
    <col min="12" max="12" width="14.140625" style="15" customWidth="1"/>
    <col min="13" max="16384" width="9.7109375" style="15"/>
  </cols>
  <sheetData>
    <row r="1" spans="1:12" ht="33" customHeight="1" x14ac:dyDescent="0.25">
      <c r="A1" s="65" t="s">
        <v>52</v>
      </c>
      <c r="B1" s="65"/>
      <c r="C1" s="65"/>
      <c r="D1" s="65" t="s">
        <v>53</v>
      </c>
      <c r="E1" s="65"/>
      <c r="F1" s="65"/>
      <c r="G1" s="65"/>
      <c r="H1" s="65" t="s">
        <v>54</v>
      </c>
      <c r="I1" s="65"/>
      <c r="J1" s="65"/>
      <c r="K1" s="65"/>
      <c r="L1" s="65"/>
    </row>
    <row r="2" spans="1:12" ht="21.75" customHeight="1" x14ac:dyDescent="0.25">
      <c r="A2" s="65" t="s">
        <v>57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45</v>
      </c>
      <c r="F3" s="47" t="s">
        <v>28</v>
      </c>
      <c r="G3" s="48" t="s">
        <v>5</v>
      </c>
      <c r="H3" s="49" t="s">
        <v>30</v>
      </c>
      <c r="I3" s="50" t="s">
        <v>51</v>
      </c>
      <c r="J3" s="46" t="s">
        <v>29</v>
      </c>
      <c r="K3" s="62" t="s">
        <v>37</v>
      </c>
      <c r="L3" s="62" t="s">
        <v>38</v>
      </c>
    </row>
    <row r="4" spans="1:12" ht="45" x14ac:dyDescent="0.25">
      <c r="A4" s="68" t="s">
        <v>55</v>
      </c>
      <c r="B4" s="66">
        <v>1</v>
      </c>
      <c r="C4" s="52">
        <v>1</v>
      </c>
      <c r="D4" s="34" t="s">
        <v>43</v>
      </c>
      <c r="E4" s="36" t="s">
        <v>46</v>
      </c>
      <c r="F4" s="36" t="s">
        <v>47</v>
      </c>
      <c r="G4" s="38">
        <v>50.2</v>
      </c>
      <c r="H4" s="41">
        <f>Reitoria!H4+ESAG!H4+CEAD!H4+CEART!H4+FAED!H4+CEFID!H4+CESFI!H4</f>
        <v>70</v>
      </c>
      <c r="I4" s="53">
        <f>(Reitoria!H4-Reitoria!I4)+(ESAG!H4-ESAG!I4)+(CEAD!H4-CEAD!I4)+(CEART!H4-CEART!I4)+(FAED!H4-FAED!I4)+(CEFID!H4-CEFID!I4)+(CESFI!H4-CESFI!I4)</f>
        <v>22</v>
      </c>
      <c r="J4" s="63">
        <f>H4-I4</f>
        <v>48</v>
      </c>
      <c r="K4" s="44">
        <f>H4*G4</f>
        <v>3514</v>
      </c>
      <c r="L4" s="44">
        <f>I4*G4</f>
        <v>1104.4000000000001</v>
      </c>
    </row>
    <row r="5" spans="1:12" ht="45" x14ac:dyDescent="0.25">
      <c r="A5" s="69"/>
      <c r="B5" s="67"/>
      <c r="C5" s="55">
        <v>2</v>
      </c>
      <c r="D5" s="35" t="s">
        <v>44</v>
      </c>
      <c r="E5" s="37" t="s">
        <v>46</v>
      </c>
      <c r="F5" s="36" t="s">
        <v>47</v>
      </c>
      <c r="G5" s="38">
        <v>201.65</v>
      </c>
      <c r="H5" s="41">
        <f>Reitoria!H5+ESAG!H5+CEAD!H5+CEART!H5+FAED!H5+CEFID!H5+CESFI!H5</f>
        <v>25</v>
      </c>
      <c r="I5" s="53">
        <f>(Reitoria!H5-Reitoria!I5)+(ESAG!H5-ESAG!I5)+(CEAD!H5-CEAD!I5)+(CEART!H5-CEART!I5)+(FAED!H5-FAED!I5)+(CEFID!H5-CEFID!I5)+(CESFI!H5-CESFI!I5)</f>
        <v>2</v>
      </c>
      <c r="J5" s="63">
        <f>H5-I5</f>
        <v>23</v>
      </c>
      <c r="K5" s="44">
        <f t="shared" ref="K5:K6" si="0">H5*G5</f>
        <v>5041.25</v>
      </c>
      <c r="L5" s="44">
        <f t="shared" ref="L5:L6" si="1">I5*G5</f>
        <v>403.3</v>
      </c>
    </row>
    <row r="6" spans="1:12" ht="45" x14ac:dyDescent="0.25">
      <c r="A6" s="43" t="s">
        <v>49</v>
      </c>
      <c r="B6" s="56">
        <v>2</v>
      </c>
      <c r="C6" s="39">
        <v>3</v>
      </c>
      <c r="D6" s="40" t="s">
        <v>43</v>
      </c>
      <c r="E6" s="21" t="s">
        <v>46</v>
      </c>
      <c r="F6" s="21" t="s">
        <v>47</v>
      </c>
      <c r="G6" s="23">
        <v>0</v>
      </c>
      <c r="H6" s="42"/>
      <c r="I6" s="57"/>
      <c r="J6" s="58"/>
      <c r="K6" s="44">
        <f t="shared" si="0"/>
        <v>0</v>
      </c>
      <c r="L6" s="44">
        <f t="shared" si="1"/>
        <v>0</v>
      </c>
    </row>
    <row r="7" spans="1:12" x14ac:dyDescent="0.25">
      <c r="D7" s="60" t="s">
        <v>50</v>
      </c>
      <c r="K7" s="44">
        <f>SUM(K4:K6)</f>
        <v>8555.25</v>
      </c>
      <c r="L7" s="44">
        <f>SUM(L4:L6)</f>
        <v>1507.7</v>
      </c>
    </row>
    <row r="8" spans="1:12" x14ac:dyDescent="0.25">
      <c r="D8" s="60"/>
    </row>
    <row r="9" spans="1:12" x14ac:dyDescent="0.25">
      <c r="D9" s="60"/>
    </row>
    <row r="10" spans="1:12" ht="15.75" x14ac:dyDescent="0.25">
      <c r="H10" s="73" t="s">
        <v>58</v>
      </c>
      <c r="I10" s="74"/>
      <c r="J10" s="74"/>
      <c r="K10" s="74"/>
      <c r="L10" s="75"/>
    </row>
    <row r="11" spans="1:12" ht="15.75" customHeight="1" x14ac:dyDescent="0.25">
      <c r="G11" s="15"/>
      <c r="H11" s="76" t="s">
        <v>59</v>
      </c>
      <c r="I11" s="77"/>
      <c r="J11" s="77"/>
      <c r="K11" s="77"/>
      <c r="L11" s="78"/>
    </row>
    <row r="12" spans="1:12" ht="15.75" customHeight="1" x14ac:dyDescent="0.25">
      <c r="G12" s="15"/>
      <c r="H12" s="79" t="s">
        <v>60</v>
      </c>
      <c r="I12" s="80"/>
      <c r="J12" s="80"/>
      <c r="K12" s="80"/>
      <c r="L12" s="81"/>
    </row>
    <row r="13" spans="1:12" ht="15.75" customHeight="1" x14ac:dyDescent="0.25">
      <c r="G13" s="15"/>
      <c r="H13" s="28" t="s">
        <v>39</v>
      </c>
      <c r="I13" s="29"/>
      <c r="J13" s="29"/>
      <c r="K13" s="29"/>
      <c r="L13" s="24">
        <f>K7</f>
        <v>8555.25</v>
      </c>
    </row>
    <row r="14" spans="1:12" ht="15.75" x14ac:dyDescent="0.25">
      <c r="G14" s="15"/>
      <c r="H14" s="30" t="s">
        <v>40</v>
      </c>
      <c r="I14" s="31"/>
      <c r="J14" s="31"/>
      <c r="K14" s="31"/>
      <c r="L14" s="25">
        <f>L7</f>
        <v>1507.7</v>
      </c>
    </row>
    <row r="15" spans="1:12" ht="15.75" x14ac:dyDescent="0.25">
      <c r="G15" s="15"/>
      <c r="H15" s="30" t="s">
        <v>41</v>
      </c>
      <c r="I15" s="31"/>
      <c r="J15" s="31"/>
      <c r="K15" s="31"/>
      <c r="L15" s="27"/>
    </row>
    <row r="16" spans="1:12" ht="15.75" x14ac:dyDescent="0.25">
      <c r="G16" s="15"/>
      <c r="H16" s="32" t="s">
        <v>42</v>
      </c>
      <c r="I16" s="33"/>
      <c r="J16" s="33"/>
      <c r="K16" s="33"/>
      <c r="L16" s="26">
        <f>L14/L13</f>
        <v>0.17623096928786419</v>
      </c>
    </row>
    <row r="17" spans="7:12" ht="15.75" x14ac:dyDescent="0.25">
      <c r="G17" s="15"/>
      <c r="H17" s="70" t="s">
        <v>67</v>
      </c>
      <c r="I17" s="71"/>
      <c r="J17" s="71"/>
      <c r="K17" s="71"/>
      <c r="L17" s="72"/>
    </row>
    <row r="18" spans="7:12" x14ac:dyDescent="0.25">
      <c r="G18" s="15"/>
      <c r="H18" s="15"/>
      <c r="I18" s="15"/>
      <c r="J18" s="15"/>
    </row>
  </sheetData>
  <mergeCells count="10">
    <mergeCell ref="H1:L1"/>
    <mergeCell ref="A2:L2"/>
    <mergeCell ref="A1:C1"/>
    <mergeCell ref="D1:G1"/>
    <mergeCell ref="H17:L17"/>
    <mergeCell ref="H10:L10"/>
    <mergeCell ref="H11:L11"/>
    <mergeCell ref="H12:L1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3" t="s">
        <v>11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3"/>
    </row>
    <row r="3" spans="1:8" ht="47.25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4"/>
    </row>
    <row r="5" spans="1:8" ht="15" customHeight="1" x14ac:dyDescent="0.2">
      <c r="A5" s="85" t="s">
        <v>13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14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15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16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5"/>
    </row>
    <row r="10" spans="1:8" ht="105" customHeight="1" x14ac:dyDescent="0.2">
      <c r="A10" s="86" t="s">
        <v>17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7" t="s">
        <v>23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24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89" t="s">
        <v>25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26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27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Reitoria</vt:lpstr>
      <vt:lpstr>ESAG</vt:lpstr>
      <vt:lpstr>CEAD</vt:lpstr>
      <vt:lpstr>CEART</vt:lpstr>
      <vt:lpstr>FAED</vt:lpstr>
      <vt:lpstr>CEFID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2016-06-16T19:46:53Z</dcterms:modified>
</cp:coreProperties>
</file>