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0245-2015 - UDESC - Gêneros Alimentícios - Relançamento - Vig 29.04.16\"/>
    </mc:Choice>
  </mc:AlternateContent>
  <bookViews>
    <workbookView xWindow="0" yWindow="0" windowWidth="20490" windowHeight="7155" tabRatio="857" activeTab="4"/>
  </bookViews>
  <sheets>
    <sheet name="Reitoria" sheetId="75" r:id="rId1"/>
    <sheet name="ESAG" sheetId="105" r:id="rId2"/>
    <sheet name="CEAD" sheetId="108" r:id="rId3"/>
    <sheet name="CEART" sheetId="106" r:id="rId4"/>
    <sheet name="FAED" sheetId="107" r:id="rId5"/>
    <sheet name="CEFID" sheetId="109" r:id="rId6"/>
    <sheet name="CESFI" sheetId="111" r:id="rId7"/>
    <sheet name="GESTOR" sheetId="91" r:id="rId8"/>
    <sheet name="Modelo Anexo II IN 002_2014" sheetId="77" r:id="rId9"/>
  </sheets>
  <definedNames>
    <definedName name="diasuteis" localSheetId="7">#REF!</definedName>
    <definedName name="diasuteis" localSheetId="0">#REF!</definedName>
    <definedName name="diasuteis">#REF!</definedName>
    <definedName name="Ferias" localSheetId="7">#REF!</definedName>
    <definedName name="Ferias">#REF!</definedName>
    <definedName name="RD" localSheetId="7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I4" i="111" l="1"/>
  <c r="I4" i="109"/>
  <c r="I4" i="107"/>
  <c r="I4" i="106"/>
  <c r="I4" i="108"/>
  <c r="I4" i="105"/>
  <c r="I4" i="75"/>
  <c r="L13" i="91" l="1"/>
  <c r="K4" i="91"/>
  <c r="K7" i="91"/>
  <c r="L6" i="91" l="1"/>
  <c r="K5" i="91"/>
  <c r="K6" i="91"/>
  <c r="H5" i="91"/>
  <c r="H4" i="91"/>
  <c r="I6" i="111" l="1"/>
  <c r="J6" i="111" s="1"/>
  <c r="I5" i="111"/>
  <c r="J5" i="111" s="1"/>
  <c r="I6" i="109"/>
  <c r="J6" i="109" s="1"/>
  <c r="J5" i="109"/>
  <c r="I5" i="109"/>
  <c r="J4" i="109"/>
  <c r="I6" i="107"/>
  <c r="J6" i="107" s="1"/>
  <c r="I5" i="107"/>
  <c r="J5" i="107" s="1"/>
  <c r="J4" i="107"/>
  <c r="I6" i="106"/>
  <c r="J6" i="106" s="1"/>
  <c r="I5" i="106"/>
  <c r="J5" i="106" s="1"/>
  <c r="J4" i="106"/>
  <c r="I6" i="108"/>
  <c r="J6" i="108" s="1"/>
  <c r="J5" i="108"/>
  <c r="I5" i="108"/>
  <c r="J4" i="108"/>
  <c r="I6" i="105"/>
  <c r="J6" i="105" s="1"/>
  <c r="J5" i="105"/>
  <c r="I5" i="105"/>
  <c r="J4" i="105"/>
  <c r="J4" i="111" l="1"/>
  <c r="I6" i="75"/>
  <c r="J6" i="75" l="1"/>
  <c r="I5" i="75"/>
  <c r="I5" i="91" s="1"/>
  <c r="I4" i="91"/>
  <c r="L4" i="91" s="1"/>
  <c r="L7" i="91" l="1"/>
  <c r="L14" i="91" s="1"/>
  <c r="L16" i="91" s="1"/>
  <c r="J4" i="91"/>
  <c r="J5" i="91"/>
  <c r="L5" i="91"/>
  <c r="J4" i="75"/>
  <c r="J5" i="75"/>
</calcChain>
</file>

<file path=xl/sharedStrings.xml><?xml version="1.0" encoding="utf-8"?>
<sst xmlns="http://schemas.openxmlformats.org/spreadsheetml/2006/main" count="403" uniqueCount="65">
  <si>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</si>
  <si>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</si>
  <si>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</si>
  <si>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</si>
  <si>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</si>
  <si>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</si>
  <si>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</si>
  <si>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</si>
  <si>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</si>
  <si>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</si>
  <si>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</si>
  <si>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</si>
  <si>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</si>
  <si>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</si>
  <si>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</si>
  <si>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</si>
  <si>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</si>
  <si>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</si>
  <si>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</si>
  <si>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</si>
  <si>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</si>
  <si>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</si>
  <si>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</si>
  <si>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</si>
  <si>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</si>
  <si>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</si>
  <si>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</si>
  <si>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</si>
  <si>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</si>
  <si>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</si>
  <si>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</si>
  <si>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CENTRO PARTICIPANTE: Reitoria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</si>
  <si>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</si>
  <si>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</si>
  <si>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</si>
  <si>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</si>
  <si>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</si>
  <si>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</si>
  <si>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</si>
  <si>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</si>
  <si>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</si>
  <si>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</si>
  <si>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</si>
  <si>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Carga para gás liquefeito de petróleo, GLP, vulgo gás de cozinha, composto de propano e butano. Aplicação para uso doméstico. Botijão P 13.</t>
  </si>
  <si>
    <t>Carga para gás liquefeito de petróleo, GLP, vulgo gás de cozinha, composto de propano e butano. Aplicação para uso doméstico. Botijão P 45.</t>
  </si>
  <si>
    <t>UNIDADE</t>
  </si>
  <si>
    <t>Botijão</t>
  </si>
  <si>
    <t>339030.04</t>
  </si>
  <si>
    <t xml:space="preserve"> AF/OS nº  xxxx/2015 Qtde. DT</t>
  </si>
  <si>
    <t>DESERTO</t>
  </si>
  <si>
    <t>*Prazos de Entrega e Pagamento conforme edital</t>
  </si>
  <si>
    <t>Qtde Utilizada</t>
  </si>
  <si>
    <t>PROCESSO: 0245/2015/UDESC</t>
  </si>
  <si>
    <t>OBJETO: AQUISIÇÃO DE GÊNEROS ALIMENTÍCIOS - Relançamento Campus I e CESFI</t>
  </si>
  <si>
    <t>VIGÊNCIA DA ATA: 30/04/2015 até 29/04/2016</t>
  </si>
  <si>
    <t>Flame Comércio de Gás Ltda</t>
  </si>
  <si>
    <t>CENTRO PARTICIPANTE: ESAG</t>
  </si>
  <si>
    <t>CENTRO PARTICIPANTE: CAMPUS I e CESFI</t>
  </si>
  <si>
    <t>Pregão 0245/2015/UDESC - SRP</t>
  </si>
  <si>
    <t>AQUISIÇÃO DE GÊNEROS ALIMENTÍCIOS - Relançamento</t>
  </si>
  <si>
    <t>Vigência da Ata: 30/04/2015 até 29/04/2016</t>
  </si>
  <si>
    <t xml:space="preserve"> AF/OS nº  895/2015 Qtde. DT</t>
  </si>
  <si>
    <t xml:space="preserve"> AF nº  1641/2015 Qtde. DT</t>
  </si>
  <si>
    <t>Resumo Atualizado em Outubro/2015</t>
  </si>
  <si>
    <t xml:space="preserve"> AF/OS nº  1428/2015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</si>
</sst>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  <fill>
      <patternFill patternType="solid">
        <fgColor theme="0" tint="-0.14999847407452621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91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6" fillId="0" borderId="0" xfId="1" applyFont="1" applyFill="1" applyAlignment="1">
      <alignment horizontal="left" vertical="center" wrapText="1"/>
    </xf>
    <xf numFmtId="0" fontId="5" fillId="10" borderId="1" xfId="1" applyFont="1" applyFill="1" applyBorder="1" applyAlignment="1">
      <alignment horizontal="center" vertical="center" wrapText="1"/>
    </xf>
    <xf numFmtId="166" fontId="6" fillId="10" borderId="1" xfId="0" applyNumberFormat="1" applyFont="1" applyFill="1" applyBorder="1" applyAlignment="1">
      <alignment horizontal="center" vertical="center" wrapText="1"/>
    </xf>
    <xf numFmtId="3" fontId="6" fillId="11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10" borderId="1" xfId="5" applyFont="1" applyFill="1" applyBorder="1" applyAlignment="1">
      <alignment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168" fontId="6" fillId="2" borderId="1" xfId="3" applyNumberFormat="1" applyFont="1" applyFill="1" applyBorder="1" applyAlignment="1" applyProtection="1">
      <alignment horizontal="center" vertical="center" wrapText="1"/>
    </xf>
    <xf numFmtId="166" fontId="6" fillId="5" borderId="1" xfId="0" applyNumberFormat="1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16" fillId="13" borderId="6" xfId="1" applyNumberFormat="1" applyFont="1" applyFill="1" applyBorder="1" applyAlignment="1" applyProtection="1">
      <alignment horizontal="right"/>
      <protection locked="0"/>
    </xf>
    <xf numFmtId="168" fontId="16" fillId="13" borderId="7" xfId="1" applyNumberFormat="1" applyFont="1" applyFill="1" applyBorder="1" applyAlignment="1" applyProtection="1">
      <alignment horizontal="right"/>
      <protection locked="0"/>
    </xf>
    <xf numFmtId="9" fontId="16" fillId="13" borderId="8" xfId="13" applyFont="1" applyFill="1" applyBorder="1" applyAlignment="1" applyProtection="1">
      <alignment horizontal="right"/>
      <protection locked="0"/>
    </xf>
    <xf numFmtId="2" fontId="16" fillId="13" borderId="7" xfId="1" applyNumberFormat="1" applyFont="1" applyFill="1" applyBorder="1" applyAlignment="1">
      <alignment horizontal="right"/>
    </xf>
    <xf numFmtId="0" fontId="16" fillId="13" borderId="12" xfId="1" applyFont="1" applyFill="1" applyBorder="1" applyAlignment="1" applyProtection="1">
      <alignment horizontal="left"/>
      <protection locked="0"/>
    </xf>
    <xf numFmtId="0" fontId="16" fillId="13" borderId="19" xfId="1" applyFont="1" applyFill="1" applyBorder="1" applyAlignment="1" applyProtection="1">
      <alignment horizontal="left"/>
      <protection locked="0"/>
    </xf>
    <xf numFmtId="0" fontId="16" fillId="13" borderId="14" xfId="1" applyFont="1" applyFill="1" applyBorder="1" applyAlignment="1" applyProtection="1">
      <alignment horizontal="left"/>
      <protection locked="0"/>
    </xf>
    <xf numFmtId="0" fontId="16" fillId="13" borderId="0" xfId="1" applyFont="1" applyFill="1" applyBorder="1" applyAlignment="1" applyProtection="1">
      <alignment horizontal="left"/>
      <protection locked="0"/>
    </xf>
    <xf numFmtId="0" fontId="16" fillId="13" borderId="16" xfId="1" applyFont="1" applyFill="1" applyBorder="1" applyAlignment="1" applyProtection="1">
      <alignment horizontal="left"/>
      <protection locked="0"/>
    </xf>
    <xf numFmtId="0" fontId="16" fillId="13" borderId="18" xfId="1" applyFont="1" applyFill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1" fillId="8" borderId="1" xfId="0" applyNumberFormat="1" applyFont="1" applyFill="1" applyBorder="1" applyAlignment="1">
      <alignment horizontal="center" vertical="center" wrapText="1"/>
    </xf>
    <xf numFmtId="44" fontId="5" fillId="0" borderId="1" xfId="5" applyFont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5" fillId="10" borderId="1" xfId="1" applyNumberFormat="1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left" vertical="center" wrapText="1"/>
    </xf>
    <xf numFmtId="3" fontId="6" fillId="1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1" applyFont="1" applyFill="1" applyBorder="1" applyAlignment="1" applyProtection="1">
      <alignment horizontal="center" vertical="center" wrapText="1"/>
      <protection locked="0"/>
    </xf>
    <xf numFmtId="1" fontId="1" fillId="10" borderId="1" xfId="0" applyNumberFormat="1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center" vertical="center" wrapText="1"/>
    </xf>
    <xf numFmtId="44" fontId="5" fillId="15" borderId="1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NumberFormat="1" applyFont="1" applyFill="1" applyBorder="1" applyAlignment="1">
      <alignment horizontal="left" vertical="center" wrapText="1"/>
    </xf>
    <xf numFmtId="1" fontId="1" fillId="8" borderId="6" xfId="0" applyNumberFormat="1" applyFont="1" applyFill="1" applyBorder="1" applyAlignment="1">
      <alignment horizontal="center" vertical="center" wrapText="1"/>
    </xf>
    <xf numFmtId="1" fontId="1" fillId="8" borderId="8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13" borderId="9" xfId="1" applyFont="1" applyFill="1" applyBorder="1" applyAlignment="1" applyProtection="1">
      <alignment horizontal="left"/>
      <protection locked="0"/>
    </xf>
    <xf numFmtId="0" fontId="16" fillId="13" borderId="10" xfId="1" applyFont="1" applyFill="1" applyBorder="1" applyAlignment="1" applyProtection="1">
      <alignment horizontal="left"/>
      <protection locked="0"/>
    </xf>
    <xf numFmtId="0" fontId="16" fillId="13" borderId="11" xfId="1" applyFont="1" applyFill="1" applyBorder="1" applyAlignment="1" applyProtection="1">
      <alignment horizontal="left"/>
      <protection locked="0"/>
    </xf>
    <xf numFmtId="0" fontId="16" fillId="13" borderId="12" xfId="1" applyFont="1" applyFill="1" applyBorder="1" applyAlignment="1">
      <alignment horizontal="left" vertical="center" wrapText="1"/>
    </xf>
    <xf numFmtId="0" fontId="16" fillId="13" borderId="19" xfId="1" applyFont="1" applyFill="1" applyBorder="1" applyAlignment="1">
      <alignment horizontal="left" vertical="center" wrapText="1"/>
    </xf>
    <xf numFmtId="0" fontId="16" fillId="13" borderId="13" xfId="1" applyFont="1" applyFill="1" applyBorder="1" applyAlignment="1">
      <alignment horizontal="left" vertical="center" wrapText="1"/>
    </xf>
    <xf numFmtId="0" fontId="16" fillId="13" borderId="14" xfId="1" applyFont="1" applyFill="1" applyBorder="1" applyAlignment="1">
      <alignment horizontal="left" vertical="center" wrapText="1"/>
    </xf>
    <xf numFmtId="0" fontId="16" fillId="13" borderId="0" xfId="1" applyFont="1" applyFill="1" applyBorder="1" applyAlignment="1">
      <alignment horizontal="left" vertical="center" wrapText="1"/>
    </xf>
    <xf numFmtId="0" fontId="16" fillId="13" borderId="15" xfId="1" applyFont="1" applyFill="1" applyBorder="1" applyAlignment="1">
      <alignment horizontal="left" vertical="center" wrapText="1"/>
    </xf>
    <xf numFmtId="0" fontId="16" fillId="13" borderId="16" xfId="1" applyFont="1" applyFill="1" applyBorder="1" applyAlignment="1">
      <alignment horizontal="left" vertical="center" wrapText="1"/>
    </xf>
    <xf numFmtId="0" fontId="16" fillId="13" borderId="18" xfId="1" applyFont="1" applyFill="1" applyBorder="1" applyAlignment="1">
      <alignment horizontal="left" vertical="center" wrapText="1"/>
    </xf>
    <xf numFmtId="0" fontId="16" fillId="13" borderId="17" xfId="1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138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7"/>
  <sheetViews>
    <sheetView topLeftCell="E1" zoomScale="80" zoomScaleNormal="80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3" bestFit="1" customWidth="1"/>
    <col min="4" max="4" width="53.85546875" style="2" bestFit="1" customWidth="1"/>
    <col min="5" max="5" width="13.28515625" style="2" customWidth="1"/>
    <col min="6" max="6" width="11.28515625" style="2" customWidth="1"/>
    <col min="7" max="7" width="12.7109375" style="21" bestFit="1" customWidth="1"/>
    <col min="8" max="8" width="11.28515625" style="24" customWidth="1"/>
    <col min="9" max="9" width="13.28515625" style="3" customWidth="1"/>
    <col min="10" max="10" width="12.5703125" style="25" customWidth="1"/>
    <col min="11" max="22" width="12" style="26" customWidth="1"/>
    <col min="23" max="16384" width="9.7109375" style="20"/>
  </cols>
  <sheetData>
    <row r="1" spans="1:2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70" t="s">
        <v>62</v>
      </c>
      <c r="L1" s="70" t="s">
        <v>48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</row>
    <row r="2" spans="1:22" ht="21.75" customHeight="1" x14ac:dyDescent="0.25">
      <c r="A2" s="65" t="s">
        <v>31</v>
      </c>
      <c r="B2" s="65"/>
      <c r="C2" s="65"/>
      <c r="D2" s="65"/>
      <c r="E2" s="65"/>
      <c r="F2" s="65"/>
      <c r="G2" s="65"/>
      <c r="H2" s="65"/>
      <c r="I2" s="65"/>
      <c r="J2" s="65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3" t="s">
        <v>3</v>
      </c>
      <c r="B3" s="33" t="s">
        <v>1</v>
      </c>
      <c r="C3" s="17" t="s">
        <v>4</v>
      </c>
      <c r="D3" s="17" t="s">
        <v>6</v>
      </c>
      <c r="E3" s="17" t="s">
        <v>45</v>
      </c>
      <c r="F3" s="17" t="s">
        <v>28</v>
      </c>
      <c r="G3" s="18" t="s">
        <v>5</v>
      </c>
      <c r="H3" s="34" t="s">
        <v>30</v>
      </c>
      <c r="I3" s="35" t="s">
        <v>0</v>
      </c>
      <c r="J3" s="33" t="s">
        <v>7</v>
      </c>
      <c r="K3" s="64">
        <v>42258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68" t="s">
        <v>55</v>
      </c>
      <c r="B4" s="66">
        <v>1</v>
      </c>
      <c r="C4" s="53">
        <v>1</v>
      </c>
      <c r="D4" s="49" t="s">
        <v>43</v>
      </c>
      <c r="E4" s="51" t="s">
        <v>46</v>
      </c>
      <c r="F4" s="51" t="s">
        <v>47</v>
      </c>
      <c r="G4" s="54">
        <v>50.2</v>
      </c>
      <c r="H4" s="59">
        <v>20</v>
      </c>
      <c r="I4" s="37">
        <f>H4-(SUM(K4:V4))</f>
        <v>17</v>
      </c>
      <c r="J4" s="38" t="str">
        <f>IF(I4&lt;0,"ATENÇÃO","OK")</f>
        <v>OK</v>
      </c>
      <c r="K4" s="22">
        <v>3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</row>
    <row r="5" spans="1:22" ht="45" x14ac:dyDescent="0.25">
      <c r="A5" s="69"/>
      <c r="B5" s="67"/>
      <c r="C5" s="55">
        <v>2</v>
      </c>
      <c r="D5" s="50" t="s">
        <v>44</v>
      </c>
      <c r="E5" s="52" t="s">
        <v>46</v>
      </c>
      <c r="F5" s="51" t="s">
        <v>47</v>
      </c>
      <c r="G5" s="54">
        <v>201.65</v>
      </c>
      <c r="H5" s="59"/>
      <c r="I5" s="37">
        <f>H5-(SUM(K5:V5))</f>
        <v>0</v>
      </c>
      <c r="J5" s="38" t="str">
        <f>IF(I5&lt;0,"ATENÇÃO","OK")</f>
        <v>OK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ht="45" x14ac:dyDescent="0.25">
      <c r="A6" s="62" t="s">
        <v>49</v>
      </c>
      <c r="B6" s="61">
        <v>2</v>
      </c>
      <c r="C6" s="56">
        <v>3</v>
      </c>
      <c r="D6" s="57" t="s">
        <v>43</v>
      </c>
      <c r="E6" s="28" t="s">
        <v>46</v>
      </c>
      <c r="F6" s="28" t="s">
        <v>47</v>
      </c>
      <c r="G6" s="32">
        <v>0</v>
      </c>
      <c r="H6" s="60"/>
      <c r="I6" s="29">
        <f t="shared" ref="I6" si="0">H6-(SUM(K6:V6))</f>
        <v>0</v>
      </c>
      <c r="J6" s="30" t="str">
        <f t="shared" ref="J6" si="1">IF(I6&lt;0,"ATENÇÃO","OK")</f>
        <v>OK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</row>
    <row r="7" spans="1:22" x14ac:dyDescent="0.25">
      <c r="D7" s="27" t="s">
        <v>50</v>
      </c>
    </row>
  </sheetData>
  <mergeCells count="18">
    <mergeCell ref="L1:L2"/>
    <mergeCell ref="M1:M2"/>
    <mergeCell ref="N1:N2"/>
    <mergeCell ref="O1:O2"/>
    <mergeCell ref="U1:U2"/>
    <mergeCell ref="V1:V2"/>
    <mergeCell ref="P1:P2"/>
    <mergeCell ref="Q1:Q2"/>
    <mergeCell ref="R1:R2"/>
    <mergeCell ref="S1:S2"/>
    <mergeCell ref="T1:T2"/>
    <mergeCell ref="D1:G1"/>
    <mergeCell ref="A2:J2"/>
    <mergeCell ref="B4:B5"/>
    <mergeCell ref="A4:A5"/>
    <mergeCell ref="K1:K2"/>
    <mergeCell ref="A1:C1"/>
    <mergeCell ref="H1:J1"/>
  </mergeCells>
  <phoneticPr fontId="0" type="noConversion"/>
  <conditionalFormatting sqref="L4:V4">
    <cfRule type="cellIs" dxfId="137" priority="10" stopIfTrue="1" operator="greaterThan">
      <formula>0</formula>
    </cfRule>
    <cfRule type="cellIs" dxfId="136" priority="11" stopIfTrue="1" operator="greaterThan">
      <formula>0</formula>
    </cfRule>
    <cfRule type="cellIs" dxfId="135" priority="12" stopIfTrue="1" operator="greaterThan">
      <formula>0</formula>
    </cfRule>
  </conditionalFormatting>
  <conditionalFormatting sqref="L5:V6">
    <cfRule type="cellIs" dxfId="134" priority="7" stopIfTrue="1" operator="greaterThan">
      <formula>0</formula>
    </cfRule>
    <cfRule type="cellIs" dxfId="133" priority="8" stopIfTrue="1" operator="greaterThan">
      <formula>0</formula>
    </cfRule>
    <cfRule type="cellIs" dxfId="132" priority="9" stopIfTrue="1" operator="greaterThan">
      <formula>0</formula>
    </cfRule>
  </conditionalFormatting>
  <conditionalFormatting sqref="K4">
    <cfRule type="cellIs" dxfId="131" priority="4" stopIfTrue="1" operator="greaterThan">
      <formula>0</formula>
    </cfRule>
    <cfRule type="cellIs" dxfId="130" priority="5" stopIfTrue="1" operator="greaterThan">
      <formula>0</formula>
    </cfRule>
    <cfRule type="cellIs" dxfId="129" priority="6" stopIfTrue="1" operator="greaterThan">
      <formula>0</formula>
    </cfRule>
  </conditionalFormatting>
  <conditionalFormatting sqref="K5:K6">
    <cfRule type="cellIs" dxfId="128" priority="1" stopIfTrue="1" operator="greaterThan">
      <formula>0</formula>
    </cfRule>
    <cfRule type="cellIs" dxfId="127" priority="2" stopIfTrue="1" operator="greaterThan">
      <formula>0</formula>
    </cfRule>
    <cfRule type="cellIs" dxfId="12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opLeftCell="E1" zoomScale="80" zoomScaleNormal="80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3" bestFit="1" customWidth="1"/>
    <col min="4" max="4" width="53.85546875" style="2" bestFit="1" customWidth="1"/>
    <col min="5" max="5" width="13.28515625" style="2" customWidth="1"/>
    <col min="6" max="6" width="11.28515625" style="2" customWidth="1"/>
    <col min="7" max="7" width="12.7109375" style="21" bestFit="1" customWidth="1"/>
    <col min="8" max="8" width="11.28515625" style="24" customWidth="1"/>
    <col min="9" max="9" width="13.28515625" style="3" customWidth="1"/>
    <col min="10" max="10" width="12.5703125" style="25" customWidth="1"/>
    <col min="11" max="22" width="12" style="26" customWidth="1"/>
    <col min="23" max="16384" width="9.7109375" style="20"/>
  </cols>
  <sheetData>
    <row r="1" spans="1:2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70" t="s">
        <v>48</v>
      </c>
      <c r="L1" s="70" t="s">
        <v>48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</row>
    <row r="2" spans="1:22" ht="21.75" customHeight="1" x14ac:dyDescent="0.25">
      <c r="A2" s="65" t="s">
        <v>56</v>
      </c>
      <c r="B2" s="65"/>
      <c r="C2" s="65"/>
      <c r="D2" s="65"/>
      <c r="E2" s="65"/>
      <c r="F2" s="65"/>
      <c r="G2" s="65"/>
      <c r="H2" s="65"/>
      <c r="I2" s="65"/>
      <c r="J2" s="65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3" t="s">
        <v>3</v>
      </c>
      <c r="B3" s="33" t="s">
        <v>1</v>
      </c>
      <c r="C3" s="17" t="s">
        <v>4</v>
      </c>
      <c r="D3" s="17" t="s">
        <v>6</v>
      </c>
      <c r="E3" s="17" t="s">
        <v>45</v>
      </c>
      <c r="F3" s="17" t="s">
        <v>28</v>
      </c>
      <c r="G3" s="18" t="s">
        <v>5</v>
      </c>
      <c r="H3" s="34" t="s">
        <v>30</v>
      </c>
      <c r="I3" s="35" t="s">
        <v>0</v>
      </c>
      <c r="J3" s="33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68" t="s">
        <v>55</v>
      </c>
      <c r="B4" s="66">
        <v>1</v>
      </c>
      <c r="C4" s="53">
        <v>1</v>
      </c>
      <c r="D4" s="49" t="s">
        <v>43</v>
      </c>
      <c r="E4" s="51" t="s">
        <v>46</v>
      </c>
      <c r="F4" s="51" t="s">
        <v>47</v>
      </c>
      <c r="G4" s="54">
        <v>50.2</v>
      </c>
      <c r="H4" s="59">
        <v>5</v>
      </c>
      <c r="I4" s="37">
        <f>H4-(SUM(K4:V4))</f>
        <v>5</v>
      </c>
      <c r="J4" s="38" t="str">
        <f>IF(I4&lt;0,"ATENÇÃO","OK")</f>
        <v>OK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</row>
    <row r="5" spans="1:22" ht="45" x14ac:dyDescent="0.25">
      <c r="A5" s="69"/>
      <c r="B5" s="67"/>
      <c r="C5" s="55">
        <v>2</v>
      </c>
      <c r="D5" s="50" t="s">
        <v>44</v>
      </c>
      <c r="E5" s="52" t="s">
        <v>46</v>
      </c>
      <c r="F5" s="51" t="s">
        <v>47</v>
      </c>
      <c r="G5" s="54">
        <v>201.65</v>
      </c>
      <c r="H5" s="59"/>
      <c r="I5" s="37">
        <f>H5-(SUM(K5:V5))</f>
        <v>0</v>
      </c>
      <c r="J5" s="38" t="str">
        <f>IF(I5&lt;0,"ATENÇÃO","OK")</f>
        <v>OK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ht="45" x14ac:dyDescent="0.25">
      <c r="A6" s="62" t="s">
        <v>49</v>
      </c>
      <c r="B6" s="61">
        <v>2</v>
      </c>
      <c r="C6" s="56">
        <v>3</v>
      </c>
      <c r="D6" s="57" t="s">
        <v>43</v>
      </c>
      <c r="E6" s="28" t="s">
        <v>46</v>
      </c>
      <c r="F6" s="28" t="s">
        <v>47</v>
      </c>
      <c r="G6" s="32">
        <v>0</v>
      </c>
      <c r="H6" s="60"/>
      <c r="I6" s="29">
        <f t="shared" ref="I6" si="0">H6-(SUM(K6:V6))</f>
        <v>0</v>
      </c>
      <c r="J6" s="30" t="str">
        <f t="shared" ref="J6" si="1">IF(I6&lt;0,"ATENÇÃO","OK")</f>
        <v>OK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</row>
    <row r="7" spans="1:22" x14ac:dyDescent="0.25">
      <c r="D7" s="27" t="s">
        <v>50</v>
      </c>
    </row>
  </sheetData>
  <mergeCells count="18">
    <mergeCell ref="V1:V2"/>
    <mergeCell ref="S1:S2"/>
    <mergeCell ref="L1:L2"/>
    <mergeCell ref="T1:T2"/>
    <mergeCell ref="U1:U2"/>
    <mergeCell ref="M1:M2"/>
    <mergeCell ref="N1:N2"/>
    <mergeCell ref="O1:O2"/>
    <mergeCell ref="A4:A5"/>
    <mergeCell ref="B4:B5"/>
    <mergeCell ref="P1:P2"/>
    <mergeCell ref="Q1:Q2"/>
    <mergeCell ref="R1:R2"/>
    <mergeCell ref="A1:C1"/>
    <mergeCell ref="D1:G1"/>
    <mergeCell ref="H1:J1"/>
    <mergeCell ref="K1:K2"/>
    <mergeCell ref="A2:J2"/>
  </mergeCells>
  <conditionalFormatting sqref="L4:V4">
    <cfRule type="cellIs" dxfId="125" priority="10" stopIfTrue="1" operator="greaterThan">
      <formula>0</formula>
    </cfRule>
    <cfRule type="cellIs" dxfId="124" priority="11" stopIfTrue="1" operator="greaterThan">
      <formula>0</formula>
    </cfRule>
    <cfRule type="cellIs" dxfId="123" priority="12" stopIfTrue="1" operator="greaterThan">
      <formula>0</formula>
    </cfRule>
  </conditionalFormatting>
  <conditionalFormatting sqref="L5:V5">
    <cfRule type="cellIs" dxfId="122" priority="7" stopIfTrue="1" operator="greaterThan">
      <formula>0</formula>
    </cfRule>
    <cfRule type="cellIs" dxfId="121" priority="8" stopIfTrue="1" operator="greaterThan">
      <formula>0</formula>
    </cfRule>
    <cfRule type="cellIs" dxfId="120" priority="9" stopIfTrue="1" operator="greaterThan">
      <formula>0</formula>
    </cfRule>
  </conditionalFormatting>
  <conditionalFormatting sqref="K6">
    <cfRule type="cellIs" dxfId="119" priority="4" stopIfTrue="1" operator="greaterThan">
      <formula>0</formula>
    </cfRule>
    <cfRule type="cellIs" dxfId="118" priority="5" stopIfTrue="1" operator="greaterThan">
      <formula>0</formula>
    </cfRule>
    <cfRule type="cellIs" dxfId="117" priority="6" stopIfTrue="1" operator="greaterThan">
      <formula>0</formula>
    </cfRule>
  </conditionalFormatting>
  <conditionalFormatting sqref="L6:V6">
    <cfRule type="cellIs" dxfId="116" priority="1" stopIfTrue="1" operator="greaterThan">
      <formula>0</formula>
    </cfRule>
    <cfRule type="cellIs" dxfId="115" priority="2" stopIfTrue="1" operator="greaterThan">
      <formula>0</formula>
    </cfRule>
    <cfRule type="cellIs" dxfId="114" priority="3" stopIfTrue="1" operator="greaterThan">
      <formula>0</formula>
    </cfRule>
  </conditionalFormatting>
  <conditionalFormatting sqref="K4">
    <cfRule type="cellIs" dxfId="113" priority="16" stopIfTrue="1" operator="greaterThan">
      <formula>0</formula>
    </cfRule>
    <cfRule type="cellIs" dxfId="112" priority="17" stopIfTrue="1" operator="greaterThan">
      <formula>0</formula>
    </cfRule>
    <cfRule type="cellIs" dxfId="111" priority="18" stopIfTrue="1" operator="greaterThan">
      <formula>0</formula>
    </cfRule>
  </conditionalFormatting>
  <conditionalFormatting sqref="K5">
    <cfRule type="cellIs" dxfId="110" priority="13" stopIfTrue="1" operator="greaterThan">
      <formula>0</formula>
    </cfRule>
    <cfRule type="cellIs" dxfId="109" priority="14" stopIfTrue="1" operator="greaterThan">
      <formula>0</formula>
    </cfRule>
    <cfRule type="cellIs" dxfId="108" priority="15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opLeftCell="E1" zoomScale="80" zoomScaleNormal="80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3" bestFit="1" customWidth="1"/>
    <col min="4" max="4" width="53.85546875" style="2" bestFit="1" customWidth="1"/>
    <col min="5" max="5" width="13.28515625" style="2" customWidth="1"/>
    <col min="6" max="6" width="11.28515625" style="2" customWidth="1"/>
    <col min="7" max="7" width="12.7109375" style="21" bestFit="1" customWidth="1"/>
    <col min="8" max="8" width="11.28515625" style="24" customWidth="1"/>
    <col min="9" max="9" width="13.28515625" style="3" customWidth="1"/>
    <col min="10" max="10" width="12.5703125" style="25" customWidth="1"/>
    <col min="11" max="22" width="12" style="26" customWidth="1"/>
    <col min="23" max="16384" width="9.7109375" style="20"/>
  </cols>
  <sheetData>
    <row r="1" spans="1:2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70" t="s">
        <v>61</v>
      </c>
      <c r="L1" s="70" t="s">
        <v>48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</row>
    <row r="2" spans="1:22" ht="21.75" customHeight="1" x14ac:dyDescent="0.25">
      <c r="A2" s="65" t="s">
        <v>34</v>
      </c>
      <c r="B2" s="65"/>
      <c r="C2" s="65"/>
      <c r="D2" s="65"/>
      <c r="E2" s="65"/>
      <c r="F2" s="65"/>
      <c r="G2" s="65"/>
      <c r="H2" s="65"/>
      <c r="I2" s="65"/>
      <c r="J2" s="65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3" t="s">
        <v>3</v>
      </c>
      <c r="B3" s="33" t="s">
        <v>1</v>
      </c>
      <c r="C3" s="17" t="s">
        <v>4</v>
      </c>
      <c r="D3" s="17" t="s">
        <v>6</v>
      </c>
      <c r="E3" s="17" t="s">
        <v>45</v>
      </c>
      <c r="F3" s="17" t="s">
        <v>28</v>
      </c>
      <c r="G3" s="18" t="s">
        <v>5</v>
      </c>
      <c r="H3" s="34" t="s">
        <v>30</v>
      </c>
      <c r="I3" s="35" t="s">
        <v>0</v>
      </c>
      <c r="J3" s="33" t="s">
        <v>7</v>
      </c>
      <c r="K3" s="64">
        <v>42157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68" t="s">
        <v>55</v>
      </c>
      <c r="B4" s="66">
        <v>1</v>
      </c>
      <c r="C4" s="53">
        <v>1</v>
      </c>
      <c r="D4" s="49" t="s">
        <v>43</v>
      </c>
      <c r="E4" s="51" t="s">
        <v>46</v>
      </c>
      <c r="F4" s="51" t="s">
        <v>47</v>
      </c>
      <c r="G4" s="54">
        <v>50.2</v>
      </c>
      <c r="H4" s="59">
        <v>4</v>
      </c>
      <c r="I4" s="37">
        <f>H4-(SUM(K4:V4))</f>
        <v>0</v>
      </c>
      <c r="J4" s="38" t="str">
        <f>IF(I4&lt;0,"ATENÇÃO","OK")</f>
        <v>OK</v>
      </c>
      <c r="K4" s="22">
        <v>4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</row>
    <row r="5" spans="1:22" ht="45" x14ac:dyDescent="0.25">
      <c r="A5" s="69"/>
      <c r="B5" s="67"/>
      <c r="C5" s="55">
        <v>2</v>
      </c>
      <c r="D5" s="50" t="s">
        <v>44</v>
      </c>
      <c r="E5" s="52" t="s">
        <v>46</v>
      </c>
      <c r="F5" s="51" t="s">
        <v>47</v>
      </c>
      <c r="G5" s="54">
        <v>201.65</v>
      </c>
      <c r="H5" s="59"/>
      <c r="I5" s="37">
        <f>H5-(SUM(K5:V5))</f>
        <v>0</v>
      </c>
      <c r="J5" s="38" t="str">
        <f>IF(I5&lt;0,"ATENÇÃO","OK")</f>
        <v>OK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ht="45" x14ac:dyDescent="0.25">
      <c r="A6" s="62" t="s">
        <v>49</v>
      </c>
      <c r="B6" s="61">
        <v>2</v>
      </c>
      <c r="C6" s="56">
        <v>3</v>
      </c>
      <c r="D6" s="57" t="s">
        <v>43</v>
      </c>
      <c r="E6" s="28" t="s">
        <v>46</v>
      </c>
      <c r="F6" s="28" t="s">
        <v>47</v>
      </c>
      <c r="G6" s="32">
        <v>0</v>
      </c>
      <c r="H6" s="60"/>
      <c r="I6" s="29">
        <f t="shared" ref="I6" si="0">H6-(SUM(K6:V6))</f>
        <v>0</v>
      </c>
      <c r="J6" s="30" t="str">
        <f t="shared" ref="J6" si="1">IF(I6&lt;0,"ATENÇÃO","OK")</f>
        <v>OK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</row>
    <row r="7" spans="1:22" x14ac:dyDescent="0.25">
      <c r="D7" s="27" t="s">
        <v>50</v>
      </c>
    </row>
  </sheetData>
  <mergeCells count="18">
    <mergeCell ref="V1:V2"/>
    <mergeCell ref="S1:S2"/>
    <mergeCell ref="L1:L2"/>
    <mergeCell ref="T1:T2"/>
    <mergeCell ref="U1:U2"/>
    <mergeCell ref="M1:M2"/>
    <mergeCell ref="N1:N2"/>
    <mergeCell ref="O1:O2"/>
    <mergeCell ref="A4:A5"/>
    <mergeCell ref="B4:B5"/>
    <mergeCell ref="P1:P2"/>
    <mergeCell ref="Q1:Q2"/>
    <mergeCell ref="R1:R2"/>
    <mergeCell ref="A1:C1"/>
    <mergeCell ref="D1:G1"/>
    <mergeCell ref="H1:J1"/>
    <mergeCell ref="K1:K2"/>
    <mergeCell ref="A2:J2"/>
  </mergeCells>
  <conditionalFormatting sqref="L4:V4">
    <cfRule type="cellIs" dxfId="107" priority="19" stopIfTrue="1" operator="greaterThan">
      <formula>0</formula>
    </cfRule>
    <cfRule type="cellIs" dxfId="106" priority="20" stopIfTrue="1" operator="greaterThan">
      <formula>0</formula>
    </cfRule>
    <cfRule type="cellIs" dxfId="105" priority="21" stopIfTrue="1" operator="greaterThan">
      <formula>0</formula>
    </cfRule>
  </conditionalFormatting>
  <conditionalFormatting sqref="L5:V5">
    <cfRule type="cellIs" dxfId="104" priority="16" stopIfTrue="1" operator="greaterThan">
      <formula>0</formula>
    </cfRule>
    <cfRule type="cellIs" dxfId="103" priority="17" stopIfTrue="1" operator="greaterThan">
      <formula>0</formula>
    </cfRule>
    <cfRule type="cellIs" dxfId="102" priority="18" stopIfTrue="1" operator="greaterThan">
      <formula>0</formula>
    </cfRule>
  </conditionalFormatting>
  <conditionalFormatting sqref="L6:V6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conditionalFormatting sqref="K6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conditionalFormatting sqref="K4">
    <cfRule type="cellIs" dxfId="95" priority="7" stopIfTrue="1" operator="greaterThan">
      <formula>0</formula>
    </cfRule>
    <cfRule type="cellIs" dxfId="94" priority="8" stopIfTrue="1" operator="greaterThan">
      <formula>0</formula>
    </cfRule>
    <cfRule type="cellIs" dxfId="93" priority="9" stopIfTrue="1" operator="greaterThan">
      <formula>0</formula>
    </cfRule>
  </conditionalFormatting>
  <conditionalFormatting sqref="K5">
    <cfRule type="cellIs" dxfId="92" priority="4" stopIfTrue="1" operator="greaterThan">
      <formula>0</formula>
    </cfRule>
    <cfRule type="cellIs" dxfId="91" priority="5" stopIfTrue="1" operator="greaterThan">
      <formula>0</formula>
    </cfRule>
    <cfRule type="cellIs" dxfId="90" priority="6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opLeftCell="E1" zoomScale="80" zoomScaleNormal="80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3" bestFit="1" customWidth="1"/>
    <col min="4" max="4" width="53.85546875" style="2" bestFit="1" customWidth="1"/>
    <col min="5" max="5" width="13.28515625" style="2" customWidth="1"/>
    <col min="6" max="6" width="11.28515625" style="2" customWidth="1"/>
    <col min="7" max="7" width="12.7109375" style="21" bestFit="1" customWidth="1"/>
    <col min="8" max="8" width="11.28515625" style="24" customWidth="1"/>
    <col min="9" max="9" width="13.28515625" style="3" customWidth="1"/>
    <col min="10" max="10" width="12.5703125" style="25" customWidth="1"/>
    <col min="11" max="22" width="12" style="26" customWidth="1"/>
    <col min="23" max="16384" width="9.7109375" style="20"/>
  </cols>
  <sheetData>
    <row r="1" spans="1:2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70" t="s">
        <v>48</v>
      </c>
      <c r="L1" s="70" t="s">
        <v>48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</row>
    <row r="2" spans="1:22" ht="21.75" customHeight="1" x14ac:dyDescent="0.25">
      <c r="A2" s="65" t="s">
        <v>32</v>
      </c>
      <c r="B2" s="65"/>
      <c r="C2" s="65"/>
      <c r="D2" s="65"/>
      <c r="E2" s="65"/>
      <c r="F2" s="65"/>
      <c r="G2" s="65"/>
      <c r="H2" s="65"/>
      <c r="I2" s="65"/>
      <c r="J2" s="65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3" t="s">
        <v>3</v>
      </c>
      <c r="B3" s="33" t="s">
        <v>1</v>
      </c>
      <c r="C3" s="17" t="s">
        <v>4</v>
      </c>
      <c r="D3" s="17" t="s">
        <v>6</v>
      </c>
      <c r="E3" s="17" t="s">
        <v>45</v>
      </c>
      <c r="F3" s="17" t="s">
        <v>28</v>
      </c>
      <c r="G3" s="18" t="s">
        <v>5</v>
      </c>
      <c r="H3" s="34" t="s">
        <v>30</v>
      </c>
      <c r="I3" s="35" t="s">
        <v>0</v>
      </c>
      <c r="J3" s="33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68" t="s">
        <v>55</v>
      </c>
      <c r="B4" s="66">
        <v>1</v>
      </c>
      <c r="C4" s="53">
        <v>1</v>
      </c>
      <c r="D4" s="49" t="s">
        <v>43</v>
      </c>
      <c r="E4" s="51" t="s">
        <v>46</v>
      </c>
      <c r="F4" s="51" t="s">
        <v>47</v>
      </c>
      <c r="G4" s="54">
        <v>50.2</v>
      </c>
      <c r="H4" s="59">
        <v>25</v>
      </c>
      <c r="I4" s="37">
        <f>H4-(SUM(K4:V4))</f>
        <v>25</v>
      </c>
      <c r="J4" s="38" t="str">
        <f>IF(I4&lt;0,"ATENÇÃO","OK")</f>
        <v>OK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</row>
    <row r="5" spans="1:22" ht="45" x14ac:dyDescent="0.25">
      <c r="A5" s="69"/>
      <c r="B5" s="67"/>
      <c r="C5" s="55">
        <v>2</v>
      </c>
      <c r="D5" s="50" t="s">
        <v>44</v>
      </c>
      <c r="E5" s="52" t="s">
        <v>46</v>
      </c>
      <c r="F5" s="51" t="s">
        <v>47</v>
      </c>
      <c r="G5" s="54">
        <v>201.65</v>
      </c>
      <c r="H5" s="59">
        <v>25</v>
      </c>
      <c r="I5" s="37">
        <f>H5-(SUM(K5:V5))</f>
        <v>25</v>
      </c>
      <c r="J5" s="38" t="str">
        <f>IF(I5&lt;0,"ATENÇÃO","OK")</f>
        <v>OK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ht="45" x14ac:dyDescent="0.25">
      <c r="A6" s="62" t="s">
        <v>49</v>
      </c>
      <c r="B6" s="61">
        <v>2</v>
      </c>
      <c r="C6" s="56">
        <v>3</v>
      </c>
      <c r="D6" s="57" t="s">
        <v>43</v>
      </c>
      <c r="E6" s="28" t="s">
        <v>46</v>
      </c>
      <c r="F6" s="28" t="s">
        <v>47</v>
      </c>
      <c r="G6" s="32">
        <v>0</v>
      </c>
      <c r="H6" s="60"/>
      <c r="I6" s="29">
        <f t="shared" ref="I6" si="0">H6-(SUM(K6:V6))</f>
        <v>0</v>
      </c>
      <c r="J6" s="30" t="str">
        <f t="shared" ref="J6" si="1">IF(I6&lt;0,"ATENÇÃO","OK")</f>
        <v>OK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</row>
    <row r="7" spans="1:22" x14ac:dyDescent="0.25">
      <c r="D7" s="27" t="s">
        <v>50</v>
      </c>
    </row>
  </sheetData>
  <mergeCells count="18">
    <mergeCell ref="V1:V2"/>
    <mergeCell ref="S1:S2"/>
    <mergeCell ref="L1:L2"/>
    <mergeCell ref="T1:T2"/>
    <mergeCell ref="U1:U2"/>
    <mergeCell ref="M1:M2"/>
    <mergeCell ref="N1:N2"/>
    <mergeCell ref="O1:O2"/>
    <mergeCell ref="A4:A5"/>
    <mergeCell ref="B4:B5"/>
    <mergeCell ref="P1:P2"/>
    <mergeCell ref="Q1:Q2"/>
    <mergeCell ref="R1:R2"/>
    <mergeCell ref="A1:C1"/>
    <mergeCell ref="D1:G1"/>
    <mergeCell ref="H1:J1"/>
    <mergeCell ref="K1:K2"/>
    <mergeCell ref="A2:J2"/>
  </mergeCells>
  <conditionalFormatting sqref="L4:V4">
    <cfRule type="cellIs" dxfId="89" priority="10" stopIfTrue="1" operator="greaterThan">
      <formula>0</formula>
    </cfRule>
    <cfRule type="cellIs" dxfId="88" priority="11" stopIfTrue="1" operator="greaterThan">
      <formula>0</formula>
    </cfRule>
    <cfRule type="cellIs" dxfId="87" priority="12" stopIfTrue="1" operator="greaterThan">
      <formula>0</formula>
    </cfRule>
  </conditionalFormatting>
  <conditionalFormatting sqref="L5:V5">
    <cfRule type="cellIs" dxfId="86" priority="7" stopIfTrue="1" operator="greaterThan">
      <formula>0</formula>
    </cfRule>
    <cfRule type="cellIs" dxfId="85" priority="8" stopIfTrue="1" operator="greaterThan">
      <formula>0</formula>
    </cfRule>
    <cfRule type="cellIs" dxfId="84" priority="9" stopIfTrue="1" operator="greaterThan">
      <formula>0</formula>
    </cfRule>
  </conditionalFormatting>
  <conditionalFormatting sqref="K6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L6:V6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conditionalFormatting sqref="K4">
    <cfRule type="cellIs" dxfId="77" priority="16" stopIfTrue="1" operator="greaterThan">
      <formula>0</formula>
    </cfRule>
    <cfRule type="cellIs" dxfId="76" priority="17" stopIfTrue="1" operator="greaterThan">
      <formula>0</formula>
    </cfRule>
    <cfRule type="cellIs" dxfId="75" priority="18" stopIfTrue="1" operator="greaterThan">
      <formula>0</formula>
    </cfRule>
  </conditionalFormatting>
  <conditionalFormatting sqref="K5">
    <cfRule type="cellIs" dxfId="74" priority="13" stopIfTrue="1" operator="greaterThan">
      <formula>0</formula>
    </cfRule>
    <cfRule type="cellIs" dxfId="73" priority="14" stopIfTrue="1" operator="greaterThan">
      <formula>0</formula>
    </cfRule>
    <cfRule type="cellIs" dxfId="72" priority="15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topLeftCell="E1" zoomScale="80" zoomScaleNormal="80" workbookViewId="0">
      <selection activeCell="M11" sqref="M1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3" bestFit="1" customWidth="1"/>
    <col min="4" max="4" width="53.85546875" style="2" bestFit="1" customWidth="1"/>
    <col min="5" max="5" width="13.28515625" style="2" customWidth="1"/>
    <col min="6" max="6" width="11.28515625" style="2" customWidth="1"/>
    <col min="7" max="7" width="12.7109375" style="21" bestFit="1" customWidth="1"/>
    <col min="8" max="8" width="11.28515625" style="24" customWidth="1"/>
    <col min="9" max="9" width="13.28515625" style="3" customWidth="1"/>
    <col min="10" max="10" width="12.5703125" style="25" customWidth="1"/>
    <col min="11" max="22" width="12" style="26" customWidth="1"/>
    <col min="23" max="16384" width="9.7109375" style="20"/>
  </cols>
  <sheetData>
    <row r="1" spans="1:2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70" t="s">
        <v>64</v>
      </c>
      <c r="L1" s="70" t="s">
        <v>48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</row>
    <row r="2" spans="1:22" ht="21.75" customHeight="1" x14ac:dyDescent="0.25">
      <c r="A2" s="65" t="s">
        <v>33</v>
      </c>
      <c r="B2" s="65"/>
      <c r="C2" s="65"/>
      <c r="D2" s="65"/>
      <c r="E2" s="65"/>
      <c r="F2" s="65"/>
      <c r="G2" s="65"/>
      <c r="H2" s="65"/>
      <c r="I2" s="65"/>
      <c r="J2" s="65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3" t="s">
        <v>3</v>
      </c>
      <c r="B3" s="33" t="s">
        <v>1</v>
      </c>
      <c r="C3" s="17" t="s">
        <v>4</v>
      </c>
      <c r="D3" s="17" t="s">
        <v>6</v>
      </c>
      <c r="E3" s="17" t="s">
        <v>45</v>
      </c>
      <c r="F3" s="17" t="s">
        <v>28</v>
      </c>
      <c r="G3" s="18" t="s">
        <v>5</v>
      </c>
      <c r="H3" s="34" t="s">
        <v>30</v>
      </c>
      <c r="I3" s="35" t="s">
        <v>0</v>
      </c>
      <c r="J3" s="33" t="s">
        <v>7</v>
      </c>
      <c r="K3" s="64">
        <v>42228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68" t="s">
        <v>55</v>
      </c>
      <c r="B4" s="66">
        <v>1</v>
      </c>
      <c r="C4" s="53">
        <v>1</v>
      </c>
      <c r="D4" s="49" t="s">
        <v>43</v>
      </c>
      <c r="E4" s="51" t="s">
        <v>46</v>
      </c>
      <c r="F4" s="51" t="s">
        <v>47</v>
      </c>
      <c r="G4" s="54">
        <v>50.2</v>
      </c>
      <c r="H4" s="59">
        <v>6</v>
      </c>
      <c r="I4" s="37">
        <f>H4-(SUM(K4:V4))</f>
        <v>3</v>
      </c>
      <c r="J4" s="38" t="str">
        <f>IF(I4&lt;0,"ATENÇÃO","OK")</f>
        <v>OK</v>
      </c>
      <c r="K4" s="22">
        <v>3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</row>
    <row r="5" spans="1:22" ht="45" x14ac:dyDescent="0.25">
      <c r="A5" s="69"/>
      <c r="B5" s="67"/>
      <c r="C5" s="55">
        <v>2</v>
      </c>
      <c r="D5" s="50" t="s">
        <v>44</v>
      </c>
      <c r="E5" s="52" t="s">
        <v>46</v>
      </c>
      <c r="F5" s="51" t="s">
        <v>47</v>
      </c>
      <c r="G5" s="54">
        <v>201.65</v>
      </c>
      <c r="H5" s="59"/>
      <c r="I5" s="37">
        <f>H5-(SUM(K5:V5))</f>
        <v>0</v>
      </c>
      <c r="J5" s="38" t="str">
        <f>IF(I5&lt;0,"ATENÇÃO","OK")</f>
        <v>OK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ht="45" x14ac:dyDescent="0.25">
      <c r="A6" s="62" t="s">
        <v>49</v>
      </c>
      <c r="B6" s="61">
        <v>2</v>
      </c>
      <c r="C6" s="56">
        <v>3</v>
      </c>
      <c r="D6" s="57" t="s">
        <v>43</v>
      </c>
      <c r="E6" s="28" t="s">
        <v>46</v>
      </c>
      <c r="F6" s="28" t="s">
        <v>47</v>
      </c>
      <c r="G6" s="32">
        <v>0</v>
      </c>
      <c r="H6" s="60"/>
      <c r="I6" s="29">
        <f t="shared" ref="I6" si="0">H6-(SUM(K6:V6))</f>
        <v>0</v>
      </c>
      <c r="J6" s="30" t="str">
        <f t="shared" ref="J6" si="1">IF(I6&lt;0,"ATENÇÃO","OK")</f>
        <v>OK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</row>
    <row r="7" spans="1:22" x14ac:dyDescent="0.25">
      <c r="D7" s="27" t="s">
        <v>50</v>
      </c>
    </row>
  </sheetData>
  <mergeCells count="18">
    <mergeCell ref="V1:V2"/>
    <mergeCell ref="S1:S2"/>
    <mergeCell ref="L1:L2"/>
    <mergeCell ref="T1:T2"/>
    <mergeCell ref="U1:U2"/>
    <mergeCell ref="M1:M2"/>
    <mergeCell ref="N1:N2"/>
    <mergeCell ref="O1:O2"/>
    <mergeCell ref="A4:A5"/>
    <mergeCell ref="B4:B5"/>
    <mergeCell ref="P1:P2"/>
    <mergeCell ref="Q1:Q2"/>
    <mergeCell ref="R1:R2"/>
    <mergeCell ref="A1:C1"/>
    <mergeCell ref="D1:G1"/>
    <mergeCell ref="H1:J1"/>
    <mergeCell ref="K1:K2"/>
    <mergeCell ref="A2:J2"/>
  </mergeCells>
  <conditionalFormatting sqref="L4:V4">
    <cfRule type="cellIs" dxfId="71" priority="19" stopIfTrue="1" operator="greaterThan">
      <formula>0</formula>
    </cfRule>
    <cfRule type="cellIs" dxfId="70" priority="20" stopIfTrue="1" operator="greaterThan">
      <formula>0</formula>
    </cfRule>
    <cfRule type="cellIs" dxfId="69" priority="21" stopIfTrue="1" operator="greaterThan">
      <formula>0</formula>
    </cfRule>
  </conditionalFormatting>
  <conditionalFormatting sqref="L5:V5">
    <cfRule type="cellIs" dxfId="68" priority="16" stopIfTrue="1" operator="greaterThan">
      <formula>0</formula>
    </cfRule>
    <cfRule type="cellIs" dxfId="67" priority="17" stopIfTrue="1" operator="greaterThan">
      <formula>0</formula>
    </cfRule>
    <cfRule type="cellIs" dxfId="66" priority="18" stopIfTrue="1" operator="greaterThan">
      <formula>0</formula>
    </cfRule>
  </conditionalFormatting>
  <conditionalFormatting sqref="L6:V6">
    <cfRule type="cellIs" dxfId="62" priority="10" stopIfTrue="1" operator="greaterThan">
      <formula>0</formula>
    </cfRule>
    <cfRule type="cellIs" dxfId="61" priority="11" stopIfTrue="1" operator="greaterThan">
      <formula>0</formula>
    </cfRule>
    <cfRule type="cellIs" dxfId="60" priority="12" stopIfTrue="1" operator="greaterThan">
      <formula>0</formula>
    </cfRule>
  </conditionalFormatting>
  <conditionalFormatting sqref="K6">
    <cfRule type="cellIs" dxfId="17" priority="1" stopIfTrue="1" operator="greaterThan">
      <formula>0</formula>
    </cfRule>
    <cfRule type="cellIs" dxfId="16" priority="2" stopIfTrue="1" operator="greaterThan">
      <formula>0</formula>
    </cfRule>
    <cfRule type="cellIs" dxfId="15" priority="3" stopIfTrue="1" operator="greaterThan">
      <formula>0</formula>
    </cfRule>
  </conditionalFormatting>
  <conditionalFormatting sqref="K4">
    <cfRule type="cellIs" dxfId="11" priority="7" stopIfTrue="1" operator="greaterThan">
      <formula>0</formula>
    </cfRule>
    <cfRule type="cellIs" dxfId="10" priority="8" stopIfTrue="1" operator="greaterThan">
      <formula>0</formula>
    </cfRule>
    <cfRule type="cellIs" dxfId="9" priority="9" stopIfTrue="1" operator="greaterThan">
      <formula>0</formula>
    </cfRule>
  </conditionalFormatting>
  <conditionalFormatting sqref="K5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opLeftCell="E1" zoomScale="80" zoomScaleNormal="80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3" bestFit="1" customWidth="1"/>
    <col min="4" max="4" width="53.85546875" style="2" bestFit="1" customWidth="1"/>
    <col min="5" max="5" width="13.28515625" style="2" customWidth="1"/>
    <col min="6" max="6" width="11.28515625" style="2" customWidth="1"/>
    <col min="7" max="7" width="12.7109375" style="21" bestFit="1" customWidth="1"/>
    <col min="8" max="8" width="11.28515625" style="24" customWidth="1"/>
    <col min="9" max="9" width="13.28515625" style="3" customWidth="1"/>
    <col min="10" max="10" width="12.5703125" style="25" customWidth="1"/>
    <col min="11" max="22" width="12" style="26" customWidth="1"/>
    <col min="23" max="16384" width="9.7109375" style="20"/>
  </cols>
  <sheetData>
    <row r="1" spans="1:2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70" t="s">
        <v>48</v>
      </c>
      <c r="L1" s="70" t="s">
        <v>48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</row>
    <row r="2" spans="1:22" ht="21.75" customHeight="1" x14ac:dyDescent="0.25">
      <c r="A2" s="65" t="s">
        <v>35</v>
      </c>
      <c r="B2" s="65"/>
      <c r="C2" s="65"/>
      <c r="D2" s="65"/>
      <c r="E2" s="65"/>
      <c r="F2" s="65"/>
      <c r="G2" s="65"/>
      <c r="H2" s="65"/>
      <c r="I2" s="65"/>
      <c r="J2" s="65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3" t="s">
        <v>3</v>
      </c>
      <c r="B3" s="33" t="s">
        <v>1</v>
      </c>
      <c r="C3" s="17" t="s">
        <v>4</v>
      </c>
      <c r="D3" s="17" t="s">
        <v>6</v>
      </c>
      <c r="E3" s="17" t="s">
        <v>45</v>
      </c>
      <c r="F3" s="17" t="s">
        <v>28</v>
      </c>
      <c r="G3" s="18" t="s">
        <v>5</v>
      </c>
      <c r="H3" s="34" t="s">
        <v>30</v>
      </c>
      <c r="I3" s="35" t="s">
        <v>0</v>
      </c>
      <c r="J3" s="33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68" t="s">
        <v>55</v>
      </c>
      <c r="B4" s="66">
        <v>1</v>
      </c>
      <c r="C4" s="53">
        <v>1</v>
      </c>
      <c r="D4" s="49" t="s">
        <v>43</v>
      </c>
      <c r="E4" s="51" t="s">
        <v>46</v>
      </c>
      <c r="F4" s="51" t="s">
        <v>47</v>
      </c>
      <c r="G4" s="54">
        <v>50.2</v>
      </c>
      <c r="H4" s="59">
        <v>10</v>
      </c>
      <c r="I4" s="37">
        <f>H4-(SUM(K4:V4))</f>
        <v>10</v>
      </c>
      <c r="J4" s="38" t="str">
        <f>IF(I4&lt;0,"ATENÇÃO","OK")</f>
        <v>OK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</row>
    <row r="5" spans="1:22" ht="45" x14ac:dyDescent="0.25">
      <c r="A5" s="69"/>
      <c r="B5" s="67"/>
      <c r="C5" s="55">
        <v>2</v>
      </c>
      <c r="D5" s="50" t="s">
        <v>44</v>
      </c>
      <c r="E5" s="52" t="s">
        <v>46</v>
      </c>
      <c r="F5" s="51" t="s">
        <v>47</v>
      </c>
      <c r="G5" s="54">
        <v>201.65</v>
      </c>
      <c r="H5" s="59"/>
      <c r="I5" s="37">
        <f>H5-(SUM(K5:V5))</f>
        <v>0</v>
      </c>
      <c r="J5" s="38" t="str">
        <f>IF(I5&lt;0,"ATENÇÃO","OK")</f>
        <v>OK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ht="45" x14ac:dyDescent="0.25">
      <c r="A6" s="62" t="s">
        <v>49</v>
      </c>
      <c r="B6" s="61">
        <v>2</v>
      </c>
      <c r="C6" s="56">
        <v>3</v>
      </c>
      <c r="D6" s="57" t="s">
        <v>43</v>
      </c>
      <c r="E6" s="28" t="s">
        <v>46</v>
      </c>
      <c r="F6" s="28" t="s">
        <v>47</v>
      </c>
      <c r="G6" s="32">
        <v>0</v>
      </c>
      <c r="H6" s="60"/>
      <c r="I6" s="29">
        <f t="shared" ref="I6" si="0">H6-(SUM(K6:V6))</f>
        <v>0</v>
      </c>
      <c r="J6" s="30" t="str">
        <f t="shared" ref="J6" si="1">IF(I6&lt;0,"ATENÇÃO","OK")</f>
        <v>OK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</row>
    <row r="7" spans="1:22" x14ac:dyDescent="0.25">
      <c r="D7" s="27" t="s">
        <v>50</v>
      </c>
    </row>
  </sheetData>
  <mergeCells count="18">
    <mergeCell ref="V1:V2"/>
    <mergeCell ref="S1:S2"/>
    <mergeCell ref="L1:L2"/>
    <mergeCell ref="T1:T2"/>
    <mergeCell ref="U1:U2"/>
    <mergeCell ref="M1:M2"/>
    <mergeCell ref="N1:N2"/>
    <mergeCell ref="O1:O2"/>
    <mergeCell ref="A4:A5"/>
    <mergeCell ref="B4:B5"/>
    <mergeCell ref="P1:P2"/>
    <mergeCell ref="Q1:Q2"/>
    <mergeCell ref="R1:R2"/>
    <mergeCell ref="A1:C1"/>
    <mergeCell ref="D1:G1"/>
    <mergeCell ref="H1:J1"/>
    <mergeCell ref="K1:K2"/>
    <mergeCell ref="A2:J2"/>
  </mergeCells>
  <conditionalFormatting sqref="L4:V4">
    <cfRule type="cellIs" dxfId="53" priority="10" stopIfTrue="1" operator="greaterThan">
      <formula>0</formula>
    </cfRule>
    <cfRule type="cellIs" dxfId="52" priority="11" stopIfTrue="1" operator="greaterThan">
      <formula>0</formula>
    </cfRule>
    <cfRule type="cellIs" dxfId="51" priority="12" stopIfTrue="1" operator="greaterThan">
      <formula>0</formula>
    </cfRule>
  </conditionalFormatting>
  <conditionalFormatting sqref="L5:V5">
    <cfRule type="cellIs" dxfId="50" priority="7" stopIfTrue="1" operator="greaterThan">
      <formula>0</formula>
    </cfRule>
    <cfRule type="cellIs" dxfId="49" priority="8" stopIfTrue="1" operator="greaterThan">
      <formula>0</formula>
    </cfRule>
    <cfRule type="cellIs" dxfId="48" priority="9" stopIfTrue="1" operator="greaterThan">
      <formula>0</formula>
    </cfRule>
  </conditionalFormatting>
  <conditionalFormatting sqref="K6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L6:V6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conditionalFormatting sqref="K4">
    <cfRule type="cellIs" dxfId="41" priority="16" stopIfTrue="1" operator="greaterThan">
      <formula>0</formula>
    </cfRule>
    <cfRule type="cellIs" dxfId="40" priority="17" stopIfTrue="1" operator="greaterThan">
      <formula>0</formula>
    </cfRule>
    <cfRule type="cellIs" dxfId="39" priority="18" stopIfTrue="1" operator="greaterThan">
      <formula>0</formula>
    </cfRule>
  </conditionalFormatting>
  <conditionalFormatting sqref="K5">
    <cfRule type="cellIs" dxfId="38" priority="13" stopIfTrue="1" operator="greaterThan">
      <formula>0</formula>
    </cfRule>
    <cfRule type="cellIs" dxfId="37" priority="14" stopIfTrue="1" operator="greaterThan">
      <formula>0</formula>
    </cfRule>
    <cfRule type="cellIs" dxfId="36" priority="15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opLeftCell="E1" zoomScale="80" zoomScaleNormal="80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3" bestFit="1" customWidth="1"/>
    <col min="4" max="4" width="53.85546875" style="2" bestFit="1" customWidth="1"/>
    <col min="5" max="5" width="13.28515625" style="2" customWidth="1"/>
    <col min="6" max="6" width="11.28515625" style="2" customWidth="1"/>
    <col min="7" max="7" width="12.7109375" style="21" bestFit="1" customWidth="1"/>
    <col min="8" max="8" width="11.28515625" style="24" customWidth="1"/>
    <col min="9" max="9" width="13.28515625" style="3" customWidth="1"/>
    <col min="10" max="10" width="12.5703125" style="25" customWidth="1"/>
    <col min="11" max="22" width="12" style="26" customWidth="1"/>
    <col min="23" max="16384" width="9.7109375" style="20"/>
  </cols>
  <sheetData>
    <row r="1" spans="1:2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70" t="s">
        <v>48</v>
      </c>
      <c r="L1" s="70" t="s">
        <v>48</v>
      </c>
      <c r="M1" s="70" t="s">
        <v>48</v>
      </c>
      <c r="N1" s="70" t="s">
        <v>48</v>
      </c>
      <c r="O1" s="70" t="s">
        <v>48</v>
      </c>
      <c r="P1" s="70" t="s">
        <v>48</v>
      </c>
      <c r="Q1" s="70" t="s">
        <v>48</v>
      </c>
      <c r="R1" s="70" t="s">
        <v>48</v>
      </c>
      <c r="S1" s="70" t="s">
        <v>48</v>
      </c>
      <c r="T1" s="70" t="s">
        <v>48</v>
      </c>
      <c r="U1" s="70" t="s">
        <v>48</v>
      </c>
      <c r="V1" s="70" t="s">
        <v>48</v>
      </c>
    </row>
    <row r="2" spans="1:22" ht="21.75" customHeight="1" x14ac:dyDescent="0.25">
      <c r="A2" s="65" t="s">
        <v>36</v>
      </c>
      <c r="B2" s="65"/>
      <c r="C2" s="65"/>
      <c r="D2" s="65"/>
      <c r="E2" s="65"/>
      <c r="F2" s="65"/>
      <c r="G2" s="65"/>
      <c r="H2" s="65"/>
      <c r="I2" s="65"/>
      <c r="J2" s="65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33" t="s">
        <v>3</v>
      </c>
      <c r="B3" s="33" t="s">
        <v>1</v>
      </c>
      <c r="C3" s="17" t="s">
        <v>4</v>
      </c>
      <c r="D3" s="17" t="s">
        <v>6</v>
      </c>
      <c r="E3" s="17" t="s">
        <v>45</v>
      </c>
      <c r="F3" s="17" t="s">
        <v>28</v>
      </c>
      <c r="G3" s="18" t="s">
        <v>5</v>
      </c>
      <c r="H3" s="34" t="s">
        <v>30</v>
      </c>
      <c r="I3" s="35" t="s">
        <v>0</v>
      </c>
      <c r="J3" s="33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68" t="s">
        <v>55</v>
      </c>
      <c r="B4" s="66">
        <v>1</v>
      </c>
      <c r="C4" s="53">
        <v>1</v>
      </c>
      <c r="D4" s="49" t="s">
        <v>43</v>
      </c>
      <c r="E4" s="51" t="s">
        <v>46</v>
      </c>
      <c r="F4" s="51" t="s">
        <v>47</v>
      </c>
      <c r="G4" s="54">
        <v>50.2</v>
      </c>
      <c r="H4" s="59"/>
      <c r="I4" s="37">
        <f>H4-(SUM(K4:V4))</f>
        <v>0</v>
      </c>
      <c r="J4" s="38" t="str">
        <f>IF(I4&lt;0,"ATENÇÃO","OK")</f>
        <v>OK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</row>
    <row r="5" spans="1:22" ht="45" x14ac:dyDescent="0.25">
      <c r="A5" s="69"/>
      <c r="B5" s="67"/>
      <c r="C5" s="55">
        <v>2</v>
      </c>
      <c r="D5" s="50" t="s">
        <v>44</v>
      </c>
      <c r="E5" s="52" t="s">
        <v>46</v>
      </c>
      <c r="F5" s="51" t="s">
        <v>47</v>
      </c>
      <c r="G5" s="54">
        <v>201.65</v>
      </c>
      <c r="H5" s="59"/>
      <c r="I5" s="37">
        <f>H5-(SUM(K5:V5))</f>
        <v>0</v>
      </c>
      <c r="J5" s="38" t="str">
        <f>IF(I5&lt;0,"ATENÇÃO","OK")</f>
        <v>OK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ht="45" x14ac:dyDescent="0.25">
      <c r="A6" s="62" t="s">
        <v>49</v>
      </c>
      <c r="B6" s="61">
        <v>2</v>
      </c>
      <c r="C6" s="56">
        <v>3</v>
      </c>
      <c r="D6" s="57" t="s">
        <v>43</v>
      </c>
      <c r="E6" s="28" t="s">
        <v>46</v>
      </c>
      <c r="F6" s="28" t="s">
        <v>47</v>
      </c>
      <c r="G6" s="32">
        <v>0</v>
      </c>
      <c r="H6" s="60"/>
      <c r="I6" s="29">
        <f t="shared" ref="I6" si="0">H6-(SUM(K6:V6))</f>
        <v>0</v>
      </c>
      <c r="J6" s="30" t="str">
        <f t="shared" ref="J6" si="1">IF(I6&lt;0,"ATENÇÃO","OK")</f>
        <v>OK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</row>
    <row r="7" spans="1:22" x14ac:dyDescent="0.25">
      <c r="D7" s="27" t="s">
        <v>50</v>
      </c>
    </row>
  </sheetData>
  <mergeCells count="18">
    <mergeCell ref="V1:V2"/>
    <mergeCell ref="S1:S2"/>
    <mergeCell ref="L1:L2"/>
    <mergeCell ref="T1:T2"/>
    <mergeCell ref="U1:U2"/>
    <mergeCell ref="M1:M2"/>
    <mergeCell ref="N1:N2"/>
    <mergeCell ref="O1:O2"/>
    <mergeCell ref="A4:A5"/>
    <mergeCell ref="B4:B5"/>
    <mergeCell ref="P1:P2"/>
    <mergeCell ref="Q1:Q2"/>
    <mergeCell ref="R1:R2"/>
    <mergeCell ref="A1:C1"/>
    <mergeCell ref="D1:G1"/>
    <mergeCell ref="H1:J1"/>
    <mergeCell ref="K1:K2"/>
    <mergeCell ref="A2:J2"/>
  </mergeCells>
  <conditionalFormatting sqref="L4:V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L5:V5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K6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L6:V6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conditionalFormatting sqref="K4">
    <cfRule type="cellIs" dxfId="23" priority="16" stopIfTrue="1" operator="greaterThan">
      <formula>0</formula>
    </cfRule>
    <cfRule type="cellIs" dxfId="22" priority="17" stopIfTrue="1" operator="greaterThan">
      <formula>0</formula>
    </cfRule>
    <cfRule type="cellIs" dxfId="21" priority="18" stopIfTrue="1" operator="greaterThan">
      <formula>0</formula>
    </cfRule>
  </conditionalFormatting>
  <conditionalFormatting sqref="K5">
    <cfRule type="cellIs" dxfId="20" priority="13" stopIfTrue="1" operator="greaterThan">
      <formula>0</formula>
    </cfRule>
    <cfRule type="cellIs" dxfId="19" priority="14" stopIfTrue="1" operator="greaterThan">
      <formula>0</formula>
    </cfRule>
    <cfRule type="cellIs" dxfId="18" priority="15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80" zoomScaleNormal="80" workbookViewId="0">
      <selection activeCell="H18" sqref="H18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3" bestFit="1" customWidth="1"/>
    <col min="4" max="4" width="53.85546875" style="2" bestFit="1" customWidth="1"/>
    <col min="5" max="5" width="13.28515625" style="2" customWidth="1"/>
    <col min="6" max="6" width="11.28515625" style="2" customWidth="1"/>
    <col min="7" max="7" width="12.7109375" style="21" bestFit="1" customWidth="1"/>
    <col min="8" max="8" width="11.28515625" style="24" customWidth="1"/>
    <col min="9" max="9" width="13.28515625" style="3" customWidth="1"/>
    <col min="10" max="10" width="12.5703125" style="25" customWidth="1"/>
    <col min="11" max="11" width="16.140625" style="20" customWidth="1"/>
    <col min="12" max="12" width="14.140625" style="20" customWidth="1"/>
    <col min="13" max="16384" width="9.7109375" style="20"/>
  </cols>
  <sheetData>
    <row r="1" spans="1:1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65"/>
      <c r="L1" s="65"/>
    </row>
    <row r="2" spans="1:12" ht="21.75" customHeight="1" x14ac:dyDescent="0.25">
      <c r="A2" s="65" t="s">
        <v>57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21" customFormat="1" ht="45" x14ac:dyDescent="0.2">
      <c r="A3" s="33" t="s">
        <v>3</v>
      </c>
      <c r="B3" s="33" t="s">
        <v>1</v>
      </c>
      <c r="C3" s="17" t="s">
        <v>4</v>
      </c>
      <c r="D3" s="17" t="s">
        <v>6</v>
      </c>
      <c r="E3" s="17" t="s">
        <v>45</v>
      </c>
      <c r="F3" s="17" t="s">
        <v>28</v>
      </c>
      <c r="G3" s="18" t="s">
        <v>5</v>
      </c>
      <c r="H3" s="34" t="s">
        <v>30</v>
      </c>
      <c r="I3" s="35" t="s">
        <v>51</v>
      </c>
      <c r="J3" s="33" t="s">
        <v>29</v>
      </c>
      <c r="K3" s="36" t="s">
        <v>37</v>
      </c>
      <c r="L3" s="36" t="s">
        <v>38</v>
      </c>
    </row>
    <row r="4" spans="1:12" ht="45" x14ac:dyDescent="0.25">
      <c r="A4" s="68" t="s">
        <v>55</v>
      </c>
      <c r="B4" s="66">
        <v>1</v>
      </c>
      <c r="C4" s="53">
        <v>1</v>
      </c>
      <c r="D4" s="49" t="s">
        <v>43</v>
      </c>
      <c r="E4" s="51" t="s">
        <v>46</v>
      </c>
      <c r="F4" s="51" t="s">
        <v>47</v>
      </c>
      <c r="G4" s="54">
        <v>50.2</v>
      </c>
      <c r="H4" s="59">
        <f>Reitoria!H4+ESAG!H4+CEAD!H4+CEART!H4+FAED!H4+CEFID!H4+CESFI!H4</f>
        <v>70</v>
      </c>
      <c r="I4" s="37">
        <f>(Reitoria!H4-Reitoria!I4)+(ESAG!H4-ESAG!I4)+(CEAD!H4-CEAD!I4)+(CEART!H4-CEART!I4)+(FAED!H4-FAED!I4)+(CEFID!H4-CEFID!I4)+(CESFI!H4-CESFI!I4)</f>
        <v>10</v>
      </c>
      <c r="J4" s="58">
        <f>H4-I4</f>
        <v>60</v>
      </c>
      <c r="K4" s="63">
        <f>H4*G4</f>
        <v>3514</v>
      </c>
      <c r="L4" s="63">
        <f>I4*G4</f>
        <v>502</v>
      </c>
    </row>
    <row r="5" spans="1:12" ht="45" x14ac:dyDescent="0.25">
      <c r="A5" s="69"/>
      <c r="B5" s="67"/>
      <c r="C5" s="55">
        <v>2</v>
      </c>
      <c r="D5" s="50" t="s">
        <v>44</v>
      </c>
      <c r="E5" s="52" t="s">
        <v>46</v>
      </c>
      <c r="F5" s="51" t="s">
        <v>47</v>
      </c>
      <c r="G5" s="54">
        <v>201.65</v>
      </c>
      <c r="H5" s="59">
        <f>Reitoria!H5+ESAG!H5+CEAD!H5+CEART!H5+FAED!H5+CEFID!H5+CESFI!H5</f>
        <v>25</v>
      </c>
      <c r="I5" s="37">
        <f>(Reitoria!H5-Reitoria!I5)+(ESAG!H5-ESAG!I5)+(CEAD!H5-CEAD!I5)+(CEART!H5-CEART!I5)+(FAED!H5-FAED!I5)+(CEFID!H5-CEFID!I5)+(CESFI!H5-CESFI!I5)</f>
        <v>0</v>
      </c>
      <c r="J5" s="58">
        <f>H5-I5</f>
        <v>25</v>
      </c>
      <c r="K5" s="63">
        <f t="shared" ref="K5:K6" si="0">H5*G5</f>
        <v>5041.25</v>
      </c>
      <c r="L5" s="63">
        <f t="shared" ref="L5:L6" si="1">I5*G5</f>
        <v>0</v>
      </c>
    </row>
    <row r="6" spans="1:12" ht="45" x14ac:dyDescent="0.25">
      <c r="A6" s="62" t="s">
        <v>49</v>
      </c>
      <c r="B6" s="61">
        <v>2</v>
      </c>
      <c r="C6" s="56">
        <v>3</v>
      </c>
      <c r="D6" s="57" t="s">
        <v>43</v>
      </c>
      <c r="E6" s="28" t="s">
        <v>46</v>
      </c>
      <c r="F6" s="28" t="s">
        <v>47</v>
      </c>
      <c r="G6" s="32">
        <v>0</v>
      </c>
      <c r="H6" s="60"/>
      <c r="I6" s="29"/>
      <c r="J6" s="30"/>
      <c r="K6" s="63">
        <f t="shared" si="0"/>
        <v>0</v>
      </c>
      <c r="L6" s="63">
        <f t="shared" si="1"/>
        <v>0</v>
      </c>
    </row>
    <row r="7" spans="1:12" x14ac:dyDescent="0.25">
      <c r="D7" s="27" t="s">
        <v>50</v>
      </c>
      <c r="K7" s="63">
        <f>SUM(K4:K6)</f>
        <v>8555.25</v>
      </c>
      <c r="L7" s="63">
        <f>SUM(L4:L6)</f>
        <v>502</v>
      </c>
    </row>
    <row r="8" spans="1:12" x14ac:dyDescent="0.25">
      <c r="D8" s="27"/>
    </row>
    <row r="9" spans="1:12" x14ac:dyDescent="0.25">
      <c r="D9" s="27"/>
    </row>
    <row r="10" spans="1:12" ht="15.75" x14ac:dyDescent="0.25">
      <c r="H10" s="74" t="s">
        <v>58</v>
      </c>
      <c r="I10" s="75"/>
      <c r="J10" s="75"/>
      <c r="K10" s="75"/>
      <c r="L10" s="76"/>
    </row>
    <row r="11" spans="1:12" ht="15.75" customHeight="1" x14ac:dyDescent="0.25">
      <c r="G11" s="20"/>
      <c r="H11" s="77" t="s">
        <v>59</v>
      </c>
      <c r="I11" s="78"/>
      <c r="J11" s="78"/>
      <c r="K11" s="78"/>
      <c r="L11" s="79"/>
    </row>
    <row r="12" spans="1:12" ht="15.75" customHeight="1" x14ac:dyDescent="0.25">
      <c r="G12" s="20"/>
      <c r="H12" s="80" t="s">
        <v>60</v>
      </c>
      <c r="I12" s="81"/>
      <c r="J12" s="81"/>
      <c r="K12" s="81"/>
      <c r="L12" s="82"/>
    </row>
    <row r="13" spans="1:12" ht="15.75" customHeight="1" x14ac:dyDescent="0.25">
      <c r="G13" s="20"/>
      <c r="H13" s="43" t="s">
        <v>39</v>
      </c>
      <c r="I13" s="44"/>
      <c r="J13" s="44"/>
      <c r="K13" s="44"/>
      <c r="L13" s="39">
        <f>K7</f>
        <v>8555.25</v>
      </c>
    </row>
    <row r="14" spans="1:12" ht="15.75" x14ac:dyDescent="0.25">
      <c r="G14" s="20"/>
      <c r="H14" s="45" t="s">
        <v>40</v>
      </c>
      <c r="I14" s="46"/>
      <c r="J14" s="46"/>
      <c r="K14" s="46"/>
      <c r="L14" s="40">
        <f>L7</f>
        <v>502</v>
      </c>
    </row>
    <row r="15" spans="1:12" ht="15.75" x14ac:dyDescent="0.25">
      <c r="G15" s="20"/>
      <c r="H15" s="45" t="s">
        <v>41</v>
      </c>
      <c r="I15" s="46"/>
      <c r="J15" s="46"/>
      <c r="K15" s="46"/>
      <c r="L15" s="42"/>
    </row>
    <row r="16" spans="1:12" ht="15.75" x14ac:dyDescent="0.25">
      <c r="G16" s="20"/>
      <c r="H16" s="47" t="s">
        <v>42</v>
      </c>
      <c r="I16" s="48"/>
      <c r="J16" s="48"/>
      <c r="K16" s="48"/>
      <c r="L16" s="41">
        <f>L14/L13</f>
        <v>5.8677420297478154E-2</v>
      </c>
    </row>
    <row r="17" spans="7:12" ht="15.75" x14ac:dyDescent="0.25">
      <c r="G17" s="20"/>
      <c r="H17" s="71" t="s">
        <v>63</v>
      </c>
      <c r="I17" s="72"/>
      <c r="J17" s="72"/>
      <c r="K17" s="72"/>
      <c r="L17" s="73"/>
    </row>
    <row r="18" spans="7:12" x14ac:dyDescent="0.25">
      <c r="G18" s="20"/>
      <c r="H18" s="20"/>
      <c r="I18" s="20"/>
      <c r="J18" s="20"/>
    </row>
  </sheetData>
  <mergeCells count="10">
    <mergeCell ref="H1:L1"/>
    <mergeCell ref="A2:L2"/>
    <mergeCell ref="A1:C1"/>
    <mergeCell ref="D1:G1"/>
    <mergeCell ref="H17:L17"/>
    <mergeCell ref="H10:L10"/>
    <mergeCell ref="H11:L11"/>
    <mergeCell ref="H12:L1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4" t="s">
        <v>11</v>
      </c>
      <c r="B1" s="84"/>
      <c r="C1" s="84"/>
      <c r="D1" s="84"/>
      <c r="E1" s="84"/>
      <c r="F1" s="84"/>
      <c r="G1" s="84"/>
      <c r="H1" s="84"/>
    </row>
    <row r="2" spans="1:8" ht="20.25" x14ac:dyDescent="0.2">
      <c r="B2" s="5"/>
    </row>
    <row r="3" spans="1:8" ht="47.25" customHeight="1" x14ac:dyDescent="0.2">
      <c r="A3" s="85" t="s">
        <v>12</v>
      </c>
      <c r="B3" s="85"/>
      <c r="C3" s="85"/>
      <c r="D3" s="85"/>
      <c r="E3" s="85"/>
      <c r="F3" s="85"/>
      <c r="G3" s="85"/>
      <c r="H3" s="85"/>
    </row>
    <row r="4" spans="1:8" ht="35.25" customHeight="1" x14ac:dyDescent="0.2">
      <c r="B4" s="6"/>
    </row>
    <row r="5" spans="1:8" ht="15" customHeight="1" x14ac:dyDescent="0.2">
      <c r="A5" s="86" t="s">
        <v>13</v>
      </c>
      <c r="B5" s="86"/>
      <c r="C5" s="86"/>
      <c r="D5" s="86"/>
      <c r="E5" s="86"/>
      <c r="F5" s="86"/>
      <c r="G5" s="86"/>
      <c r="H5" s="86"/>
    </row>
    <row r="6" spans="1:8" ht="15" customHeight="1" x14ac:dyDescent="0.2">
      <c r="A6" s="86" t="s">
        <v>14</v>
      </c>
      <c r="B6" s="86"/>
      <c r="C6" s="86"/>
      <c r="D6" s="86"/>
      <c r="E6" s="86"/>
      <c r="F6" s="86"/>
      <c r="G6" s="86"/>
      <c r="H6" s="86"/>
    </row>
    <row r="7" spans="1:8" ht="15" customHeight="1" x14ac:dyDescent="0.2">
      <c r="A7" s="86" t="s">
        <v>15</v>
      </c>
      <c r="B7" s="86"/>
      <c r="C7" s="86"/>
      <c r="D7" s="86"/>
      <c r="E7" s="86"/>
      <c r="F7" s="86"/>
      <c r="G7" s="86"/>
      <c r="H7" s="86"/>
    </row>
    <row r="8" spans="1:8" ht="15" customHeight="1" x14ac:dyDescent="0.2">
      <c r="A8" s="86" t="s">
        <v>16</v>
      </c>
      <c r="B8" s="86"/>
      <c r="C8" s="86"/>
      <c r="D8" s="86"/>
      <c r="E8" s="86"/>
      <c r="F8" s="86"/>
      <c r="G8" s="86"/>
      <c r="H8" s="86"/>
    </row>
    <row r="9" spans="1:8" ht="30" customHeight="1" x14ac:dyDescent="0.2">
      <c r="B9" s="7"/>
    </row>
    <row r="10" spans="1:8" ht="105" customHeight="1" x14ac:dyDescent="0.2">
      <c r="A10" s="87" t="s">
        <v>17</v>
      </c>
      <c r="B10" s="87"/>
      <c r="C10" s="87"/>
      <c r="D10" s="87"/>
      <c r="E10" s="87"/>
      <c r="F10" s="87"/>
      <c r="G10" s="87"/>
      <c r="H10" s="87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8" t="s">
        <v>23</v>
      </c>
      <c r="B19" s="88"/>
      <c r="C19" s="88"/>
      <c r="D19" s="88"/>
      <c r="E19" s="88"/>
      <c r="F19" s="88"/>
      <c r="G19" s="88"/>
      <c r="H19" s="88"/>
    </row>
    <row r="20" spans="1:8" ht="14.25" x14ac:dyDescent="0.2">
      <c r="A20" s="89" t="s">
        <v>24</v>
      </c>
      <c r="B20" s="89"/>
      <c r="C20" s="89"/>
      <c r="D20" s="89"/>
      <c r="E20" s="89"/>
      <c r="F20" s="89"/>
      <c r="G20" s="89"/>
      <c r="H20" s="89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90" t="s">
        <v>25</v>
      </c>
      <c r="B24" s="90"/>
      <c r="C24" s="90"/>
      <c r="D24" s="90"/>
      <c r="E24" s="90"/>
      <c r="F24" s="90"/>
      <c r="G24" s="90"/>
      <c r="H24" s="90"/>
    </row>
    <row r="25" spans="1:8" ht="15" customHeight="1" x14ac:dyDescent="0.2">
      <c r="A25" s="90" t="s">
        <v>26</v>
      </c>
      <c r="B25" s="90"/>
      <c r="C25" s="90"/>
      <c r="D25" s="90"/>
      <c r="E25" s="90"/>
      <c r="F25" s="90"/>
      <c r="G25" s="90"/>
      <c r="H25" s="90"/>
    </row>
    <row r="26" spans="1:8" ht="15" customHeight="1" x14ac:dyDescent="0.2">
      <c r="A26" s="83" t="s">
        <v>27</v>
      </c>
      <c r="B26" s="83"/>
      <c r="C26" s="83"/>
      <c r="D26" s="83"/>
      <c r="E26" s="83"/>
      <c r="F26" s="83"/>
      <c r="G26" s="83"/>
      <c r="H26" s="83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Reitoria</vt:lpstr>
      <vt:lpstr>ESAG</vt:lpstr>
      <vt:lpstr>CEAD</vt:lpstr>
      <vt:lpstr>CEART</vt:lpstr>
      <vt:lpstr>FAED</vt:lpstr>
      <vt:lpstr>CEFID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2016-03-29T20:38:20Z</dcterms:modified>
</cp:coreProperties>
</file>