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J:\CAD-SEGECON\2. Atas de Registro de Preços\UDESC\PP 0164-2015 - UDESC - Mesas Estudo e cadeira presidente - Vig 14.07.2016\"/>
    </mc:Choice>
  </mc:AlternateContent>
  <bookViews>
    <workbookView xWindow="0" yWindow="0" windowWidth="20490" windowHeight="7155" tabRatio="857" activeTab="4"/>
  </bookViews>
  <sheets>
    <sheet name="Reitoria" sheetId="75" r:id="rId1"/>
    <sheet name="Museu" sheetId="120" r:id="rId2"/>
    <sheet name="ESAG" sheetId="121" r:id="rId3"/>
    <sheet name="CEART" sheetId="122" r:id="rId4"/>
    <sheet name="FAED" sheetId="123" r:id="rId5"/>
    <sheet name="CEAD" sheetId="124" r:id="rId6"/>
    <sheet name="CEFID" sheetId="125" r:id="rId7"/>
    <sheet name="CESFI" sheetId="127" r:id="rId8"/>
    <sheet name="CCT" sheetId="128" r:id="rId9"/>
    <sheet name="CEPLAN" sheetId="129" r:id="rId10"/>
    <sheet name="CEO" sheetId="130" r:id="rId11"/>
    <sheet name="CEAVI" sheetId="126" r:id="rId12"/>
    <sheet name="GESTOR" sheetId="91" r:id="rId13"/>
    <sheet name="Modelo Anexo II IN 002_2014" sheetId="77" r:id="rId14"/>
  </sheets>
  <definedNames>
    <definedName name="diasuteis" localSheetId="8">#REF!</definedName>
    <definedName name="diasuteis" localSheetId="5">#REF!</definedName>
    <definedName name="diasuteis" localSheetId="3">#REF!</definedName>
    <definedName name="diasuteis" localSheetId="11">#REF!</definedName>
    <definedName name="diasuteis" localSheetId="6">#REF!</definedName>
    <definedName name="diasuteis" localSheetId="10">#REF!</definedName>
    <definedName name="diasuteis" localSheetId="9">#REF!</definedName>
    <definedName name="diasuteis" localSheetId="7">#REF!</definedName>
    <definedName name="diasuteis" localSheetId="2">#REF!</definedName>
    <definedName name="diasuteis" localSheetId="4">#REF!</definedName>
    <definedName name="diasuteis" localSheetId="12">#REF!</definedName>
    <definedName name="diasuteis" localSheetId="1">#REF!</definedName>
    <definedName name="diasuteis" localSheetId="0">#REF!</definedName>
    <definedName name="diasuteis">#REF!</definedName>
    <definedName name="Ferias" localSheetId="8">#REF!</definedName>
    <definedName name="Ferias" localSheetId="5">#REF!</definedName>
    <definedName name="Ferias" localSheetId="3">#REF!</definedName>
    <definedName name="Ferias" localSheetId="11">#REF!</definedName>
    <definedName name="Ferias" localSheetId="10">#REF!</definedName>
    <definedName name="Ferias" localSheetId="12">#REF!</definedName>
    <definedName name="Ferias" localSheetId="1">#REF!</definedName>
    <definedName name="Ferias">#REF!</definedName>
    <definedName name="RD" localSheetId="8">OFFSET(#REF!,(MATCH(SMALL(#REF!,ROW()-10),#REF!,0)-1),0)</definedName>
    <definedName name="RD" localSheetId="5">OFFSET(#REF!,(MATCH(SMALL(#REF!,ROW()-10),#REF!,0)-1),0)</definedName>
    <definedName name="RD" localSheetId="3">OFFSET(#REF!,(MATCH(SMALL(#REF!,ROW()-10),#REF!,0)-1),0)</definedName>
    <definedName name="RD" localSheetId="11">OFFSET(#REF!,(MATCH(SMALL(#REF!,ROW()-10),#REF!,0)-1),0)</definedName>
    <definedName name="RD" localSheetId="10">OFFSET(#REF!,(MATCH(SMALL(#REF!,ROW()-10),#REF!,0)-1),0)</definedName>
    <definedName name="RD" localSheetId="12">OFFSET(#REF!,(MATCH(SMALL(#REF!,ROW()-10),#REF!,0)-1),0)</definedName>
    <definedName name="RD" localSheetId="1">OFFSET(#REF!,(MATCH(SMALL(#REF!,ROW()-10),#REF!,0)-1),0)</definedName>
    <definedName name="RD">OFFSET(#REF!,(MATCH(SMALL(#REF!,ROW()-10),#REF!,0)-1),0)</definedName>
  </definedNames>
  <calcPr calcId="152511"/>
</workbook>
</file>

<file path=xl/calcChain.xml><?xml version="1.0" encoding="utf-8"?>
<calcChain xmlns="http://schemas.openxmlformats.org/spreadsheetml/2006/main">
  <c r="M10" i="91" l="1"/>
  <c r="L5" i="91"/>
  <c r="I4" i="91"/>
  <c r="I3" i="91"/>
  <c r="J5" i="130"/>
  <c r="K5" i="130" s="1"/>
  <c r="J4" i="130"/>
  <c r="K4" i="130" s="1"/>
  <c r="J5" i="129"/>
  <c r="K5" i="129" s="1"/>
  <c r="K4" i="129"/>
  <c r="J4" i="129"/>
  <c r="J5" i="128"/>
  <c r="K5" i="128" s="1"/>
  <c r="J4" i="128"/>
  <c r="K4" i="128" s="1"/>
  <c r="J5" i="127"/>
  <c r="K5" i="127" s="1"/>
  <c r="J4" i="127"/>
  <c r="K4" i="127" s="1"/>
  <c r="J5" i="126"/>
  <c r="K5" i="126" s="1"/>
  <c r="J4" i="126"/>
  <c r="K4" i="126" s="1"/>
  <c r="J5" i="125"/>
  <c r="K5" i="125" s="1"/>
  <c r="J4" i="125"/>
  <c r="K4" i="125" s="1"/>
  <c r="K5" i="124"/>
  <c r="J5" i="124"/>
  <c r="J4" i="124"/>
  <c r="K4" i="124" s="1"/>
  <c r="J5" i="123"/>
  <c r="K5" i="123" s="1"/>
  <c r="J4" i="123"/>
  <c r="K4" i="123" s="1"/>
  <c r="J5" i="122"/>
  <c r="K5" i="122" s="1"/>
  <c r="J4" i="122"/>
  <c r="K4" i="122" s="1"/>
  <c r="J5" i="121"/>
  <c r="K5" i="121" s="1"/>
  <c r="J4" i="121"/>
  <c r="K4" i="121" s="1"/>
  <c r="J5" i="120"/>
  <c r="K5" i="120" s="1"/>
  <c r="J4" i="120"/>
  <c r="K4" i="120" s="1"/>
  <c r="L4" i="91" l="1"/>
  <c r="L3" i="91"/>
  <c r="J5" i="75" l="1"/>
  <c r="J4" i="91" s="1"/>
  <c r="M4" i="91" s="1"/>
  <c r="K4" i="91" l="1"/>
  <c r="K5" i="75"/>
  <c r="J4" i="75" l="1"/>
  <c r="J3" i="91" s="1"/>
  <c r="M3" i="91" l="1"/>
  <c r="M5" i="91" s="1"/>
  <c r="M11" i="91" s="1"/>
  <c r="M13" i="91" s="1"/>
  <c r="K3" i="91"/>
  <c r="K4" i="75"/>
</calcChain>
</file>

<file path=xl/sharedStrings.xml><?xml version="1.0" encoding="utf-8"?>
<sst xmlns="http://schemas.openxmlformats.org/spreadsheetml/2006/main" count="631" uniqueCount="79">
  <si>
    <t>Saldo / Automático</t>
  </si>
  <si>
    <t>LOTE</t>
  </si>
  <si>
    <t>...../...../......</t>
  </si>
  <si>
    <t>FORNECEDOR</t>
  </si>
  <si>
    <t>ITEM</t>
  </si>
  <si>
    <t>Preço UNITÁRIO (R$)</t>
  </si>
  <si>
    <t>PRODUTO - CARACTERÍSTICAS MÍNIMAS</t>
  </si>
  <si>
    <t>ALERTA</t>
  </si>
  <si>
    <t>Item</t>
  </si>
  <si>
    <t>Unidade</t>
  </si>
  <si>
    <t>Lote</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</si>
  <si>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</si>
  <si>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</si>
  <si>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</si>
  <si>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</si>
  <si>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</si>
  <si>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</si>
  <si>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</si>
  <si>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</si>
  <si>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</si>
  <si>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</si>
  <si>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</si>
  <si>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</si>
  <si>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</si>
  <si>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</si>
  <si>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</si>
  <si>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</si>
  <si>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</si>
  <si>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ELEMENTO</t>
  </si>
  <si>
    <t>SALDO</t>
  </si>
  <si>
    <t>Qtde Registrada</t>
  </si>
  <si>
    <t>CENTRO PARTICIPANTE: Reitoria</t>
  </si>
  <si>
    <t>CENTRO PARTICIPANTE: CEART</t>
  </si>
  <si>
    <t>CENTRO PARTICIPANTE: CEAD</t>
  </si>
  <si>
    <t>CENTRO PARTICIPANTE: CEPLAN</t>
  </si>
  <si>
    <t>CENTRO PARTICIPANTE: CCT</t>
  </si>
  <si>
    <t>CENTRO PARTICIPANTE: CEO</t>
  </si>
  <si>
    <t>CENTRO PARTICIPANTE: CESFI</t>
  </si>
  <si>
    <t>CENTRO PARTICIPANTE: CEAVI</t>
  </si>
  <si>
    <t>Valor Total Registrado</t>
  </si>
  <si>
    <t>Valor Total Utilizado</t>
  </si>
  <si>
    <t>Valor Total da Ata com Aditivo</t>
  </si>
  <si>
    <t>Valor Utilizado</t>
  </si>
  <si>
    <t>% Aditivos</t>
  </si>
  <si>
    <t>% Utilizado</t>
  </si>
  <si>
    <t>UNIDADE</t>
  </si>
  <si>
    <t>MARCA</t>
  </si>
  <si>
    <t xml:space="preserve"> AF/OS nº  xxxx/2015 Qtde. DT</t>
  </si>
  <si>
    <t>Qtde Utilizada</t>
  </si>
  <si>
    <t>Peça</t>
  </si>
  <si>
    <t>CENTRO PARTICIPANTE: ESAG</t>
  </si>
  <si>
    <t>PROCESSO: 0164/2015/UDESC</t>
  </si>
  <si>
    <t>OBJETO: AQUISIÇÃO DE MESAS DE ESTUDO E CADEIRA PRESIDENTE PARA A UDESC</t>
  </si>
  <si>
    <t>VIGÊNCIA DA ATA: 15/07/2015 até 14/07/2016</t>
  </si>
  <si>
    <t>CEQUIPEL</t>
  </si>
  <si>
    <t>449052-42</t>
  </si>
  <si>
    <t>GRAN MÓVEIS P.C.U</t>
  </si>
  <si>
    <t>EQUISCOLA EQUIPAMENTOS ESCOLARES LTDA - ME</t>
  </si>
  <si>
    <t>GM IND. COM. VAREJISTA DE MÓVEIS LTDA ME</t>
  </si>
  <si>
    <r>
      <rPr>
        <b/>
        <sz val="11"/>
        <color theme="1"/>
        <rFont val="Calibri"/>
        <family val="2"/>
        <scheme val="minor"/>
      </rPr>
      <t xml:space="preserve">MESA DE ESTUDO - </t>
    </r>
    <r>
      <rPr>
        <u/>
        <sz val="11"/>
        <color theme="1"/>
        <rFont val="Calibri"/>
        <family val="2"/>
        <scheme val="minor"/>
      </rPr>
      <t>1. Tampo:</t>
    </r>
    <r>
      <rPr>
        <sz val="11"/>
        <color theme="1"/>
        <rFont val="Calibri"/>
        <family val="2"/>
        <scheme val="minor"/>
      </rPr>
      <t xml:space="preserve"> Em chapa de MDF standard E-1 cru com 25mm de espessura, revestido na face superior, e parte da face inferior, em laminado melamínico de alta pressão na cor ovo texturizado, com espessura de 0,6mm. Bordas longitudinais (frente e trás) em post forming 180° sendo que na parte inferior do tampo deve ser colada no mínimo 100mm para garantir a boa aderência do laminado ao substrato do tampo. O laminado será colado ao MDF com adesivo de contato de qualidade especial. A parte inferior do tampo com laminado colado deve estar no apoiado e parafusada em cantoneira e esta por sua vez soldada na estrutura da mesa. O parafuso de fixação do tampo a estrutura deve ser do tipo Philips fixer com rosca soberba, medindo 4x20mm, com cabeça chata, para encaixe no furo escareado da cantoneira da estrutura de metal. A parte inferior do tampo que não tem o laminado colado deve ser laqueada com 1 demão de primer poliuretânico e 1 demão de laca gofrato na cor ovo (mesma cor do laminado de alta pressão). Suportes de fixação do tampo: em aço 1020, chapa 14, estampados, com dimensões 35x25mm, soldados a estrutura. </t>
    </r>
    <r>
      <rPr>
        <u/>
        <sz val="11"/>
        <color theme="1"/>
        <rFont val="Calibri"/>
        <family val="2"/>
        <scheme val="minor"/>
      </rPr>
      <t>2. Estrutura metálica da mesa:</t>
    </r>
    <r>
      <rPr>
        <sz val="11"/>
        <color theme="1"/>
        <rFont val="Calibri"/>
        <family val="2"/>
        <scheme val="minor"/>
      </rPr>
      <t xml:space="preserve"> Em tubo de aço industrial 1020, secção retangular de 20x40mm, chapa 16 (1,5mm de espessura), sendo dois tubos verticais paralelos em cada uma das laterais, soldados a 50mm da borda traseira do tubo inferior e superior, 60mm de distância entre os tubos verticais e 240mm da borda frontal do tubo inferior e superior. Nos tubos superior e inferior deverão ter tampas em polipropileno injetado para perfeito encaixe e acabamento das pontas dos tubos, em formato arredondado e ergonômico. No tubo inferior a ponteira plástica deverá ser fixa ao tubo por meio de furo com rosca ¼” feita na parte inferior do tubo exatamente alinhada ao furo da ponteira plástica, para colocação de sapata regulável com alma de aço e capa oitavada em polipropileno, assim a ponteira fica fixa ao tubo e proporciona a regulagem de altura das mesas as imperfeições do piso. Unindo os pés laterais deve existir um tubo 20x40mm (no mesmo padrão) posicionado na horizontal e  perpendicularmente aos pés laterais. </t>
    </r>
    <r>
      <rPr>
        <u/>
        <sz val="11"/>
        <color theme="1"/>
        <rFont val="Calibri"/>
        <family val="2"/>
        <scheme val="minor"/>
      </rPr>
      <t xml:space="preserve">3. Gradil porta-livros: </t>
    </r>
    <r>
      <rPr>
        <sz val="11"/>
        <color theme="1"/>
        <rFont val="Calibri"/>
        <family val="2"/>
        <scheme val="minor"/>
      </rPr>
      <t xml:space="preserve">Gradil em perfil de aço maciço 1020, secção circular de ¼”, soldado a estrutura, com 410mm de profundidade e na mesma largura do tampo. Total de doze perfis paralelos entre si, posicionados da frente para trás, com os cantos de fora do conjunto arredondados, na frente e atrás, proporcionando um vão entre os perfis de no máximo 50mm que formam o gradil. Na parte traseira do gradil deve ter uma dobra curva para não deixar as mochilas cairem para trás, não podendo ficar mais de 100 mm de folga entre o gradil e o tampo. O conjunto do gradil é soldado no tubo horizontal de união dos pés laterais, e também uma solda inteira do perfil do gradil que encosta no tubo vertical da frente. </t>
    </r>
    <r>
      <rPr>
        <u/>
        <sz val="11"/>
        <color theme="1"/>
        <rFont val="Calibri"/>
        <family val="2"/>
        <scheme val="minor"/>
      </rPr>
      <t xml:space="preserve">4. Acabamentos: </t>
    </r>
    <r>
      <rPr>
        <sz val="11"/>
        <color theme="1"/>
        <rFont val="Calibri"/>
        <family val="2"/>
        <scheme val="minor"/>
      </rPr>
      <t xml:space="preserve">Acabamento das peças metálicas através de banho desengraxante a quente, decapagem, por meio de imersão e tratamento antiferruginoso de proteção. Pintura com tinta epóxi pó, híbrida, eletrostática, na cor preta texturizada, polimerizada em estufa a 180ºC, com espessura mínima da película aplicada de 40 mícrons. Todas as soldas dos componentes que formam o conjunto deverão ser ligados entre si através de solda pelo processo MIG, com o devido esmerilhamento e tratamento para que não fique rebarbas ou mau acabamento das peças. Fechamento dos topos dos tubos superiores com ponteiras em polipropileno 100% injetadas, fixadas a estrutura através de encaixe. Topos inferiores: com ponteiras acopladas em polipropileno 100% injetadas, com deslizadores, fixadas a estrutura através de encaixe. As ponteiras inferiores deverão receber reforço de fixação através de furo com rosca ¼” no tubo e posterior travamento com sapatas reguláveis. Acabamento de alta qualidade da estrutura e do tampo, com soldas feitas em toda a extensão das uniões, sem laminados soltos, rebarbas, tortuosidades ou qualquer outra imperfeição. Qualquer não conformidade o produto será rejeitado. </t>
    </r>
    <r>
      <rPr>
        <u/>
        <sz val="11"/>
        <color theme="1"/>
        <rFont val="Calibri"/>
        <family val="2"/>
        <scheme val="minor"/>
      </rPr>
      <t>5. Dimensões:</t>
    </r>
    <r>
      <rPr>
        <sz val="11"/>
        <color theme="1"/>
        <rFont val="Calibri"/>
        <family val="2"/>
        <scheme val="minor"/>
      </rPr>
      <t xml:space="preserve"> • Altura do chão até a face superior do tampo (mm): 800 • Largura total da mesa (mm): 600 • Profundidade total da mesa (mm): 460 • Medida do tampo (mm): 560 x 450 x 26 • Altura do chão até o gradil (mm): 640 </t>
    </r>
    <r>
      <rPr>
        <u/>
        <sz val="11"/>
        <color theme="1"/>
        <rFont val="Calibri"/>
        <family val="2"/>
        <scheme val="minor"/>
      </rPr>
      <t xml:space="preserve">6. Certificação: </t>
    </r>
    <r>
      <rPr>
        <sz val="11"/>
        <color theme="1"/>
        <rFont val="Calibri"/>
        <family val="2"/>
        <scheme val="minor"/>
      </rPr>
      <t>• Relatório de Ensaio sobre corrosão e envelhecimento por exposição à névoa salina, emitido por laboratório acreditado pelo INMETRO de acordo com a ABNT NBR 8094/1983 (material metálico revestido e não revestido – corrosão por exposição à névoa salina, no mínimo 300 horas), com união soldada;</t>
    </r>
  </si>
  <si>
    <r>
      <rPr>
        <b/>
        <sz val="11"/>
        <color theme="1"/>
        <rFont val="Calibri"/>
        <family val="2"/>
        <scheme val="minor"/>
      </rPr>
      <t>CADEIRA TIPO PRESIDENTE</t>
    </r>
    <r>
      <rPr>
        <sz val="11"/>
        <rFont val="Calibri"/>
        <family val="2"/>
        <scheme val="minor"/>
      </rPr>
      <t xml:space="preserve"> - </t>
    </r>
    <r>
      <rPr>
        <u/>
        <sz val="11"/>
        <color theme="1"/>
        <rFont val="Calibri"/>
        <family val="2"/>
        <scheme val="minor"/>
      </rPr>
      <t>1. Características técnicas:</t>
    </r>
    <r>
      <rPr>
        <sz val="11"/>
        <color theme="1"/>
        <rFont val="Calibri"/>
        <family val="2"/>
        <scheme val="minor"/>
      </rPr>
      <t xml:space="preserve"> Poltrona presidente giratória, espaldar alto, braços reguláveis, com sistema relax, mecanismo syncron e apóia cabeça. </t>
    </r>
    <r>
      <rPr>
        <u/>
        <sz val="11"/>
        <color theme="1"/>
        <rFont val="Calibri"/>
        <family val="2"/>
        <scheme val="minor"/>
      </rPr>
      <t>2. Assento e encosto:</t>
    </r>
    <r>
      <rPr>
        <sz val="11"/>
        <color theme="1"/>
        <rFont val="Calibri"/>
        <family val="2"/>
        <scheme val="minor"/>
      </rPr>
      <t xml:space="preserve">  Confeccionado em compensado multilaminado 18 mm de espessura (concha única), encosto alto anatômicom, medindo aproximadamente 490mm de largura por 720mm de altura, espuma injetada anatomicamente com espessura média de 80 mm e densidade de 26 kg/m³, revestimento em couro natural, com carenagem em polipropileno de alta densidade na cor preta,  assento medindo aproximadamente 520mm de profundidade por 520mm de largura, com estrutura em compensado multilaminado de 18mm de espessura, espuma injetada anatomicamente com espessura média de 70 mm e densidade de 33 kg/m³.  altura do assento regulável através de tubo selado a gás, com curso mínimo de 100mm; Mecanismo excêntrico sincronizado do assento e do encosto, permitindo diferentes angulações do assento e do encosto, com tensão regulável através de borboleta sob o assento. </t>
    </r>
    <r>
      <rPr>
        <u/>
        <sz val="11"/>
        <color theme="1"/>
        <rFont val="Calibri"/>
        <family val="2"/>
        <scheme val="minor"/>
      </rPr>
      <t xml:space="preserve">3. Braços reguláveis: </t>
    </r>
    <r>
      <rPr>
        <sz val="11"/>
        <color theme="1"/>
        <rFont val="Calibri"/>
        <family val="2"/>
        <scheme val="minor"/>
      </rPr>
      <t xml:space="preserve"> braços, com estrutura em material plástico de alta resistência e performance (ABS) em forma de “T”, na cor preta, com apoio anatômico. Medidas: 270 mm x 90mm x 40mm (comprimento x largura x altura). Revestimento em espuma de poliuretano na cor preta; Regulagens dos braços em altura, com mínimo de 3 posições, e regulagem telescópica na largura; </t>
    </r>
    <r>
      <rPr>
        <u/>
        <sz val="11"/>
        <color theme="1"/>
        <rFont val="Calibri"/>
        <family val="2"/>
        <scheme val="minor"/>
      </rPr>
      <t>4. Base e coluna central:</t>
    </r>
    <r>
      <rPr>
        <sz val="11"/>
        <color theme="1"/>
        <rFont val="Calibri"/>
        <family val="2"/>
        <scheme val="minor"/>
      </rPr>
      <t xml:space="preserve">  base confeccionada em alumínio fundido, acabamento em pintura eletrostática à base de resina epóxi pó na cor prata fosco, apoiada em cinco pás com rodízios duplos em nylon, permitindo giro e perfeito deslizamento em todas as direções, sem ruídos;  coluna central com diâmetro de 50 mm protegida por blindagem cônica ou telescópica em polipropileno na cor preta; Possibilidade de giro livre em relação ao tubo central da base giratória; Coluna com regulagem de altura do assento à gás, com acionamento por alavanca situada sob o assento. Altura mínima do assento ao piso de 420 mm. Curso do pistão de pelo menos 100 mm;  todas as regulagens devem proporcionar facilidade e segurança à manipulação pelo usuário, sem o risco de queda das partes da cadeira e sem necessitar do uso de ferramentas;  proteção total para todos os mecanismos em polipropileno na cor preta, sem molas ou outros mecanismos aparentes;
 mola amortecedora macia para evitar impactos bruscos, instalados no tubo central;  todos os componente metálicos deverão ser com tratamento anti-ferruginoso e pintura eletrostática à base de resina epóxi pó na cor prata fosco. Diâmetro aproximado da base de 730 mm. </t>
    </r>
    <r>
      <rPr>
        <u/>
        <sz val="11"/>
        <color theme="1"/>
        <rFont val="Calibri"/>
        <family val="2"/>
        <scheme val="minor"/>
      </rPr>
      <t>5. Medidas aproximadas:</t>
    </r>
    <r>
      <rPr>
        <sz val="11"/>
        <color theme="1"/>
        <rFont val="Calibri"/>
        <family val="2"/>
        <scheme val="minor"/>
      </rPr>
      <t xml:space="preserve">  assento: 520 mm de largura x 520 de profundidade;  altura mínima do assento ao piso de 420 mm;  encosto: 490 mm de largura x 720 mm de altura;  apoio lombar: 280 mm de largura x 900mm de altura x 25mm de espessura. Obs: as variações de medidas devem ser previamente aprovadas pela UDESC.
</t>
    </r>
  </si>
  <si>
    <t>CENTRO PARTICIPANTE: Museu</t>
  </si>
  <si>
    <t>CENTRO PARTICIPANTE: FAED</t>
  </si>
  <si>
    <t>CENTRO PARTICIPANTE:  CEFID</t>
  </si>
  <si>
    <t>Pregão 0164/2015/UDESC - SRP</t>
  </si>
  <si>
    <t xml:space="preserve"> AQUISIÇÃO DE MESAS DE ESTUDO E CADEIRA PRESIDENTE PARA A UDESC</t>
  </si>
  <si>
    <t>Vigência da Ata: 15/07/2015 até 14/07/2016</t>
  </si>
  <si>
    <t xml:space="preserve"> AF/OS nº  1407/2015 Qtde. DT</t>
  </si>
  <si>
    <t xml:space="preserve"> AF/OS nº  1425/2015 Qtde. DT</t>
  </si>
  <si>
    <t xml:space="preserve"> AF/OS nº 1306/2015 Qtde. DT</t>
  </si>
  <si>
    <t xml:space="preserve"> AF/OS nº  2073/2015 Qtde. DT</t>
  </si>
  <si>
    <t xml:space="preserve"> AF nº  1334/2015 Qtde. DT</t>
  </si>
  <si>
    <t xml:space="preserve"> AF nº  1714/2015 Qtde. DT</t>
  </si>
  <si>
    <t xml:space="preserve"> AF nº  1835/2015 Qtde. DT</t>
  </si>
  <si>
    <t xml:space="preserve"> AF nº  1913/2015 Qtde. DT</t>
  </si>
  <si>
    <t xml:space="preserve"> AF nº  1390/2015 Qtde. DT</t>
  </si>
  <si>
    <t xml:space="preserve"> AF nº  1391/2015 Qtde. DT</t>
  </si>
  <si>
    <t>Resumo Atualizado em Dezembro/2015</t>
  </si>
  <si>
    <t xml:space="preserve"> AF/OS nº  1426/2015 Qtde. DT</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</si>
</sst>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 #,##0.00\ &quot;€&quot;_-;\-* #,##0.00\ &quot;€&quot;_-;_-* &quot;-&quot;??\ &quot;€&quot;_-;_-@_-"/>
    <numFmt numFmtId="168" formatCode="_-[$R$-416]\ * #,##0.00_-;\-[$R$-416]\ * #,##0.00_-;_-[$R$-416]\ * &quot;-&quot;??_-;_-@_-"/>
  </numFmts>
  <fonts count="20" x14ac:knownFonts="1">
    <font>
      <sz val="10"/>
      <name val="Arial"/>
    </font>
    <font>
      <sz val="11"/>
      <color theme="1"/>
      <name val="Calibri"/>
      <family val="2"/>
      <scheme val="minor"/>
    </font>
    <font>
      <sz val="11"/>
      <color theme="1"/>
      <name val="Calibri"/>
      <family val="2"/>
      <scheme val="minor"/>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1"/>
      <color theme="1"/>
      <name val="Arial"/>
      <family val="2"/>
    </font>
    <font>
      <i/>
      <sz val="11"/>
      <color theme="1"/>
      <name val="Arial"/>
      <family val="2"/>
    </font>
    <font>
      <b/>
      <sz val="12"/>
      <color theme="1"/>
      <name val="Arial"/>
      <family val="2"/>
    </font>
    <font>
      <sz val="10"/>
      <name val="Arial"/>
      <family val="2"/>
    </font>
    <font>
      <sz val="12"/>
      <name val="Calibri"/>
      <family val="2"/>
      <scheme val="minor"/>
    </font>
    <font>
      <b/>
      <sz val="11"/>
      <color theme="1"/>
      <name val="Calibri"/>
      <family val="2"/>
      <scheme val="minor"/>
    </font>
    <font>
      <u/>
      <sz val="11"/>
      <color theme="1"/>
      <name val="Calibri"/>
      <family val="2"/>
      <scheme val="minor"/>
    </font>
  </fonts>
  <fills count="13">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theme="9" tint="0.39997558519241921"/>
        <bgColor indexed="64"/>
      </patternFill>
    </fill>
    <fill>
      <patternFill patternType="solid">
        <fgColor rgb="FF92D050"/>
        <bgColor indexed="64"/>
      </patternFill>
    </fill>
    <fill>
      <patternFill patternType="solid">
        <fgColor theme="3" tint="0.79998168889431442"/>
        <bgColor indexed="10"/>
      </patternFill>
    </fill>
    <fill>
      <patternFill patternType="solid">
        <fgColor theme="0"/>
        <bgColor indexed="64"/>
      </patternFill>
    </fill>
    <fill>
      <patternFill patternType="solid">
        <fgColor theme="0"/>
        <bgColor indexed="10"/>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3">
    <xf numFmtId="0" fontId="0" fillId="0" borderId="0"/>
    <xf numFmtId="0" fontId="3" fillId="0" borderId="0"/>
    <xf numFmtId="164" fontId="3" fillId="0" borderId="0" applyFill="0" applyBorder="0" applyAlignment="0" applyProtection="0"/>
    <xf numFmtId="165" fontId="3" fillId="0" borderId="0" applyFill="0" applyBorder="0" applyAlignment="0" applyProtection="0"/>
    <xf numFmtId="0" fontId="4" fillId="0" borderId="0" applyNumberFormat="0" applyFill="0" applyBorder="0" applyAlignment="0" applyProtection="0"/>
    <xf numFmtId="167" fontId="16" fillId="0" borderId="0" applyFont="0" applyFill="0" applyBorder="0" applyAlignment="0" applyProtection="0"/>
    <xf numFmtId="43" fontId="3" fillId="0" borderId="0" applyFill="0" applyBorder="0" applyAlignment="0" applyProtection="0"/>
    <xf numFmtId="43" fontId="3" fillId="0" borderId="0" applyFill="0" applyBorder="0" applyAlignment="0" applyProtection="0"/>
    <xf numFmtId="44" fontId="3" fillId="0" borderId="0" applyFont="0" applyFill="0" applyBorder="0" applyAlignment="0" applyProtection="0"/>
    <xf numFmtId="167" fontId="3" fillId="0" borderId="0" applyFont="0" applyFill="0" applyBorder="0" applyAlignment="0" applyProtection="0"/>
    <xf numFmtId="43" fontId="3" fillId="0" borderId="0" applyFill="0" applyBorder="0" applyAlignment="0" applyProtection="0"/>
    <xf numFmtId="43" fontId="3" fillId="0" borderId="0" applyFill="0" applyBorder="0" applyAlignment="0" applyProtection="0"/>
    <xf numFmtId="9" fontId="3" fillId="0" borderId="0" applyFont="0" applyFill="0" applyBorder="0" applyAlignment="0" applyProtection="0"/>
  </cellStyleXfs>
  <cellXfs count="92">
    <xf numFmtId="0" fontId="0" fillId="0" borderId="0" xfId="0"/>
    <xf numFmtId="0" fontId="6" fillId="0" borderId="0" xfId="1" applyFont="1" applyFill="1" applyAlignment="1">
      <alignment horizontal="center" vertical="center" wrapText="1"/>
    </xf>
    <xf numFmtId="0" fontId="7" fillId="0" borderId="0" xfId="1" applyFont="1" applyFill="1" applyAlignment="1">
      <alignment horizontal="center" vertical="center" wrapText="1"/>
    </xf>
    <xf numFmtId="166" fontId="7" fillId="0" borderId="0" xfId="0" applyNumberFormat="1" applyFont="1" applyFill="1" applyAlignment="1">
      <alignment horizontal="center" vertical="center" wrapText="1"/>
    </xf>
    <xf numFmtId="0" fontId="0" fillId="0" borderId="0" xfId="0" applyAlignment="1">
      <alignment wrapText="1"/>
    </xf>
    <xf numFmtId="0" fontId="8" fillId="0" borderId="0" xfId="0" applyFont="1" applyAlignment="1">
      <alignment horizontal="center" vertical="center" wrapText="1"/>
    </xf>
    <xf numFmtId="0" fontId="9" fillId="0" borderId="0" xfId="0" applyFont="1" applyAlignment="1">
      <alignment vertical="center" wrapText="1"/>
    </xf>
    <xf numFmtId="0" fontId="10" fillId="0" borderId="0" xfId="0" applyFont="1" applyAlignment="1">
      <alignment horizontal="justify" vertical="center" wrapText="1"/>
    </xf>
    <xf numFmtId="0" fontId="10" fillId="0" borderId="0" xfId="0" applyFont="1" applyAlignment="1">
      <alignment vertical="center" wrapText="1"/>
    </xf>
    <xf numFmtId="0" fontId="11" fillId="0" borderId="2" xfId="0" applyFont="1" applyBorder="1" applyAlignment="1">
      <alignment horizontal="center" vertical="center" textRotation="90" wrapText="1"/>
    </xf>
    <xf numFmtId="0" fontId="12" fillId="0" borderId="3" xfId="0" applyFont="1" applyBorder="1" applyAlignment="1">
      <alignment horizontal="center"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10" fillId="0" borderId="0" xfId="0" applyFont="1" applyAlignment="1">
      <alignment horizontal="left" vertical="center" wrapText="1"/>
    </xf>
    <xf numFmtId="0" fontId="0" fillId="0" borderId="0" xfId="0" applyAlignment="1">
      <alignment horizontal="left" wrapText="1"/>
    </xf>
    <xf numFmtId="0" fontId="7" fillId="2" borderId="1" xfId="0" applyFont="1" applyFill="1" applyBorder="1" applyAlignment="1">
      <alignment horizontal="center" vertical="center" wrapText="1"/>
    </xf>
    <xf numFmtId="165" fontId="7" fillId="2" borderId="1" xfId="3" applyFont="1" applyFill="1" applyBorder="1" applyAlignment="1" applyProtection="1">
      <alignment horizontal="center" vertical="center" wrapText="1"/>
    </xf>
    <xf numFmtId="0" fontId="7" fillId="2" borderId="1" xfId="1" applyNumberFormat="1" applyFont="1" applyFill="1" applyBorder="1" applyAlignment="1" applyProtection="1">
      <alignment horizontal="center" vertical="center" wrapText="1"/>
      <protection locked="0"/>
    </xf>
    <xf numFmtId="0" fontId="6" fillId="0" borderId="0" xfId="1" applyFont="1" applyAlignment="1">
      <alignment wrapText="1"/>
    </xf>
    <xf numFmtId="0" fontId="6" fillId="0" borderId="0" xfId="1" applyFont="1" applyFill="1" applyAlignment="1">
      <alignment vertical="center" wrapText="1"/>
    </xf>
    <xf numFmtId="4" fontId="7" fillId="0" borderId="0" xfId="1" applyNumberFormat="1" applyFont="1" applyFill="1" applyAlignment="1">
      <alignment horizontal="center" vertical="center" wrapText="1"/>
    </xf>
    <xf numFmtId="0" fontId="6" fillId="0" borderId="0" xfId="1" applyFont="1" applyFill="1" applyAlignment="1" applyProtection="1">
      <alignment wrapText="1"/>
      <protection locked="0"/>
    </xf>
    <xf numFmtId="3" fontId="6" fillId="0" borderId="0" xfId="1" applyNumberFormat="1" applyFont="1" applyAlignment="1" applyProtection="1">
      <alignment wrapText="1"/>
      <protection locked="0"/>
    </xf>
    <xf numFmtId="0" fontId="6" fillId="0" borderId="0" xfId="1" applyFont="1" applyAlignment="1" applyProtection="1">
      <alignment wrapText="1"/>
      <protection locked="0"/>
    </xf>
    <xf numFmtId="0" fontId="7" fillId="0" borderId="0" xfId="1" applyFont="1" applyFill="1" applyAlignment="1">
      <alignment horizontal="left" vertical="center" wrapText="1"/>
    </xf>
    <xf numFmtId="0" fontId="7" fillId="2" borderId="1" xfId="1" applyFont="1" applyFill="1" applyBorder="1" applyAlignment="1" applyProtection="1">
      <alignment horizontal="center" vertical="center" wrapText="1"/>
      <protection locked="0"/>
    </xf>
    <xf numFmtId="0" fontId="7" fillId="2" borderId="1" xfId="1" applyFont="1" applyFill="1" applyBorder="1" applyAlignment="1" applyProtection="1">
      <alignment horizontal="center" vertical="center" wrapText="1"/>
    </xf>
    <xf numFmtId="166" fontId="7" fillId="2" borderId="1" xfId="1" applyNumberFormat="1" applyFont="1" applyFill="1" applyBorder="1" applyAlignment="1">
      <alignment horizontal="center" vertical="center" wrapText="1"/>
    </xf>
    <xf numFmtId="168" fontId="7" fillId="2" borderId="1" xfId="3" applyNumberFormat="1" applyFont="1" applyFill="1" applyBorder="1" applyAlignment="1" applyProtection="1">
      <alignment horizontal="center" vertical="center" wrapText="1"/>
    </xf>
    <xf numFmtId="166" fontId="7" fillId="4" borderId="1" xfId="0" applyNumberFormat="1" applyFont="1" applyFill="1" applyBorder="1" applyAlignment="1">
      <alignment horizontal="center" vertical="center" wrapText="1"/>
    </xf>
    <xf numFmtId="3" fontId="7" fillId="3" borderId="1" xfId="1" applyNumberFormat="1" applyFont="1" applyFill="1" applyBorder="1" applyAlignment="1" applyProtection="1">
      <alignment horizontal="center" vertical="center" wrapText="1"/>
      <protection locked="0"/>
    </xf>
    <xf numFmtId="168" fontId="17" fillId="9" borderId="6" xfId="1" applyNumberFormat="1" applyFont="1" applyFill="1" applyBorder="1" applyAlignment="1" applyProtection="1">
      <alignment horizontal="right"/>
      <protection locked="0"/>
    </xf>
    <xf numFmtId="168" fontId="17" fillId="9" borderId="7" xfId="1" applyNumberFormat="1" applyFont="1" applyFill="1" applyBorder="1" applyAlignment="1" applyProtection="1">
      <alignment horizontal="right"/>
      <protection locked="0"/>
    </xf>
    <xf numFmtId="9" fontId="17" fillId="9" borderId="8" xfId="12" applyFont="1" applyFill="1" applyBorder="1" applyAlignment="1" applyProtection="1">
      <alignment horizontal="right"/>
      <protection locked="0"/>
    </xf>
    <xf numFmtId="2" fontId="17" fillId="9" borderId="7" xfId="1" applyNumberFormat="1" applyFont="1" applyFill="1" applyBorder="1" applyAlignment="1">
      <alignment horizontal="right"/>
    </xf>
    <xf numFmtId="0" fontId="17" fillId="9" borderId="12" xfId="1" applyFont="1" applyFill="1" applyBorder="1" applyAlignment="1" applyProtection="1">
      <alignment horizontal="left"/>
      <protection locked="0"/>
    </xf>
    <xf numFmtId="0" fontId="17" fillId="9" borderId="19" xfId="1" applyFont="1" applyFill="1" applyBorder="1" applyAlignment="1" applyProtection="1">
      <alignment horizontal="left"/>
      <protection locked="0"/>
    </xf>
    <xf numFmtId="0" fontId="17" fillId="9" borderId="14" xfId="1" applyFont="1" applyFill="1" applyBorder="1" applyAlignment="1" applyProtection="1">
      <alignment horizontal="left"/>
      <protection locked="0"/>
    </xf>
    <xf numFmtId="0" fontId="17" fillId="9" borderId="0" xfId="1" applyFont="1" applyFill="1" applyBorder="1" applyAlignment="1" applyProtection="1">
      <alignment horizontal="left"/>
      <protection locked="0"/>
    </xf>
    <xf numFmtId="0" fontId="17" fillId="9" borderId="16" xfId="1" applyFont="1" applyFill="1" applyBorder="1" applyAlignment="1" applyProtection="1">
      <alignment horizontal="left"/>
      <protection locked="0"/>
    </xf>
    <xf numFmtId="0" fontId="17" fillId="9" borderId="18" xfId="1" applyFont="1" applyFill="1" applyBorder="1" applyAlignment="1" applyProtection="1">
      <alignment horizontal="left"/>
      <protection locked="0"/>
    </xf>
    <xf numFmtId="44" fontId="6" fillId="8" borderId="1" xfId="8" applyFont="1" applyFill="1" applyBorder="1" applyAlignment="1">
      <alignment vertical="center" wrapText="1"/>
    </xf>
    <xf numFmtId="44" fontId="6" fillId="8" borderId="1" xfId="1" applyNumberFormat="1" applyFont="1" applyFill="1" applyBorder="1" applyAlignment="1">
      <alignment vertical="center" wrapText="1"/>
    </xf>
    <xf numFmtId="0" fontId="6" fillId="0" borderId="1" xfId="0" applyFont="1" applyFill="1" applyBorder="1" applyAlignment="1">
      <alignment horizontal="center" vertical="center" wrapText="1"/>
    </xf>
    <xf numFmtId="0" fontId="6" fillId="7" borderId="11" xfId="0" applyFont="1" applyFill="1" applyBorder="1" applyAlignment="1">
      <alignment horizontal="center" vertical="center" wrapText="1"/>
    </xf>
    <xf numFmtId="3" fontId="7" fillId="10" borderId="1" xfId="1" applyNumberFormat="1" applyFont="1" applyFill="1" applyBorder="1" applyAlignment="1" applyProtection="1">
      <alignment horizontal="center" vertical="center" wrapText="1"/>
      <protection locked="0"/>
    </xf>
    <xf numFmtId="3" fontId="6" fillId="0" borderId="1" xfId="1" applyNumberFormat="1" applyFont="1" applyFill="1" applyBorder="1" applyAlignment="1" applyProtection="1">
      <alignment horizontal="center" vertical="center" wrapText="1"/>
      <protection locked="0"/>
    </xf>
    <xf numFmtId="0" fontId="18" fillId="11" borderId="1" xfId="0" applyFont="1" applyFill="1" applyBorder="1" applyAlignment="1">
      <alignment horizontal="center" vertical="center"/>
    </xf>
    <xf numFmtId="0" fontId="6" fillId="11" borderId="1" xfId="0" applyFont="1" applyFill="1" applyBorder="1" applyAlignment="1">
      <alignment horizontal="center" vertical="center" wrapText="1"/>
    </xf>
    <xf numFmtId="1" fontId="2" fillId="0" borderId="8" xfId="0" applyNumberFormat="1" applyFont="1" applyFill="1" applyBorder="1" applyAlignment="1">
      <alignment vertical="center" wrapText="1"/>
    </xf>
    <xf numFmtId="1" fontId="2" fillId="0" borderId="1" xfId="0" applyNumberFormat="1" applyFont="1" applyFill="1" applyBorder="1" applyAlignment="1">
      <alignment vertical="center" wrapText="1"/>
    </xf>
    <xf numFmtId="0" fontId="6" fillId="11" borderId="1" xfId="0" applyFont="1" applyFill="1" applyBorder="1" applyAlignment="1">
      <alignment horizontal="center" vertical="center"/>
    </xf>
    <xf numFmtId="0" fontId="6" fillId="11" borderId="1" xfId="0" applyFont="1" applyFill="1" applyBorder="1" applyAlignment="1">
      <alignment vertical="center" wrapText="1"/>
    </xf>
    <xf numFmtId="43" fontId="6" fillId="11" borderId="1" xfId="0" applyNumberFormat="1" applyFont="1" applyFill="1" applyBorder="1" applyAlignment="1">
      <alignment vertical="center"/>
    </xf>
    <xf numFmtId="0" fontId="0" fillId="7" borderId="1" xfId="0" applyFill="1" applyBorder="1" applyAlignment="1">
      <alignment horizontal="center" vertical="center"/>
    </xf>
    <xf numFmtId="0" fontId="6" fillId="7" borderId="1" xfId="0" applyFont="1" applyFill="1" applyBorder="1" applyAlignment="1">
      <alignment horizontal="center" vertical="center"/>
    </xf>
    <xf numFmtId="0" fontId="6" fillId="11" borderId="1" xfId="0" applyFont="1" applyFill="1" applyBorder="1" applyAlignment="1">
      <alignment vertical="top" wrapText="1"/>
    </xf>
    <xf numFmtId="0" fontId="6" fillId="0" borderId="0" xfId="1" applyFont="1" applyAlignment="1">
      <alignment vertical="top" wrapText="1"/>
    </xf>
    <xf numFmtId="1" fontId="2" fillId="0" borderId="0" xfId="0" applyNumberFormat="1" applyFont="1" applyFill="1" applyBorder="1" applyAlignment="1">
      <alignment vertical="center" wrapText="1"/>
    </xf>
    <xf numFmtId="0" fontId="18" fillId="11" borderId="0" xfId="0" applyFont="1" applyFill="1" applyBorder="1" applyAlignment="1">
      <alignment horizontal="center" vertical="center"/>
    </xf>
    <xf numFmtId="0" fontId="6" fillId="11" borderId="0" xfId="0" applyFont="1" applyFill="1" applyBorder="1" applyAlignment="1">
      <alignment horizontal="center" vertical="center"/>
    </xf>
    <xf numFmtId="0" fontId="6" fillId="11" borderId="0" xfId="0" applyFont="1" applyFill="1" applyBorder="1" applyAlignment="1">
      <alignment vertical="top" wrapText="1"/>
    </xf>
    <xf numFmtId="0" fontId="6" fillId="11" borderId="0" xfId="0" applyFont="1" applyFill="1" applyBorder="1" applyAlignment="1">
      <alignment horizontal="center" vertical="center" wrapText="1"/>
    </xf>
    <xf numFmtId="43" fontId="6" fillId="11" borderId="0" xfId="0" applyNumberFormat="1" applyFont="1" applyFill="1" applyBorder="1" applyAlignment="1">
      <alignment vertical="center"/>
    </xf>
    <xf numFmtId="166" fontId="7" fillId="11" borderId="0" xfId="0" applyNumberFormat="1" applyFont="1" applyFill="1" applyBorder="1" applyAlignment="1">
      <alignment horizontal="center" vertical="center" wrapText="1"/>
    </xf>
    <xf numFmtId="3" fontId="7" fillId="12" borderId="0" xfId="1" applyNumberFormat="1" applyFont="1" applyFill="1" applyBorder="1" applyAlignment="1" applyProtection="1">
      <alignment horizontal="center" vertical="center" wrapText="1"/>
      <protection locked="0"/>
    </xf>
    <xf numFmtId="14" fontId="7" fillId="2" borderId="1" xfId="1" applyNumberFormat="1" applyFont="1" applyFill="1" applyBorder="1" applyAlignment="1" applyProtection="1">
      <alignment horizontal="center" vertical="center" wrapText="1"/>
      <protection locked="0"/>
    </xf>
    <xf numFmtId="0" fontId="6" fillId="0" borderId="0" xfId="1" applyFont="1" applyAlignment="1" applyProtection="1">
      <alignment horizontal="left" vertical="center" wrapText="1"/>
      <protection locked="0"/>
    </xf>
    <xf numFmtId="3" fontId="7" fillId="5" borderId="1" xfId="1" applyNumberFormat="1" applyFont="1" applyFill="1" applyBorder="1" applyAlignment="1" applyProtection="1">
      <alignment horizontal="center" vertical="center" wrapText="1"/>
      <protection locked="0"/>
    </xf>
    <xf numFmtId="0" fontId="7" fillId="6" borderId="1" xfId="0" applyNumberFormat="1" applyFont="1" applyFill="1" applyBorder="1" applyAlignment="1">
      <alignment horizontal="left" vertical="center" wrapText="1"/>
    </xf>
    <xf numFmtId="0" fontId="17" fillId="9" borderId="16" xfId="1" applyFont="1" applyFill="1" applyBorder="1" applyAlignment="1">
      <alignment vertical="center" wrapText="1"/>
    </xf>
    <xf numFmtId="0" fontId="17" fillId="9" borderId="18" xfId="1" applyFont="1" applyFill="1" applyBorder="1" applyAlignment="1">
      <alignment vertical="center" wrapText="1"/>
    </xf>
    <xf numFmtId="0" fontId="17" fillId="9" borderId="17" xfId="1" applyFont="1" applyFill="1" applyBorder="1" applyAlignment="1">
      <alignment vertical="center" wrapText="1"/>
    </xf>
    <xf numFmtId="0" fontId="17" fillId="9" borderId="9" xfId="1" applyFont="1" applyFill="1" applyBorder="1" applyAlignment="1" applyProtection="1">
      <alignment horizontal="left"/>
      <protection locked="0"/>
    </xf>
    <xf numFmtId="0" fontId="17" fillId="9" borderId="10" xfId="1" applyFont="1" applyFill="1" applyBorder="1" applyAlignment="1" applyProtection="1">
      <alignment horizontal="left"/>
      <protection locked="0"/>
    </xf>
    <xf numFmtId="0" fontId="17" fillId="9" borderId="11" xfId="1" applyFont="1" applyFill="1" applyBorder="1" applyAlignment="1" applyProtection="1">
      <alignment horizontal="left"/>
      <protection locked="0"/>
    </xf>
    <xf numFmtId="0" fontId="17" fillId="9" borderId="12" xfId="1" applyFont="1" applyFill="1" applyBorder="1" applyAlignment="1">
      <alignment vertical="center" wrapText="1"/>
    </xf>
    <xf numFmtId="0" fontId="17" fillId="9" borderId="19" xfId="1" applyFont="1" applyFill="1" applyBorder="1" applyAlignment="1">
      <alignment vertical="center" wrapText="1"/>
    </xf>
    <xf numFmtId="0" fontId="17" fillId="9" borderId="13" xfId="1" applyFont="1" applyFill="1" applyBorder="1" applyAlignment="1">
      <alignment vertical="center" wrapText="1"/>
    </xf>
    <xf numFmtId="0" fontId="17" fillId="9" borderId="14" xfId="1" applyFont="1" applyFill="1" applyBorder="1" applyAlignment="1">
      <alignment vertical="center" wrapText="1"/>
    </xf>
    <xf numFmtId="0" fontId="17" fillId="9" borderId="0" xfId="1" applyFont="1" applyFill="1" applyBorder="1" applyAlignment="1">
      <alignment vertical="center" wrapText="1"/>
    </xf>
    <xf numFmtId="0" fontId="17" fillId="9" borderId="15" xfId="1" applyFont="1" applyFill="1" applyBorder="1" applyAlignment="1">
      <alignment vertical="center" wrapText="1"/>
    </xf>
    <xf numFmtId="0" fontId="14" fillId="0" borderId="0" xfId="0" applyFont="1" applyAlignment="1">
      <alignment horizontal="center" vertical="center" wrapText="1"/>
    </xf>
    <xf numFmtId="0" fontId="8" fillId="0" borderId="0" xfId="0" applyFont="1" applyAlignment="1">
      <alignment horizontal="center" vertical="center" wrapText="1"/>
    </xf>
    <xf numFmtId="0" fontId="15" fillId="0" borderId="0" xfId="0"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justify"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9" fillId="0" borderId="0" xfId="0" applyFont="1" applyAlignment="1">
      <alignment horizontal="center" vertical="center" wrapText="1"/>
    </xf>
  </cellXfs>
  <cellStyles count="13">
    <cellStyle name="Moeda 2" xfId="5"/>
    <cellStyle name="Moeda 2 2" xfId="9"/>
    <cellStyle name="Moeda 3" xfId="8"/>
    <cellStyle name="Normal" xfId="0" builtinId="0"/>
    <cellStyle name="Normal 2" xfId="1"/>
    <cellStyle name="Porcentagem 2" xfId="12"/>
    <cellStyle name="Separador de milhares 2" xfId="2"/>
    <cellStyle name="Separador de milhares 2 2" xfId="7"/>
    <cellStyle name="Separador de milhares 2 2 2" xfId="11"/>
    <cellStyle name="Separador de milhares 2 3" xfId="6"/>
    <cellStyle name="Separador de milhares 2 3 2" xfId="10"/>
    <cellStyle name="Separador de milhares 3" xfId="3"/>
    <cellStyle name="Título 5" xfId="4"/>
  </cellStyles>
  <dxfs count="99">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335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dimension ref="A1:W7"/>
  <sheetViews>
    <sheetView zoomScale="80" zoomScaleNormal="80" workbookViewId="0">
      <selection activeCell="L1" sqref="L1:O1048576"/>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8" style="2" customWidth="1"/>
    <col min="7" max="7" width="11.2851562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51</v>
      </c>
      <c r="B1" s="71"/>
      <c r="C1" s="71"/>
      <c r="D1" s="71" t="s">
        <v>52</v>
      </c>
      <c r="E1" s="71"/>
      <c r="F1" s="71"/>
      <c r="G1" s="71"/>
      <c r="H1" s="71"/>
      <c r="I1" s="71" t="s">
        <v>53</v>
      </c>
      <c r="J1" s="71"/>
      <c r="K1" s="71"/>
      <c r="L1" s="70" t="s">
        <v>71</v>
      </c>
      <c r="M1" s="70" t="s">
        <v>72</v>
      </c>
      <c r="N1" s="70" t="s">
        <v>73</v>
      </c>
      <c r="O1" s="70" t="s">
        <v>74</v>
      </c>
      <c r="P1" s="70" t="s">
        <v>47</v>
      </c>
      <c r="Q1" s="70" t="s">
        <v>47</v>
      </c>
      <c r="R1" s="70" t="s">
        <v>47</v>
      </c>
      <c r="S1" s="70" t="s">
        <v>47</v>
      </c>
      <c r="T1" s="70" t="s">
        <v>47</v>
      </c>
      <c r="U1" s="70" t="s">
        <v>47</v>
      </c>
      <c r="V1" s="70" t="s">
        <v>47</v>
      </c>
      <c r="W1" s="70" t="s">
        <v>47</v>
      </c>
    </row>
    <row r="2" spans="1:23" ht="21.75" customHeight="1" x14ac:dyDescent="0.25">
      <c r="A2" s="71" t="s">
        <v>31</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7" t="s">
        <v>3</v>
      </c>
      <c r="B3" s="27" t="s">
        <v>1</v>
      </c>
      <c r="C3" s="17" t="s">
        <v>4</v>
      </c>
      <c r="D3" s="17" t="s">
        <v>6</v>
      </c>
      <c r="E3" s="17" t="s">
        <v>45</v>
      </c>
      <c r="F3" s="17" t="s">
        <v>46</v>
      </c>
      <c r="G3" s="17" t="s">
        <v>28</v>
      </c>
      <c r="H3" s="18" t="s">
        <v>5</v>
      </c>
      <c r="I3" s="28" t="s">
        <v>30</v>
      </c>
      <c r="J3" s="29" t="s">
        <v>0</v>
      </c>
      <c r="K3" s="27" t="s">
        <v>7</v>
      </c>
      <c r="L3" s="68">
        <v>42216</v>
      </c>
      <c r="M3" s="68">
        <v>42270</v>
      </c>
      <c r="N3" s="68">
        <v>42282</v>
      </c>
      <c r="O3" s="68">
        <v>42291</v>
      </c>
      <c r="P3" s="19" t="s">
        <v>2</v>
      </c>
      <c r="Q3" s="19" t="s">
        <v>2</v>
      </c>
      <c r="R3" s="19" t="s">
        <v>2</v>
      </c>
      <c r="S3" s="19" t="s">
        <v>2</v>
      </c>
      <c r="T3" s="19" t="s">
        <v>2</v>
      </c>
      <c r="U3" s="19" t="s">
        <v>2</v>
      </c>
      <c r="V3" s="19" t="s">
        <v>2</v>
      </c>
      <c r="W3" s="19" t="s">
        <v>2</v>
      </c>
    </row>
    <row r="4" spans="1:23" ht="72.75" customHeight="1" x14ac:dyDescent="0.25">
      <c r="A4" s="52" t="s">
        <v>57</v>
      </c>
      <c r="B4" s="49">
        <v>1</v>
      </c>
      <c r="C4" s="53">
        <v>1</v>
      </c>
      <c r="D4" s="54" t="s">
        <v>59</v>
      </c>
      <c r="E4" s="45" t="s">
        <v>49</v>
      </c>
      <c r="F4" s="50" t="s">
        <v>54</v>
      </c>
      <c r="G4" s="50" t="s">
        <v>55</v>
      </c>
      <c r="H4" s="55">
        <v>81</v>
      </c>
      <c r="I4" s="56">
        <v>1</v>
      </c>
      <c r="J4" s="31">
        <f>I4-(SUM(L4:W4))</f>
        <v>1</v>
      </c>
      <c r="K4" s="32" t="str">
        <f>IF(J4&lt;0,"ATENÇÃO","OK")</f>
        <v>OK</v>
      </c>
      <c r="L4" s="48">
        <v>0</v>
      </c>
      <c r="M4" s="48">
        <v>0</v>
      </c>
      <c r="N4" s="48">
        <v>0</v>
      </c>
      <c r="O4" s="48">
        <v>0</v>
      </c>
      <c r="P4" s="48">
        <v>0</v>
      </c>
      <c r="Q4" s="48">
        <v>0</v>
      </c>
      <c r="R4" s="48">
        <v>0</v>
      </c>
      <c r="S4" s="48">
        <v>0</v>
      </c>
      <c r="T4" s="48">
        <v>0</v>
      </c>
      <c r="U4" s="48">
        <v>0</v>
      </c>
      <c r="V4" s="48">
        <v>0</v>
      </c>
      <c r="W4" s="48">
        <v>0</v>
      </c>
    </row>
    <row r="5" spans="1:23" ht="87" customHeight="1" x14ac:dyDescent="0.25">
      <c r="A5" s="51" t="s">
        <v>58</v>
      </c>
      <c r="B5" s="49">
        <v>2</v>
      </c>
      <c r="C5" s="53">
        <v>2</v>
      </c>
      <c r="D5" s="54" t="s">
        <v>60</v>
      </c>
      <c r="E5" s="50" t="s">
        <v>49</v>
      </c>
      <c r="F5" s="50" t="s">
        <v>56</v>
      </c>
      <c r="G5" s="50" t="s">
        <v>55</v>
      </c>
      <c r="H5" s="55">
        <v>714</v>
      </c>
      <c r="I5" s="56">
        <v>14</v>
      </c>
      <c r="J5" s="31">
        <f t="shared" ref="J5" si="0">I5-(SUM(L5:W5))</f>
        <v>2</v>
      </c>
      <c r="K5" s="32" t="str">
        <f t="shared" ref="K5" si="1">IF(J5&lt;0,"ATENÇÃO","OK")</f>
        <v>OK</v>
      </c>
      <c r="L5" s="48">
        <v>2</v>
      </c>
      <c r="M5" s="48">
        <v>1</v>
      </c>
      <c r="N5" s="48">
        <v>8</v>
      </c>
      <c r="O5" s="48">
        <v>1</v>
      </c>
      <c r="P5" s="48">
        <v>0</v>
      </c>
      <c r="Q5" s="48">
        <v>0</v>
      </c>
      <c r="R5" s="48">
        <v>0</v>
      </c>
      <c r="S5" s="48">
        <v>0</v>
      </c>
      <c r="T5" s="48">
        <v>0</v>
      </c>
      <c r="U5" s="48">
        <v>0</v>
      </c>
      <c r="V5" s="48">
        <v>0</v>
      </c>
      <c r="W5" s="48">
        <v>0</v>
      </c>
    </row>
    <row r="6" spans="1:23" x14ac:dyDescent="0.25">
      <c r="M6" s="69"/>
    </row>
    <row r="7" spans="1:23" ht="15" customHeight="1" x14ac:dyDescent="0.25"/>
  </sheetData>
  <mergeCells count="16">
    <mergeCell ref="L1:L2"/>
    <mergeCell ref="A1:C1"/>
    <mergeCell ref="W1:W2"/>
    <mergeCell ref="Q1:Q2"/>
    <mergeCell ref="R1:R2"/>
    <mergeCell ref="S1:S2"/>
    <mergeCell ref="T1:T2"/>
    <mergeCell ref="U1:U2"/>
    <mergeCell ref="M1:M2"/>
    <mergeCell ref="N1:N2"/>
    <mergeCell ref="O1:O2"/>
    <mergeCell ref="P1:P2"/>
    <mergeCell ref="V1:V2"/>
    <mergeCell ref="I1:K1"/>
    <mergeCell ref="D1:H1"/>
    <mergeCell ref="A2:K2"/>
  </mergeCells>
  <phoneticPr fontId="0" type="noConversion"/>
  <conditionalFormatting sqref="P5:W5">
    <cfRule type="cellIs" dxfId="98" priority="31" stopIfTrue="1" operator="greaterThan">
      <formula>0</formula>
    </cfRule>
    <cfRule type="cellIs" dxfId="97" priority="32" stopIfTrue="1" operator="greaterThan">
      <formula>0</formula>
    </cfRule>
    <cfRule type="cellIs" dxfId="96" priority="33" stopIfTrue="1" operator="greaterThan">
      <formula>0</formula>
    </cfRule>
  </conditionalFormatting>
  <conditionalFormatting sqref="P4:W4">
    <cfRule type="cellIs" dxfId="95" priority="10" stopIfTrue="1" operator="greaterThan">
      <formula>0</formula>
    </cfRule>
    <cfRule type="cellIs" dxfId="94" priority="11" stopIfTrue="1" operator="greaterThan">
      <formula>0</formula>
    </cfRule>
    <cfRule type="cellIs" dxfId="93" priority="12" stopIfTrue="1" operator="greaterThan">
      <formula>0</formula>
    </cfRule>
  </conditionalFormatting>
  <conditionalFormatting sqref="L4 L5:N5">
    <cfRule type="cellIs" dxfId="92" priority="4" stopIfTrue="1" operator="greaterThan">
      <formula>0</formula>
    </cfRule>
    <cfRule type="cellIs" dxfId="91" priority="5" stopIfTrue="1" operator="greaterThan">
      <formula>0</formula>
    </cfRule>
    <cfRule type="cellIs" dxfId="90" priority="6" stopIfTrue="1" operator="greaterThan">
      <formula>0</formula>
    </cfRule>
  </conditionalFormatting>
  <conditionalFormatting sqref="M4:O4 O5">
    <cfRule type="cellIs" dxfId="89" priority="1" stopIfTrue="1" operator="greaterThan">
      <formula>0</formula>
    </cfRule>
    <cfRule type="cellIs" dxfId="88" priority="2" stopIfTrue="1" operator="greaterThan">
      <formula>0</formula>
    </cfRule>
    <cfRule type="cellIs" dxfId="87"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
  <sheetViews>
    <sheetView zoomScale="80" zoomScaleNormal="80" workbookViewId="0">
      <selection activeCell="H5" sqref="H5"/>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8" style="2" customWidth="1"/>
    <col min="7" max="7" width="11.2851562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51</v>
      </c>
      <c r="B1" s="71"/>
      <c r="C1" s="71"/>
      <c r="D1" s="71" t="s">
        <v>52</v>
      </c>
      <c r="E1" s="71"/>
      <c r="F1" s="71"/>
      <c r="G1" s="71"/>
      <c r="H1" s="71"/>
      <c r="I1" s="71" t="s">
        <v>53</v>
      </c>
      <c r="J1" s="71"/>
      <c r="K1" s="71"/>
      <c r="L1" s="70" t="s">
        <v>75</v>
      </c>
      <c r="M1" s="70" t="s">
        <v>76</v>
      </c>
      <c r="N1" s="70" t="s">
        <v>47</v>
      </c>
      <c r="O1" s="70" t="s">
        <v>47</v>
      </c>
      <c r="P1" s="70" t="s">
        <v>47</v>
      </c>
      <c r="Q1" s="70" t="s">
        <v>47</v>
      </c>
      <c r="R1" s="70" t="s">
        <v>47</v>
      </c>
      <c r="S1" s="70" t="s">
        <v>47</v>
      </c>
      <c r="T1" s="70" t="s">
        <v>47</v>
      </c>
      <c r="U1" s="70" t="s">
        <v>47</v>
      </c>
      <c r="V1" s="70" t="s">
        <v>47</v>
      </c>
      <c r="W1" s="70" t="s">
        <v>47</v>
      </c>
    </row>
    <row r="2" spans="1:23" ht="21.75" customHeight="1" x14ac:dyDescent="0.25">
      <c r="A2" s="71" t="s">
        <v>61</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7" t="s">
        <v>3</v>
      </c>
      <c r="B3" s="27" t="s">
        <v>1</v>
      </c>
      <c r="C3" s="17" t="s">
        <v>4</v>
      </c>
      <c r="D3" s="17" t="s">
        <v>6</v>
      </c>
      <c r="E3" s="17" t="s">
        <v>45</v>
      </c>
      <c r="F3" s="17" t="s">
        <v>46</v>
      </c>
      <c r="G3" s="17" t="s">
        <v>28</v>
      </c>
      <c r="H3" s="18" t="s">
        <v>5</v>
      </c>
      <c r="I3" s="28" t="s">
        <v>30</v>
      </c>
      <c r="J3" s="29" t="s">
        <v>0</v>
      </c>
      <c r="K3" s="27" t="s">
        <v>7</v>
      </c>
      <c r="L3" s="68">
        <v>42223</v>
      </c>
      <c r="M3" s="68">
        <v>42223</v>
      </c>
      <c r="N3" s="19" t="s">
        <v>2</v>
      </c>
      <c r="O3" s="19" t="s">
        <v>2</v>
      </c>
      <c r="P3" s="19" t="s">
        <v>2</v>
      </c>
      <c r="Q3" s="19" t="s">
        <v>2</v>
      </c>
      <c r="R3" s="19" t="s">
        <v>2</v>
      </c>
      <c r="S3" s="19" t="s">
        <v>2</v>
      </c>
      <c r="T3" s="19" t="s">
        <v>2</v>
      </c>
      <c r="U3" s="19" t="s">
        <v>2</v>
      </c>
      <c r="V3" s="19" t="s">
        <v>2</v>
      </c>
      <c r="W3" s="19" t="s">
        <v>2</v>
      </c>
    </row>
    <row r="4" spans="1:23" ht="72.75" customHeight="1" x14ac:dyDescent="0.25">
      <c r="A4" s="52" t="s">
        <v>57</v>
      </c>
      <c r="B4" s="49">
        <v>1</v>
      </c>
      <c r="C4" s="53">
        <v>1</v>
      </c>
      <c r="D4" s="54" t="s">
        <v>59</v>
      </c>
      <c r="E4" s="45" t="s">
        <v>49</v>
      </c>
      <c r="F4" s="50" t="s">
        <v>54</v>
      </c>
      <c r="G4" s="50" t="s">
        <v>55</v>
      </c>
      <c r="H4" s="55">
        <v>81</v>
      </c>
      <c r="I4" s="56">
        <v>41</v>
      </c>
      <c r="J4" s="31">
        <f>I4-(SUM(L4:W4))</f>
        <v>0</v>
      </c>
      <c r="K4" s="32" t="str">
        <f>IF(J4&lt;0,"ATENÇÃO","OK")</f>
        <v>OK</v>
      </c>
      <c r="L4" s="48">
        <v>0</v>
      </c>
      <c r="M4" s="48">
        <v>41</v>
      </c>
      <c r="N4" s="48">
        <v>0</v>
      </c>
      <c r="O4" s="48">
        <v>0</v>
      </c>
      <c r="P4" s="48">
        <v>0</v>
      </c>
      <c r="Q4" s="48">
        <v>0</v>
      </c>
      <c r="R4" s="48">
        <v>0</v>
      </c>
      <c r="S4" s="48">
        <v>0</v>
      </c>
      <c r="T4" s="48">
        <v>0</v>
      </c>
      <c r="U4" s="48">
        <v>0</v>
      </c>
      <c r="V4" s="48">
        <v>0</v>
      </c>
      <c r="W4" s="48">
        <v>0</v>
      </c>
    </row>
    <row r="5" spans="1:23" ht="87" customHeight="1" x14ac:dyDescent="0.25">
      <c r="A5" s="51" t="s">
        <v>58</v>
      </c>
      <c r="B5" s="49">
        <v>2</v>
      </c>
      <c r="C5" s="53">
        <v>2</v>
      </c>
      <c r="D5" s="54" t="s">
        <v>60</v>
      </c>
      <c r="E5" s="50" t="s">
        <v>49</v>
      </c>
      <c r="F5" s="50" t="s">
        <v>56</v>
      </c>
      <c r="G5" s="50" t="s">
        <v>55</v>
      </c>
      <c r="H5" s="55">
        <v>714</v>
      </c>
      <c r="I5" s="56">
        <v>1</v>
      </c>
      <c r="J5" s="31">
        <f t="shared" ref="J5" si="0">I5-(SUM(L5:W5))</f>
        <v>0</v>
      </c>
      <c r="K5" s="32" t="str">
        <f t="shared" ref="K5" si="1">IF(J5&lt;0,"ATENÇÃO","OK")</f>
        <v>OK</v>
      </c>
      <c r="L5" s="48">
        <v>1</v>
      </c>
      <c r="M5" s="48">
        <v>0</v>
      </c>
      <c r="N5" s="48">
        <v>0</v>
      </c>
      <c r="O5" s="48">
        <v>0</v>
      </c>
      <c r="P5" s="48">
        <v>0</v>
      </c>
      <c r="Q5" s="48">
        <v>0</v>
      </c>
      <c r="R5" s="48">
        <v>0</v>
      </c>
      <c r="S5" s="48">
        <v>0</v>
      </c>
      <c r="T5" s="48">
        <v>0</v>
      </c>
      <c r="U5" s="48">
        <v>0</v>
      </c>
      <c r="V5" s="48">
        <v>0</v>
      </c>
      <c r="W5" s="48">
        <v>0</v>
      </c>
    </row>
    <row r="7" spans="1:23" ht="15" customHeight="1" x14ac:dyDescent="0.25"/>
  </sheetData>
  <mergeCells count="16">
    <mergeCell ref="U1:U2"/>
    <mergeCell ref="V1:V2"/>
    <mergeCell ref="W1:W2"/>
    <mergeCell ref="A2:K2"/>
    <mergeCell ref="O1:O2"/>
    <mergeCell ref="P1:P2"/>
    <mergeCell ref="Q1:Q2"/>
    <mergeCell ref="R1:R2"/>
    <mergeCell ref="S1:S2"/>
    <mergeCell ref="T1:T2"/>
    <mergeCell ref="A1:C1"/>
    <mergeCell ref="D1:H1"/>
    <mergeCell ref="I1:K1"/>
    <mergeCell ref="L1:L2"/>
    <mergeCell ref="M1:M2"/>
    <mergeCell ref="N1:N2"/>
  </mergeCells>
  <conditionalFormatting sqref="N5:W5">
    <cfRule type="cellIs" dxfId="86" priority="10" stopIfTrue="1" operator="greaterThan">
      <formula>0</formula>
    </cfRule>
    <cfRule type="cellIs" dxfId="85" priority="11" stopIfTrue="1" operator="greaterThan">
      <formula>0</formula>
    </cfRule>
    <cfRule type="cellIs" dxfId="84" priority="12" stopIfTrue="1" operator="greaterThan">
      <formula>0</formula>
    </cfRule>
  </conditionalFormatting>
  <conditionalFormatting sqref="N4:W4">
    <cfRule type="cellIs" dxfId="83" priority="7" stopIfTrue="1" operator="greaterThan">
      <formula>0</formula>
    </cfRule>
    <cfRule type="cellIs" dxfId="82" priority="8" stopIfTrue="1" operator="greaterThan">
      <formula>0</formula>
    </cfRule>
    <cfRule type="cellIs" dxfId="81" priority="9" stopIfTrue="1" operator="greaterThan">
      <formula>0</formula>
    </cfRule>
  </conditionalFormatting>
  <conditionalFormatting sqref="L4 L5:M5">
    <cfRule type="cellIs" dxfId="80" priority="4" stopIfTrue="1" operator="greaterThan">
      <formula>0</formula>
    </cfRule>
    <cfRule type="cellIs" dxfId="79" priority="5" stopIfTrue="1" operator="greaterThan">
      <formula>0</formula>
    </cfRule>
    <cfRule type="cellIs" dxfId="78" priority="6" stopIfTrue="1" operator="greaterThan">
      <formula>0</formula>
    </cfRule>
  </conditionalFormatting>
  <conditionalFormatting sqref="M4">
    <cfRule type="cellIs" dxfId="77" priority="1" stopIfTrue="1" operator="greaterThan">
      <formula>0</formula>
    </cfRule>
    <cfRule type="cellIs" dxfId="76" priority="2" stopIfTrue="1" operator="greaterThan">
      <formula>0</formula>
    </cfRule>
    <cfRule type="cellIs" dxfId="75"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
  <sheetViews>
    <sheetView zoomScale="80" zoomScaleNormal="80" workbookViewId="0">
      <selection activeCell="I9" sqref="I9"/>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8" style="2" customWidth="1"/>
    <col min="7" max="7" width="11.2851562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51</v>
      </c>
      <c r="B1" s="71"/>
      <c r="C1" s="71"/>
      <c r="D1" s="71" t="s">
        <v>52</v>
      </c>
      <c r="E1" s="71"/>
      <c r="F1" s="71"/>
      <c r="G1" s="71"/>
      <c r="H1" s="71"/>
      <c r="I1" s="71" t="s">
        <v>53</v>
      </c>
      <c r="J1" s="71"/>
      <c r="K1" s="71"/>
      <c r="L1" s="70" t="s">
        <v>47</v>
      </c>
      <c r="M1" s="70" t="s">
        <v>47</v>
      </c>
      <c r="N1" s="70" t="s">
        <v>47</v>
      </c>
      <c r="O1" s="70" t="s">
        <v>47</v>
      </c>
      <c r="P1" s="70" t="s">
        <v>47</v>
      </c>
      <c r="Q1" s="70" t="s">
        <v>47</v>
      </c>
      <c r="R1" s="70" t="s">
        <v>47</v>
      </c>
      <c r="S1" s="70" t="s">
        <v>47</v>
      </c>
      <c r="T1" s="70" t="s">
        <v>47</v>
      </c>
      <c r="U1" s="70" t="s">
        <v>47</v>
      </c>
      <c r="V1" s="70" t="s">
        <v>47</v>
      </c>
      <c r="W1" s="70" t="s">
        <v>47</v>
      </c>
    </row>
    <row r="2" spans="1:23" ht="21.75" customHeight="1" x14ac:dyDescent="0.25">
      <c r="A2" s="71" t="s">
        <v>50</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7" t="s">
        <v>3</v>
      </c>
      <c r="B3" s="27" t="s">
        <v>1</v>
      </c>
      <c r="C3" s="17" t="s">
        <v>4</v>
      </c>
      <c r="D3" s="17" t="s">
        <v>6</v>
      </c>
      <c r="E3" s="17" t="s">
        <v>45</v>
      </c>
      <c r="F3" s="17" t="s">
        <v>46</v>
      </c>
      <c r="G3" s="17" t="s">
        <v>28</v>
      </c>
      <c r="H3" s="18" t="s">
        <v>5</v>
      </c>
      <c r="I3" s="28" t="s">
        <v>30</v>
      </c>
      <c r="J3" s="29" t="s">
        <v>0</v>
      </c>
      <c r="K3" s="27" t="s">
        <v>7</v>
      </c>
      <c r="L3" s="19" t="s">
        <v>2</v>
      </c>
      <c r="M3" s="19" t="s">
        <v>2</v>
      </c>
      <c r="N3" s="19" t="s">
        <v>2</v>
      </c>
      <c r="O3" s="19" t="s">
        <v>2</v>
      </c>
      <c r="P3" s="19" t="s">
        <v>2</v>
      </c>
      <c r="Q3" s="19" t="s">
        <v>2</v>
      </c>
      <c r="R3" s="19" t="s">
        <v>2</v>
      </c>
      <c r="S3" s="19" t="s">
        <v>2</v>
      </c>
      <c r="T3" s="19" t="s">
        <v>2</v>
      </c>
      <c r="U3" s="19" t="s">
        <v>2</v>
      </c>
      <c r="V3" s="19" t="s">
        <v>2</v>
      </c>
      <c r="W3" s="19" t="s">
        <v>2</v>
      </c>
    </row>
    <row r="4" spans="1:23" ht="72.75" customHeight="1" x14ac:dyDescent="0.25">
      <c r="A4" s="52" t="s">
        <v>57</v>
      </c>
      <c r="B4" s="49">
        <v>1</v>
      </c>
      <c r="C4" s="53">
        <v>1</v>
      </c>
      <c r="D4" s="54" t="s">
        <v>59</v>
      </c>
      <c r="E4" s="45" t="s">
        <v>49</v>
      </c>
      <c r="F4" s="50" t="s">
        <v>54</v>
      </c>
      <c r="G4" s="50" t="s">
        <v>55</v>
      </c>
      <c r="H4" s="55">
        <v>81</v>
      </c>
      <c r="I4" s="56">
        <v>974</v>
      </c>
      <c r="J4" s="31">
        <f>I4-(SUM(L4:W4))</f>
        <v>974</v>
      </c>
      <c r="K4" s="32" t="str">
        <f>IF(J4&lt;0,"ATENÇÃO","OK")</f>
        <v>OK</v>
      </c>
      <c r="L4" s="48">
        <v>0</v>
      </c>
      <c r="M4" s="48">
        <v>0</v>
      </c>
      <c r="N4" s="48">
        <v>0</v>
      </c>
      <c r="O4" s="48">
        <v>0</v>
      </c>
      <c r="P4" s="48">
        <v>0</v>
      </c>
      <c r="Q4" s="48">
        <v>0</v>
      </c>
      <c r="R4" s="48">
        <v>0</v>
      </c>
      <c r="S4" s="48">
        <v>0</v>
      </c>
      <c r="T4" s="48">
        <v>0</v>
      </c>
      <c r="U4" s="48">
        <v>0</v>
      </c>
      <c r="V4" s="48">
        <v>0</v>
      </c>
      <c r="W4" s="48">
        <v>0</v>
      </c>
    </row>
    <row r="5" spans="1:23" ht="87" customHeight="1" x14ac:dyDescent="0.25">
      <c r="A5" s="51" t="s">
        <v>58</v>
      </c>
      <c r="B5" s="49">
        <v>2</v>
      </c>
      <c r="C5" s="53">
        <v>2</v>
      </c>
      <c r="D5" s="54" t="s">
        <v>60</v>
      </c>
      <c r="E5" s="50" t="s">
        <v>49</v>
      </c>
      <c r="F5" s="50" t="s">
        <v>56</v>
      </c>
      <c r="G5" s="50" t="s">
        <v>55</v>
      </c>
      <c r="H5" s="55">
        <v>714</v>
      </c>
      <c r="I5" s="56">
        <v>1</v>
      </c>
      <c r="J5" s="31">
        <f t="shared" ref="J5" si="0">I5-(SUM(L5:W5))</f>
        <v>1</v>
      </c>
      <c r="K5" s="32" t="str">
        <f t="shared" ref="K5" si="1">IF(J5&lt;0,"ATENÇÃO","OK")</f>
        <v>OK</v>
      </c>
      <c r="L5" s="48">
        <v>0</v>
      </c>
      <c r="M5" s="48">
        <v>0</v>
      </c>
      <c r="N5" s="48">
        <v>0</v>
      </c>
      <c r="O5" s="48">
        <v>0</v>
      </c>
      <c r="P5" s="48">
        <v>0</v>
      </c>
      <c r="Q5" s="48">
        <v>0</v>
      </c>
      <c r="R5" s="48">
        <v>0</v>
      </c>
      <c r="S5" s="48">
        <v>0</v>
      </c>
      <c r="T5" s="48">
        <v>0</v>
      </c>
      <c r="U5" s="48">
        <v>0</v>
      </c>
      <c r="V5" s="48">
        <v>0</v>
      </c>
      <c r="W5" s="48">
        <v>0</v>
      </c>
    </row>
    <row r="7" spans="1:23" ht="15" customHeight="1" x14ac:dyDescent="0.25"/>
  </sheetData>
  <mergeCells count="16">
    <mergeCell ref="U1:U2"/>
    <mergeCell ref="V1:V2"/>
    <mergeCell ref="W1:W2"/>
    <mergeCell ref="A2:K2"/>
    <mergeCell ref="O1:O2"/>
    <mergeCell ref="P1:P2"/>
    <mergeCell ref="Q1:Q2"/>
    <mergeCell ref="R1:R2"/>
    <mergeCell ref="S1:S2"/>
    <mergeCell ref="T1:T2"/>
    <mergeCell ref="A1:C1"/>
    <mergeCell ref="D1:H1"/>
    <mergeCell ref="I1:K1"/>
    <mergeCell ref="L1:L2"/>
    <mergeCell ref="M1:M2"/>
    <mergeCell ref="N1:N2"/>
  </mergeCells>
  <conditionalFormatting sqref="L4 L5:W5">
    <cfRule type="cellIs" dxfId="74" priority="4" stopIfTrue="1" operator="greaterThan">
      <formula>0</formula>
    </cfRule>
    <cfRule type="cellIs" dxfId="73" priority="5" stopIfTrue="1" operator="greaterThan">
      <formula>0</formula>
    </cfRule>
    <cfRule type="cellIs" dxfId="72" priority="6" stopIfTrue="1" operator="greaterThan">
      <formula>0</formula>
    </cfRule>
  </conditionalFormatting>
  <conditionalFormatting sqref="M4:W4">
    <cfRule type="cellIs" dxfId="71" priority="1" stopIfTrue="1" operator="greaterThan">
      <formula>0</formula>
    </cfRule>
    <cfRule type="cellIs" dxfId="70" priority="2" stopIfTrue="1" operator="greaterThan">
      <formula>0</formula>
    </cfRule>
    <cfRule type="cellIs" dxfId="69"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
  <sheetViews>
    <sheetView zoomScale="80" zoomScaleNormal="80" workbookViewId="0">
      <selection activeCell="I4" sqref="I4:I5"/>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8" style="2" customWidth="1"/>
    <col min="7" max="7" width="11.2851562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51</v>
      </c>
      <c r="B1" s="71"/>
      <c r="C1" s="71"/>
      <c r="D1" s="71" t="s">
        <v>52</v>
      </c>
      <c r="E1" s="71"/>
      <c r="F1" s="71"/>
      <c r="G1" s="71"/>
      <c r="H1" s="71"/>
      <c r="I1" s="71" t="s">
        <v>53</v>
      </c>
      <c r="J1" s="71"/>
      <c r="K1" s="71"/>
      <c r="L1" s="70" t="s">
        <v>47</v>
      </c>
      <c r="M1" s="70" t="s">
        <v>47</v>
      </c>
      <c r="N1" s="70" t="s">
        <v>47</v>
      </c>
      <c r="O1" s="70" t="s">
        <v>47</v>
      </c>
      <c r="P1" s="70" t="s">
        <v>47</v>
      </c>
      <c r="Q1" s="70" t="s">
        <v>47</v>
      </c>
      <c r="R1" s="70" t="s">
        <v>47</v>
      </c>
      <c r="S1" s="70" t="s">
        <v>47</v>
      </c>
      <c r="T1" s="70" t="s">
        <v>47</v>
      </c>
      <c r="U1" s="70" t="s">
        <v>47</v>
      </c>
      <c r="V1" s="70" t="s">
        <v>47</v>
      </c>
      <c r="W1" s="70" t="s">
        <v>47</v>
      </c>
    </row>
    <row r="2" spans="1:23" ht="21.75" customHeight="1" x14ac:dyDescent="0.25">
      <c r="A2" s="71" t="s">
        <v>32</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7" t="s">
        <v>3</v>
      </c>
      <c r="B3" s="27" t="s">
        <v>1</v>
      </c>
      <c r="C3" s="17" t="s">
        <v>4</v>
      </c>
      <c r="D3" s="17" t="s">
        <v>6</v>
      </c>
      <c r="E3" s="17" t="s">
        <v>45</v>
      </c>
      <c r="F3" s="17" t="s">
        <v>46</v>
      </c>
      <c r="G3" s="17" t="s">
        <v>28</v>
      </c>
      <c r="H3" s="18" t="s">
        <v>5</v>
      </c>
      <c r="I3" s="28" t="s">
        <v>30</v>
      </c>
      <c r="J3" s="29" t="s">
        <v>0</v>
      </c>
      <c r="K3" s="27" t="s">
        <v>7</v>
      </c>
      <c r="L3" s="19" t="s">
        <v>2</v>
      </c>
      <c r="M3" s="19" t="s">
        <v>2</v>
      </c>
      <c r="N3" s="19" t="s">
        <v>2</v>
      </c>
      <c r="O3" s="19" t="s">
        <v>2</v>
      </c>
      <c r="P3" s="19" t="s">
        <v>2</v>
      </c>
      <c r="Q3" s="19" t="s">
        <v>2</v>
      </c>
      <c r="R3" s="19" t="s">
        <v>2</v>
      </c>
      <c r="S3" s="19" t="s">
        <v>2</v>
      </c>
      <c r="T3" s="19" t="s">
        <v>2</v>
      </c>
      <c r="U3" s="19" t="s">
        <v>2</v>
      </c>
      <c r="V3" s="19" t="s">
        <v>2</v>
      </c>
      <c r="W3" s="19" t="s">
        <v>2</v>
      </c>
    </row>
    <row r="4" spans="1:23" ht="72.75" customHeight="1" x14ac:dyDescent="0.25">
      <c r="A4" s="52" t="s">
        <v>57</v>
      </c>
      <c r="B4" s="49">
        <v>1</v>
      </c>
      <c r="C4" s="53">
        <v>1</v>
      </c>
      <c r="D4" s="54" t="s">
        <v>59</v>
      </c>
      <c r="E4" s="45" t="s">
        <v>49</v>
      </c>
      <c r="F4" s="50" t="s">
        <v>54</v>
      </c>
      <c r="G4" s="50" t="s">
        <v>55</v>
      </c>
      <c r="H4" s="55">
        <v>81</v>
      </c>
      <c r="I4" s="57">
        <v>310</v>
      </c>
      <c r="J4" s="31">
        <f>I4-(SUM(L4:W4))</f>
        <v>310</v>
      </c>
      <c r="K4" s="32" t="str">
        <f>IF(J4&lt;0,"ATENÇÃO","OK")</f>
        <v>OK</v>
      </c>
      <c r="L4" s="48">
        <v>0</v>
      </c>
      <c r="M4" s="48">
        <v>0</v>
      </c>
      <c r="N4" s="48">
        <v>0</v>
      </c>
      <c r="O4" s="48">
        <v>0</v>
      </c>
      <c r="P4" s="48">
        <v>0</v>
      </c>
      <c r="Q4" s="48">
        <v>0</v>
      </c>
      <c r="R4" s="48">
        <v>0</v>
      </c>
      <c r="S4" s="48">
        <v>0</v>
      </c>
      <c r="T4" s="48">
        <v>0</v>
      </c>
      <c r="U4" s="48">
        <v>0</v>
      </c>
      <c r="V4" s="48">
        <v>0</v>
      </c>
      <c r="W4" s="48">
        <v>0</v>
      </c>
    </row>
    <row r="5" spans="1:23" ht="87" customHeight="1" x14ac:dyDescent="0.25">
      <c r="A5" s="51" t="s">
        <v>58</v>
      </c>
      <c r="B5" s="49">
        <v>2</v>
      </c>
      <c r="C5" s="53">
        <v>2</v>
      </c>
      <c r="D5" s="54" t="s">
        <v>60</v>
      </c>
      <c r="E5" s="50" t="s">
        <v>49</v>
      </c>
      <c r="F5" s="50" t="s">
        <v>56</v>
      </c>
      <c r="G5" s="50" t="s">
        <v>55</v>
      </c>
      <c r="H5" s="55">
        <v>714</v>
      </c>
      <c r="I5" s="57">
        <v>30</v>
      </c>
      <c r="J5" s="31">
        <f t="shared" ref="J5" si="0">I5-(SUM(L5:W5))</f>
        <v>30</v>
      </c>
      <c r="K5" s="32" t="str">
        <f t="shared" ref="K5" si="1">IF(J5&lt;0,"ATENÇÃO","OK")</f>
        <v>OK</v>
      </c>
      <c r="L5" s="48">
        <v>0</v>
      </c>
      <c r="M5" s="48">
        <v>0</v>
      </c>
      <c r="N5" s="48">
        <v>0</v>
      </c>
      <c r="O5" s="48">
        <v>0</v>
      </c>
      <c r="P5" s="48">
        <v>0</v>
      </c>
      <c r="Q5" s="48">
        <v>0</v>
      </c>
      <c r="R5" s="48">
        <v>0</v>
      </c>
      <c r="S5" s="48">
        <v>0</v>
      </c>
      <c r="T5" s="48">
        <v>0</v>
      </c>
      <c r="U5" s="48">
        <v>0</v>
      </c>
      <c r="V5" s="48">
        <v>0</v>
      </c>
      <c r="W5" s="48">
        <v>0</v>
      </c>
    </row>
    <row r="7" spans="1:23" ht="15" customHeight="1" x14ac:dyDescent="0.25"/>
  </sheetData>
  <mergeCells count="16">
    <mergeCell ref="U1:U2"/>
    <mergeCell ref="V1:V2"/>
    <mergeCell ref="W1:W2"/>
    <mergeCell ref="A2:K2"/>
    <mergeCell ref="O1:O2"/>
    <mergeCell ref="P1:P2"/>
    <mergeCell ref="Q1:Q2"/>
    <mergeCell ref="R1:R2"/>
    <mergeCell ref="S1:S2"/>
    <mergeCell ref="T1:T2"/>
    <mergeCell ref="A1:C1"/>
    <mergeCell ref="D1:H1"/>
    <mergeCell ref="I1:K1"/>
    <mergeCell ref="L1:L2"/>
    <mergeCell ref="M1:M2"/>
    <mergeCell ref="N1:N2"/>
  </mergeCells>
  <conditionalFormatting sqref="L4 L5:W5">
    <cfRule type="cellIs" dxfId="68" priority="4" stopIfTrue="1" operator="greaterThan">
      <formula>0</formula>
    </cfRule>
    <cfRule type="cellIs" dxfId="67" priority="5" stopIfTrue="1" operator="greaterThan">
      <formula>0</formula>
    </cfRule>
    <cfRule type="cellIs" dxfId="66" priority="6" stopIfTrue="1" operator="greaterThan">
      <formula>0</formula>
    </cfRule>
  </conditionalFormatting>
  <conditionalFormatting sqref="M4:W4">
    <cfRule type="cellIs" dxfId="65" priority="1" stopIfTrue="1" operator="greaterThan">
      <formula>0</formula>
    </cfRule>
    <cfRule type="cellIs" dxfId="64" priority="2" stopIfTrue="1" operator="greaterThan">
      <formula>0</formula>
    </cfRule>
    <cfRule type="cellIs" dxfId="63"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
  <sheetViews>
    <sheetView tabSelected="1" zoomScale="80" zoomScaleNormal="80" workbookViewId="0">
      <selection activeCell="J10" sqref="J10"/>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8" style="2" customWidth="1"/>
    <col min="7" max="7" width="11.2851562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51</v>
      </c>
      <c r="B1" s="71"/>
      <c r="C1" s="71"/>
      <c r="D1" s="71" t="s">
        <v>52</v>
      </c>
      <c r="E1" s="71"/>
      <c r="F1" s="71"/>
      <c r="G1" s="71"/>
      <c r="H1" s="71"/>
      <c r="I1" s="71" t="s">
        <v>53</v>
      </c>
      <c r="J1" s="71"/>
      <c r="K1" s="71"/>
      <c r="L1" s="70" t="s">
        <v>78</v>
      </c>
      <c r="M1" s="70" t="s">
        <v>47</v>
      </c>
      <c r="N1" s="70" t="s">
        <v>47</v>
      </c>
      <c r="O1" s="70" t="s">
        <v>47</v>
      </c>
      <c r="P1" s="70" t="s">
        <v>47</v>
      </c>
      <c r="Q1" s="70" t="s">
        <v>47</v>
      </c>
      <c r="R1" s="70" t="s">
        <v>47</v>
      </c>
      <c r="S1" s="70" t="s">
        <v>47</v>
      </c>
      <c r="T1" s="70" t="s">
        <v>47</v>
      </c>
      <c r="U1" s="70" t="s">
        <v>47</v>
      </c>
      <c r="V1" s="70" t="s">
        <v>47</v>
      </c>
      <c r="W1" s="70" t="s">
        <v>47</v>
      </c>
    </row>
    <row r="2" spans="1:23" ht="21.75" customHeight="1" x14ac:dyDescent="0.25">
      <c r="A2" s="71" t="s">
        <v>62</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7" t="s">
        <v>3</v>
      </c>
      <c r="B3" s="27" t="s">
        <v>1</v>
      </c>
      <c r="C3" s="17" t="s">
        <v>4</v>
      </c>
      <c r="D3" s="17" t="s">
        <v>6</v>
      </c>
      <c r="E3" s="17" t="s">
        <v>45</v>
      </c>
      <c r="F3" s="17" t="s">
        <v>46</v>
      </c>
      <c r="G3" s="17" t="s">
        <v>28</v>
      </c>
      <c r="H3" s="18" t="s">
        <v>5</v>
      </c>
      <c r="I3" s="28" t="s">
        <v>30</v>
      </c>
      <c r="J3" s="29" t="s">
        <v>0</v>
      </c>
      <c r="K3" s="27" t="s">
        <v>7</v>
      </c>
      <c r="L3" s="68">
        <v>42228</v>
      </c>
      <c r="M3" s="19" t="s">
        <v>2</v>
      </c>
      <c r="N3" s="19" t="s">
        <v>2</v>
      </c>
      <c r="O3" s="19" t="s">
        <v>2</v>
      </c>
      <c r="P3" s="19" t="s">
        <v>2</v>
      </c>
      <c r="Q3" s="19" t="s">
        <v>2</v>
      </c>
      <c r="R3" s="19" t="s">
        <v>2</v>
      </c>
      <c r="S3" s="19" t="s">
        <v>2</v>
      </c>
      <c r="T3" s="19" t="s">
        <v>2</v>
      </c>
      <c r="U3" s="19" t="s">
        <v>2</v>
      </c>
      <c r="V3" s="19" t="s">
        <v>2</v>
      </c>
      <c r="W3" s="19" t="s">
        <v>2</v>
      </c>
    </row>
    <row r="4" spans="1:23" ht="72.75" customHeight="1" x14ac:dyDescent="0.25">
      <c r="A4" s="52" t="s">
        <v>57</v>
      </c>
      <c r="B4" s="49">
        <v>1</v>
      </c>
      <c r="C4" s="53">
        <v>1</v>
      </c>
      <c r="D4" s="54" t="s">
        <v>59</v>
      </c>
      <c r="E4" s="45" t="s">
        <v>49</v>
      </c>
      <c r="F4" s="50" t="s">
        <v>54</v>
      </c>
      <c r="G4" s="50" t="s">
        <v>55</v>
      </c>
      <c r="H4" s="55">
        <v>81</v>
      </c>
      <c r="I4" s="56">
        <v>20</v>
      </c>
      <c r="J4" s="31">
        <f>I4-(SUM(L4:W4))</f>
        <v>20</v>
      </c>
      <c r="K4" s="32" t="str">
        <f>IF(J4&lt;0,"ATENÇÃO","OK")</f>
        <v>OK</v>
      </c>
      <c r="L4" s="48">
        <v>0</v>
      </c>
      <c r="M4" s="48">
        <v>0</v>
      </c>
      <c r="N4" s="48">
        <v>0</v>
      </c>
      <c r="O4" s="48">
        <v>0</v>
      </c>
      <c r="P4" s="48">
        <v>0</v>
      </c>
      <c r="Q4" s="48">
        <v>0</v>
      </c>
      <c r="R4" s="48">
        <v>0</v>
      </c>
      <c r="S4" s="48">
        <v>0</v>
      </c>
      <c r="T4" s="48">
        <v>0</v>
      </c>
      <c r="U4" s="48">
        <v>0</v>
      </c>
      <c r="V4" s="48">
        <v>0</v>
      </c>
      <c r="W4" s="48">
        <v>0</v>
      </c>
    </row>
    <row r="5" spans="1:23" ht="87" customHeight="1" x14ac:dyDescent="0.25">
      <c r="A5" s="51" t="s">
        <v>58</v>
      </c>
      <c r="B5" s="49">
        <v>2</v>
      </c>
      <c r="C5" s="53">
        <v>2</v>
      </c>
      <c r="D5" s="54" t="s">
        <v>60</v>
      </c>
      <c r="E5" s="50" t="s">
        <v>49</v>
      </c>
      <c r="F5" s="50" t="s">
        <v>56</v>
      </c>
      <c r="G5" s="50" t="s">
        <v>55</v>
      </c>
      <c r="H5" s="55">
        <v>714</v>
      </c>
      <c r="I5" s="56">
        <v>5</v>
      </c>
      <c r="J5" s="31">
        <f t="shared" ref="J5" si="0">I5-(SUM(L5:W5))</f>
        <v>0</v>
      </c>
      <c r="K5" s="32" t="str">
        <f t="shared" ref="K5" si="1">IF(J5&lt;0,"ATENÇÃO","OK")</f>
        <v>OK</v>
      </c>
      <c r="L5" s="48">
        <v>5</v>
      </c>
      <c r="M5" s="48">
        <v>0</v>
      </c>
      <c r="N5" s="48">
        <v>0</v>
      </c>
      <c r="O5" s="48">
        <v>0</v>
      </c>
      <c r="P5" s="48">
        <v>0</v>
      </c>
      <c r="Q5" s="48">
        <v>0</v>
      </c>
      <c r="R5" s="48">
        <v>0</v>
      </c>
      <c r="S5" s="48">
        <v>0</v>
      </c>
      <c r="T5" s="48">
        <v>0</v>
      </c>
      <c r="U5" s="48">
        <v>0</v>
      </c>
      <c r="V5" s="48">
        <v>0</v>
      </c>
      <c r="W5" s="48">
        <v>0</v>
      </c>
    </row>
    <row r="7" spans="1:23" ht="15" customHeight="1" x14ac:dyDescent="0.25"/>
  </sheetData>
  <mergeCells count="16">
    <mergeCell ref="U1:U2"/>
    <mergeCell ref="V1:V2"/>
    <mergeCell ref="W1:W2"/>
    <mergeCell ref="A2:K2"/>
    <mergeCell ref="O1:O2"/>
    <mergeCell ref="P1:P2"/>
    <mergeCell ref="Q1:Q2"/>
    <mergeCell ref="R1:R2"/>
    <mergeCell ref="S1:S2"/>
    <mergeCell ref="T1:T2"/>
    <mergeCell ref="A1:C1"/>
    <mergeCell ref="D1:H1"/>
    <mergeCell ref="I1:K1"/>
    <mergeCell ref="L1:L2"/>
    <mergeCell ref="M1:M2"/>
    <mergeCell ref="N1:N2"/>
  </mergeCells>
  <conditionalFormatting sqref="M5:W5">
    <cfRule type="cellIs" dxfId="62" priority="7" stopIfTrue="1" operator="greaterThan">
      <formula>0</formula>
    </cfRule>
    <cfRule type="cellIs" dxfId="61" priority="8" stopIfTrue="1" operator="greaterThan">
      <formula>0</formula>
    </cfRule>
    <cfRule type="cellIs" dxfId="60" priority="9" stopIfTrue="1" operator="greaterThan">
      <formula>0</formula>
    </cfRule>
  </conditionalFormatting>
  <conditionalFormatting sqref="M4:W4">
    <cfRule type="cellIs" dxfId="59" priority="4" stopIfTrue="1" operator="greaterThan">
      <formula>0</formula>
    </cfRule>
    <cfRule type="cellIs" dxfId="58" priority="5" stopIfTrue="1" operator="greaterThan">
      <formula>0</formula>
    </cfRule>
    <cfRule type="cellIs" dxfId="57" priority="6" stopIfTrue="1" operator="greaterThan">
      <formula>0</formula>
    </cfRule>
  </conditionalFormatting>
  <conditionalFormatting sqref="L4:L5">
    <cfRule type="cellIs" dxfId="2" priority="1" stopIfTrue="1" operator="greaterThan">
      <formula>0</formula>
    </cfRule>
    <cfRule type="cellIs" dxfId="1" priority="2" stopIfTrue="1" operator="greaterThan">
      <formula>0</formula>
    </cfRule>
    <cfRule type="cellIs" dxfId="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
  <sheetViews>
    <sheetView zoomScale="80" zoomScaleNormal="80" workbookViewId="0">
      <selection activeCell="I4" sqref="I4:I5"/>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8" style="2" customWidth="1"/>
    <col min="7" max="7" width="11.2851562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51</v>
      </c>
      <c r="B1" s="71"/>
      <c r="C1" s="71"/>
      <c r="D1" s="71" t="s">
        <v>52</v>
      </c>
      <c r="E1" s="71"/>
      <c r="F1" s="71"/>
      <c r="G1" s="71"/>
      <c r="H1" s="71"/>
      <c r="I1" s="71" t="s">
        <v>53</v>
      </c>
      <c r="J1" s="71"/>
      <c r="K1" s="71"/>
      <c r="L1" s="70" t="s">
        <v>47</v>
      </c>
      <c r="M1" s="70" t="s">
        <v>47</v>
      </c>
      <c r="N1" s="70" t="s">
        <v>47</v>
      </c>
      <c r="O1" s="70" t="s">
        <v>47</v>
      </c>
      <c r="P1" s="70" t="s">
        <v>47</v>
      </c>
      <c r="Q1" s="70" t="s">
        <v>47</v>
      </c>
      <c r="R1" s="70" t="s">
        <v>47</v>
      </c>
      <c r="S1" s="70" t="s">
        <v>47</v>
      </c>
      <c r="T1" s="70" t="s">
        <v>47</v>
      </c>
      <c r="U1" s="70" t="s">
        <v>47</v>
      </c>
      <c r="V1" s="70" t="s">
        <v>47</v>
      </c>
      <c r="W1" s="70" t="s">
        <v>47</v>
      </c>
    </row>
    <row r="2" spans="1:23" ht="21.75" customHeight="1" x14ac:dyDescent="0.25">
      <c r="A2" s="71" t="s">
        <v>33</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7" t="s">
        <v>3</v>
      </c>
      <c r="B3" s="27" t="s">
        <v>1</v>
      </c>
      <c r="C3" s="17" t="s">
        <v>4</v>
      </c>
      <c r="D3" s="17" t="s">
        <v>6</v>
      </c>
      <c r="E3" s="17" t="s">
        <v>45</v>
      </c>
      <c r="F3" s="17" t="s">
        <v>46</v>
      </c>
      <c r="G3" s="17" t="s">
        <v>28</v>
      </c>
      <c r="H3" s="18" t="s">
        <v>5</v>
      </c>
      <c r="I3" s="28" t="s">
        <v>30</v>
      </c>
      <c r="J3" s="29" t="s">
        <v>0</v>
      </c>
      <c r="K3" s="27" t="s">
        <v>7</v>
      </c>
      <c r="L3" s="19" t="s">
        <v>2</v>
      </c>
      <c r="M3" s="19" t="s">
        <v>2</v>
      </c>
      <c r="N3" s="19" t="s">
        <v>2</v>
      </c>
      <c r="O3" s="19" t="s">
        <v>2</v>
      </c>
      <c r="P3" s="19" t="s">
        <v>2</v>
      </c>
      <c r="Q3" s="19" t="s">
        <v>2</v>
      </c>
      <c r="R3" s="19" t="s">
        <v>2</v>
      </c>
      <c r="S3" s="19" t="s">
        <v>2</v>
      </c>
      <c r="T3" s="19" t="s">
        <v>2</v>
      </c>
      <c r="U3" s="19" t="s">
        <v>2</v>
      </c>
      <c r="V3" s="19" t="s">
        <v>2</v>
      </c>
      <c r="W3" s="19" t="s">
        <v>2</v>
      </c>
    </row>
    <row r="4" spans="1:23" ht="72.75" customHeight="1" x14ac:dyDescent="0.25">
      <c r="A4" s="52" t="s">
        <v>57</v>
      </c>
      <c r="B4" s="49">
        <v>1</v>
      </c>
      <c r="C4" s="53">
        <v>1</v>
      </c>
      <c r="D4" s="54" t="s">
        <v>59</v>
      </c>
      <c r="E4" s="45" t="s">
        <v>49</v>
      </c>
      <c r="F4" s="50" t="s">
        <v>54</v>
      </c>
      <c r="G4" s="50" t="s">
        <v>55</v>
      </c>
      <c r="H4" s="55">
        <v>81</v>
      </c>
      <c r="I4" s="56">
        <v>60</v>
      </c>
      <c r="J4" s="31">
        <f>I4-(SUM(L4:W4))</f>
        <v>60</v>
      </c>
      <c r="K4" s="32" t="str">
        <f>IF(J4&lt;0,"ATENÇÃO","OK")</f>
        <v>OK</v>
      </c>
      <c r="L4" s="48">
        <v>0</v>
      </c>
      <c r="M4" s="48">
        <v>0</v>
      </c>
      <c r="N4" s="48">
        <v>0</v>
      </c>
      <c r="O4" s="48">
        <v>0</v>
      </c>
      <c r="P4" s="48">
        <v>0</v>
      </c>
      <c r="Q4" s="48">
        <v>0</v>
      </c>
      <c r="R4" s="48">
        <v>0</v>
      </c>
      <c r="S4" s="48">
        <v>0</v>
      </c>
      <c r="T4" s="48">
        <v>0</v>
      </c>
      <c r="U4" s="48">
        <v>0</v>
      </c>
      <c r="V4" s="48">
        <v>0</v>
      </c>
      <c r="W4" s="48">
        <v>0</v>
      </c>
    </row>
    <row r="5" spans="1:23" ht="87" customHeight="1" x14ac:dyDescent="0.25">
      <c r="A5" s="51" t="s">
        <v>58</v>
      </c>
      <c r="B5" s="49">
        <v>2</v>
      </c>
      <c r="C5" s="53">
        <v>2</v>
      </c>
      <c r="D5" s="54" t="s">
        <v>60</v>
      </c>
      <c r="E5" s="50" t="s">
        <v>49</v>
      </c>
      <c r="F5" s="50" t="s">
        <v>56</v>
      </c>
      <c r="G5" s="50" t="s">
        <v>55</v>
      </c>
      <c r="H5" s="55">
        <v>714</v>
      </c>
      <c r="I5" s="56">
        <v>20</v>
      </c>
      <c r="J5" s="31">
        <f t="shared" ref="J5" si="0">I5-(SUM(L5:W5))</f>
        <v>20</v>
      </c>
      <c r="K5" s="32" t="str">
        <f t="shared" ref="K5" si="1">IF(J5&lt;0,"ATENÇÃO","OK")</f>
        <v>OK</v>
      </c>
      <c r="L5" s="48">
        <v>0</v>
      </c>
      <c r="M5" s="48">
        <v>0</v>
      </c>
      <c r="N5" s="48">
        <v>0</v>
      </c>
      <c r="O5" s="48">
        <v>0</v>
      </c>
      <c r="P5" s="48">
        <v>0</v>
      </c>
      <c r="Q5" s="48">
        <v>0</v>
      </c>
      <c r="R5" s="48">
        <v>0</v>
      </c>
      <c r="S5" s="48">
        <v>0</v>
      </c>
      <c r="T5" s="48">
        <v>0</v>
      </c>
      <c r="U5" s="48">
        <v>0</v>
      </c>
      <c r="V5" s="48">
        <v>0</v>
      </c>
      <c r="W5" s="48">
        <v>0</v>
      </c>
    </row>
    <row r="7" spans="1:23" ht="15" customHeight="1" x14ac:dyDescent="0.25"/>
  </sheetData>
  <mergeCells count="16">
    <mergeCell ref="U1:U2"/>
    <mergeCell ref="V1:V2"/>
    <mergeCell ref="W1:W2"/>
    <mergeCell ref="A2:K2"/>
    <mergeCell ref="O1:O2"/>
    <mergeCell ref="P1:P2"/>
    <mergeCell ref="Q1:Q2"/>
    <mergeCell ref="R1:R2"/>
    <mergeCell ref="S1:S2"/>
    <mergeCell ref="T1:T2"/>
    <mergeCell ref="A1:C1"/>
    <mergeCell ref="D1:H1"/>
    <mergeCell ref="I1:K1"/>
    <mergeCell ref="L1:L2"/>
    <mergeCell ref="M1:M2"/>
    <mergeCell ref="N1:N2"/>
  </mergeCells>
  <conditionalFormatting sqref="L4 L5:W5">
    <cfRule type="cellIs" dxfId="56" priority="4" stopIfTrue="1" operator="greaterThan">
      <formula>0</formula>
    </cfRule>
    <cfRule type="cellIs" dxfId="55" priority="5" stopIfTrue="1" operator="greaterThan">
      <formula>0</formula>
    </cfRule>
    <cfRule type="cellIs" dxfId="54" priority="6" stopIfTrue="1" operator="greaterThan">
      <formula>0</formula>
    </cfRule>
  </conditionalFormatting>
  <conditionalFormatting sqref="M4:W4">
    <cfRule type="cellIs" dxfId="53" priority="1" stopIfTrue="1" operator="greaterThan">
      <formula>0</formula>
    </cfRule>
    <cfRule type="cellIs" dxfId="52" priority="2" stopIfTrue="1" operator="greaterThan">
      <formula>0</formula>
    </cfRule>
    <cfRule type="cellIs" dxfId="51"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
  <sheetViews>
    <sheetView zoomScale="80" zoomScaleNormal="80" workbookViewId="0">
      <selection activeCell="L4" sqref="L4"/>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8" style="2" customWidth="1"/>
    <col min="7" max="7" width="11.2851562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51</v>
      </c>
      <c r="B1" s="71"/>
      <c r="C1" s="71"/>
      <c r="D1" s="71" t="s">
        <v>52</v>
      </c>
      <c r="E1" s="71"/>
      <c r="F1" s="71"/>
      <c r="G1" s="71"/>
      <c r="H1" s="71"/>
      <c r="I1" s="71" t="s">
        <v>53</v>
      </c>
      <c r="J1" s="71"/>
      <c r="K1" s="71"/>
      <c r="L1" s="70" t="s">
        <v>69</v>
      </c>
      <c r="M1" s="70" t="s">
        <v>47</v>
      </c>
      <c r="N1" s="70" t="s">
        <v>47</v>
      </c>
      <c r="O1" s="70" t="s">
        <v>47</v>
      </c>
      <c r="P1" s="70" t="s">
        <v>47</v>
      </c>
      <c r="Q1" s="70" t="s">
        <v>47</v>
      </c>
      <c r="R1" s="70" t="s">
        <v>47</v>
      </c>
      <c r="S1" s="70" t="s">
        <v>47</v>
      </c>
      <c r="T1" s="70" t="s">
        <v>47</v>
      </c>
      <c r="U1" s="70" t="s">
        <v>47</v>
      </c>
      <c r="V1" s="70" t="s">
        <v>47</v>
      </c>
      <c r="W1" s="70" t="s">
        <v>47</v>
      </c>
    </row>
    <row r="2" spans="1:23" ht="21.75" customHeight="1" x14ac:dyDescent="0.25">
      <c r="A2" s="71" t="s">
        <v>63</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7" t="s">
        <v>3</v>
      </c>
      <c r="B3" s="27" t="s">
        <v>1</v>
      </c>
      <c r="C3" s="17" t="s">
        <v>4</v>
      </c>
      <c r="D3" s="17" t="s">
        <v>6</v>
      </c>
      <c r="E3" s="17" t="s">
        <v>45</v>
      </c>
      <c r="F3" s="17" t="s">
        <v>46</v>
      </c>
      <c r="G3" s="17" t="s">
        <v>28</v>
      </c>
      <c r="H3" s="18" t="s">
        <v>5</v>
      </c>
      <c r="I3" s="28" t="s">
        <v>30</v>
      </c>
      <c r="J3" s="29" t="s">
        <v>0</v>
      </c>
      <c r="K3" s="27" t="s">
        <v>7</v>
      </c>
      <c r="L3" s="68">
        <v>42215</v>
      </c>
      <c r="M3" s="19" t="s">
        <v>2</v>
      </c>
      <c r="N3" s="19" t="s">
        <v>2</v>
      </c>
      <c r="O3" s="19" t="s">
        <v>2</v>
      </c>
      <c r="P3" s="19" t="s">
        <v>2</v>
      </c>
      <c r="Q3" s="19" t="s">
        <v>2</v>
      </c>
      <c r="R3" s="19" t="s">
        <v>2</v>
      </c>
      <c r="S3" s="19" t="s">
        <v>2</v>
      </c>
      <c r="T3" s="19" t="s">
        <v>2</v>
      </c>
      <c r="U3" s="19" t="s">
        <v>2</v>
      </c>
      <c r="V3" s="19" t="s">
        <v>2</v>
      </c>
      <c r="W3" s="19" t="s">
        <v>2</v>
      </c>
    </row>
    <row r="4" spans="1:23" ht="72.75" customHeight="1" x14ac:dyDescent="0.25">
      <c r="A4" s="52" t="s">
        <v>57</v>
      </c>
      <c r="B4" s="49">
        <v>1</v>
      </c>
      <c r="C4" s="53">
        <v>1</v>
      </c>
      <c r="D4" s="54" t="s">
        <v>59</v>
      </c>
      <c r="E4" s="45" t="s">
        <v>49</v>
      </c>
      <c r="F4" s="50" t="s">
        <v>54</v>
      </c>
      <c r="G4" s="50" t="s">
        <v>55</v>
      </c>
      <c r="H4" s="55">
        <v>81</v>
      </c>
      <c r="I4" s="56">
        <v>200</v>
      </c>
      <c r="J4" s="31">
        <f>I4-(SUM(L4:W4))</f>
        <v>80</v>
      </c>
      <c r="K4" s="32" t="str">
        <f>IF(J4&lt;0,"ATENÇÃO","OK")</f>
        <v>OK</v>
      </c>
      <c r="L4" s="48">
        <v>120</v>
      </c>
      <c r="M4" s="48">
        <v>0</v>
      </c>
      <c r="N4" s="48">
        <v>0</v>
      </c>
      <c r="O4" s="48">
        <v>0</v>
      </c>
      <c r="P4" s="48">
        <v>0</v>
      </c>
      <c r="Q4" s="48">
        <v>0</v>
      </c>
      <c r="R4" s="48">
        <v>0</v>
      </c>
      <c r="S4" s="48">
        <v>0</v>
      </c>
      <c r="T4" s="48">
        <v>0</v>
      </c>
      <c r="U4" s="48">
        <v>0</v>
      </c>
      <c r="V4" s="48">
        <v>0</v>
      </c>
      <c r="W4" s="48">
        <v>0</v>
      </c>
    </row>
    <row r="5" spans="1:23" ht="87" customHeight="1" x14ac:dyDescent="0.25">
      <c r="A5" s="51" t="s">
        <v>58</v>
      </c>
      <c r="B5" s="49">
        <v>2</v>
      </c>
      <c r="C5" s="53">
        <v>2</v>
      </c>
      <c r="D5" s="54" t="s">
        <v>60</v>
      </c>
      <c r="E5" s="50" t="s">
        <v>49</v>
      </c>
      <c r="F5" s="50" t="s">
        <v>56</v>
      </c>
      <c r="G5" s="50" t="s">
        <v>55</v>
      </c>
      <c r="H5" s="55">
        <v>714</v>
      </c>
      <c r="I5" s="56">
        <v>5</v>
      </c>
      <c r="J5" s="31">
        <f t="shared" ref="J5" si="0">I5-(SUM(L5:W5))</f>
        <v>5</v>
      </c>
      <c r="K5" s="32" t="str">
        <f t="shared" ref="K5" si="1">IF(J5&lt;0,"ATENÇÃO","OK")</f>
        <v>OK</v>
      </c>
      <c r="L5" s="48">
        <v>0</v>
      </c>
      <c r="M5" s="48">
        <v>0</v>
      </c>
      <c r="N5" s="48">
        <v>0</v>
      </c>
      <c r="O5" s="48">
        <v>0</v>
      </c>
      <c r="P5" s="48">
        <v>0</v>
      </c>
      <c r="Q5" s="48">
        <v>0</v>
      </c>
      <c r="R5" s="48">
        <v>0</v>
      </c>
      <c r="S5" s="48">
        <v>0</v>
      </c>
      <c r="T5" s="48">
        <v>0</v>
      </c>
      <c r="U5" s="48">
        <v>0</v>
      </c>
      <c r="V5" s="48">
        <v>0</v>
      </c>
      <c r="W5" s="48">
        <v>0</v>
      </c>
    </row>
    <row r="7" spans="1:23" ht="15" customHeight="1" x14ac:dyDescent="0.25"/>
  </sheetData>
  <mergeCells count="16">
    <mergeCell ref="U1:U2"/>
    <mergeCell ref="V1:V2"/>
    <mergeCell ref="W1:W2"/>
    <mergeCell ref="A2:K2"/>
    <mergeCell ref="O1:O2"/>
    <mergeCell ref="P1:P2"/>
    <mergeCell ref="Q1:Q2"/>
    <mergeCell ref="R1:R2"/>
    <mergeCell ref="S1:S2"/>
    <mergeCell ref="T1:T2"/>
    <mergeCell ref="A1:C1"/>
    <mergeCell ref="D1:H1"/>
    <mergeCell ref="I1:K1"/>
    <mergeCell ref="L1:L2"/>
    <mergeCell ref="M1:M2"/>
    <mergeCell ref="N1:N2"/>
  </mergeCells>
  <conditionalFormatting sqref="M5:W5">
    <cfRule type="cellIs" dxfId="50" priority="7" stopIfTrue="1" operator="greaterThan">
      <formula>0</formula>
    </cfRule>
    <cfRule type="cellIs" dxfId="49" priority="8" stopIfTrue="1" operator="greaterThan">
      <formula>0</formula>
    </cfRule>
    <cfRule type="cellIs" dxfId="48" priority="9" stopIfTrue="1" operator="greaterThan">
      <formula>0</formula>
    </cfRule>
  </conditionalFormatting>
  <conditionalFormatting sqref="M4:W4">
    <cfRule type="cellIs" dxfId="47" priority="4" stopIfTrue="1" operator="greaterThan">
      <formula>0</formula>
    </cfRule>
    <cfRule type="cellIs" dxfId="46" priority="5" stopIfTrue="1" operator="greaterThan">
      <formula>0</formula>
    </cfRule>
    <cfRule type="cellIs" dxfId="45" priority="6" stopIfTrue="1" operator="greaterThan">
      <formula>0</formula>
    </cfRule>
  </conditionalFormatting>
  <conditionalFormatting sqref="L4:L5">
    <cfRule type="cellIs" dxfId="44" priority="1" stopIfTrue="1" operator="greaterThan">
      <formula>0</formula>
    </cfRule>
    <cfRule type="cellIs" dxfId="43" priority="2" stopIfTrue="1" operator="greaterThan">
      <formula>0</formula>
    </cfRule>
    <cfRule type="cellIs" dxfId="4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
  <sheetViews>
    <sheetView zoomScale="80" zoomScaleNormal="80" workbookViewId="0">
      <selection activeCell="I4" sqref="I4:I5"/>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8" style="2" customWidth="1"/>
    <col min="7" max="7" width="11.2851562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51</v>
      </c>
      <c r="B1" s="71"/>
      <c r="C1" s="71"/>
      <c r="D1" s="71" t="s">
        <v>52</v>
      </c>
      <c r="E1" s="71"/>
      <c r="F1" s="71"/>
      <c r="G1" s="71"/>
      <c r="H1" s="71"/>
      <c r="I1" s="71" t="s">
        <v>53</v>
      </c>
      <c r="J1" s="71"/>
      <c r="K1" s="71"/>
      <c r="L1" s="70" t="s">
        <v>47</v>
      </c>
      <c r="M1" s="70" t="s">
        <v>47</v>
      </c>
      <c r="N1" s="70" t="s">
        <v>47</v>
      </c>
      <c r="O1" s="70" t="s">
        <v>47</v>
      </c>
      <c r="P1" s="70" t="s">
        <v>47</v>
      </c>
      <c r="Q1" s="70" t="s">
        <v>47</v>
      </c>
      <c r="R1" s="70" t="s">
        <v>47</v>
      </c>
      <c r="S1" s="70" t="s">
        <v>47</v>
      </c>
      <c r="T1" s="70" t="s">
        <v>47</v>
      </c>
      <c r="U1" s="70" t="s">
        <v>47</v>
      </c>
      <c r="V1" s="70" t="s">
        <v>47</v>
      </c>
      <c r="W1" s="70" t="s">
        <v>47</v>
      </c>
    </row>
    <row r="2" spans="1:23" ht="21.75" customHeight="1" x14ac:dyDescent="0.25">
      <c r="A2" s="71" t="s">
        <v>37</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7" t="s">
        <v>3</v>
      </c>
      <c r="B3" s="27" t="s">
        <v>1</v>
      </c>
      <c r="C3" s="17" t="s">
        <v>4</v>
      </c>
      <c r="D3" s="17" t="s">
        <v>6</v>
      </c>
      <c r="E3" s="17" t="s">
        <v>45</v>
      </c>
      <c r="F3" s="17" t="s">
        <v>46</v>
      </c>
      <c r="G3" s="17" t="s">
        <v>28</v>
      </c>
      <c r="H3" s="18" t="s">
        <v>5</v>
      </c>
      <c r="I3" s="28" t="s">
        <v>30</v>
      </c>
      <c r="J3" s="29" t="s">
        <v>0</v>
      </c>
      <c r="K3" s="27" t="s">
        <v>7</v>
      </c>
      <c r="L3" s="19" t="s">
        <v>2</v>
      </c>
      <c r="M3" s="19" t="s">
        <v>2</v>
      </c>
      <c r="N3" s="19" t="s">
        <v>2</v>
      </c>
      <c r="O3" s="19" t="s">
        <v>2</v>
      </c>
      <c r="P3" s="19" t="s">
        <v>2</v>
      </c>
      <c r="Q3" s="19" t="s">
        <v>2</v>
      </c>
      <c r="R3" s="19" t="s">
        <v>2</v>
      </c>
      <c r="S3" s="19" t="s">
        <v>2</v>
      </c>
      <c r="T3" s="19" t="s">
        <v>2</v>
      </c>
      <c r="U3" s="19" t="s">
        <v>2</v>
      </c>
      <c r="V3" s="19" t="s">
        <v>2</v>
      </c>
      <c r="W3" s="19" t="s">
        <v>2</v>
      </c>
    </row>
    <row r="4" spans="1:23" ht="72.75" customHeight="1" x14ac:dyDescent="0.25">
      <c r="A4" s="52" t="s">
        <v>57</v>
      </c>
      <c r="B4" s="49">
        <v>1</v>
      </c>
      <c r="C4" s="53">
        <v>1</v>
      </c>
      <c r="D4" s="54" t="s">
        <v>59</v>
      </c>
      <c r="E4" s="45" t="s">
        <v>49</v>
      </c>
      <c r="F4" s="50" t="s">
        <v>54</v>
      </c>
      <c r="G4" s="50" t="s">
        <v>55</v>
      </c>
      <c r="H4" s="55">
        <v>81</v>
      </c>
      <c r="I4" s="56">
        <v>30</v>
      </c>
      <c r="J4" s="31">
        <f>I4-(SUM(L4:W4))</f>
        <v>30</v>
      </c>
      <c r="K4" s="32" t="str">
        <f>IF(J4&lt;0,"ATENÇÃO","OK")</f>
        <v>OK</v>
      </c>
      <c r="L4" s="48">
        <v>0</v>
      </c>
      <c r="M4" s="48">
        <v>0</v>
      </c>
      <c r="N4" s="48">
        <v>0</v>
      </c>
      <c r="O4" s="48">
        <v>0</v>
      </c>
      <c r="P4" s="48">
        <v>0</v>
      </c>
      <c r="Q4" s="48">
        <v>0</v>
      </c>
      <c r="R4" s="48">
        <v>0</v>
      </c>
      <c r="S4" s="48">
        <v>0</v>
      </c>
      <c r="T4" s="48">
        <v>0</v>
      </c>
      <c r="U4" s="48">
        <v>0</v>
      </c>
      <c r="V4" s="48">
        <v>0</v>
      </c>
      <c r="W4" s="48">
        <v>0</v>
      </c>
    </row>
    <row r="5" spans="1:23" ht="87" customHeight="1" x14ac:dyDescent="0.25">
      <c r="A5" s="51" t="s">
        <v>58</v>
      </c>
      <c r="B5" s="49">
        <v>2</v>
      </c>
      <c r="C5" s="53">
        <v>2</v>
      </c>
      <c r="D5" s="54" t="s">
        <v>60</v>
      </c>
      <c r="E5" s="50" t="s">
        <v>49</v>
      </c>
      <c r="F5" s="50" t="s">
        <v>56</v>
      </c>
      <c r="G5" s="50" t="s">
        <v>55</v>
      </c>
      <c r="H5" s="55">
        <v>714</v>
      </c>
      <c r="I5" s="56"/>
      <c r="J5" s="31">
        <f t="shared" ref="J5" si="0">I5-(SUM(L5:W5))</f>
        <v>0</v>
      </c>
      <c r="K5" s="32" t="str">
        <f t="shared" ref="K5" si="1">IF(J5&lt;0,"ATENÇÃO","OK")</f>
        <v>OK</v>
      </c>
      <c r="L5" s="48">
        <v>0</v>
      </c>
      <c r="M5" s="48">
        <v>0</v>
      </c>
      <c r="N5" s="48">
        <v>0</v>
      </c>
      <c r="O5" s="48">
        <v>0</v>
      </c>
      <c r="P5" s="48">
        <v>0</v>
      </c>
      <c r="Q5" s="48">
        <v>0</v>
      </c>
      <c r="R5" s="48">
        <v>0</v>
      </c>
      <c r="S5" s="48">
        <v>0</v>
      </c>
      <c r="T5" s="48">
        <v>0</v>
      </c>
      <c r="U5" s="48">
        <v>0</v>
      </c>
      <c r="V5" s="48">
        <v>0</v>
      </c>
      <c r="W5" s="48">
        <v>0</v>
      </c>
    </row>
    <row r="7" spans="1:23" ht="15" customHeight="1" x14ac:dyDescent="0.25"/>
  </sheetData>
  <mergeCells count="16">
    <mergeCell ref="U1:U2"/>
    <mergeCell ref="V1:V2"/>
    <mergeCell ref="W1:W2"/>
    <mergeCell ref="A2:K2"/>
    <mergeCell ref="O1:O2"/>
    <mergeCell ref="P1:P2"/>
    <mergeCell ref="Q1:Q2"/>
    <mergeCell ref="R1:R2"/>
    <mergeCell ref="S1:S2"/>
    <mergeCell ref="T1:T2"/>
    <mergeCell ref="A1:C1"/>
    <mergeCell ref="D1:H1"/>
    <mergeCell ref="I1:K1"/>
    <mergeCell ref="L1:L2"/>
    <mergeCell ref="M1:M2"/>
    <mergeCell ref="N1:N2"/>
  </mergeCells>
  <conditionalFormatting sqref="L4 L5:W5">
    <cfRule type="cellIs" dxfId="41" priority="4" stopIfTrue="1" operator="greaterThan">
      <formula>0</formula>
    </cfRule>
    <cfRule type="cellIs" dxfId="40" priority="5" stopIfTrue="1" operator="greaterThan">
      <formula>0</formula>
    </cfRule>
    <cfRule type="cellIs" dxfId="39" priority="6" stopIfTrue="1" operator="greaterThan">
      <formula>0</formula>
    </cfRule>
  </conditionalFormatting>
  <conditionalFormatting sqref="M4:W4">
    <cfRule type="cellIs" dxfId="38" priority="1" stopIfTrue="1" operator="greaterThan">
      <formula>0</formula>
    </cfRule>
    <cfRule type="cellIs" dxfId="37" priority="2" stopIfTrue="1" operator="greaterThan">
      <formula>0</formula>
    </cfRule>
    <cfRule type="cellIs" dxfId="3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
  <sheetViews>
    <sheetView zoomScale="80" zoomScaleNormal="80" workbookViewId="0">
      <selection activeCell="I4" sqref="I4:I5"/>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8" style="2" customWidth="1"/>
    <col min="7" max="7" width="11.2851562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51</v>
      </c>
      <c r="B1" s="71"/>
      <c r="C1" s="71"/>
      <c r="D1" s="71" t="s">
        <v>52</v>
      </c>
      <c r="E1" s="71"/>
      <c r="F1" s="71"/>
      <c r="G1" s="71"/>
      <c r="H1" s="71"/>
      <c r="I1" s="71" t="s">
        <v>53</v>
      </c>
      <c r="J1" s="71"/>
      <c r="K1" s="71"/>
      <c r="L1" s="70" t="s">
        <v>47</v>
      </c>
      <c r="M1" s="70" t="s">
        <v>47</v>
      </c>
      <c r="N1" s="70" t="s">
        <v>47</v>
      </c>
      <c r="O1" s="70" t="s">
        <v>47</v>
      </c>
      <c r="P1" s="70" t="s">
        <v>47</v>
      </c>
      <c r="Q1" s="70" t="s">
        <v>47</v>
      </c>
      <c r="R1" s="70" t="s">
        <v>47</v>
      </c>
      <c r="S1" s="70" t="s">
        <v>47</v>
      </c>
      <c r="T1" s="70" t="s">
        <v>47</v>
      </c>
      <c r="U1" s="70" t="s">
        <v>47</v>
      </c>
      <c r="V1" s="70" t="s">
        <v>47</v>
      </c>
      <c r="W1" s="70" t="s">
        <v>47</v>
      </c>
    </row>
    <row r="2" spans="1:23" ht="21.75" customHeight="1" x14ac:dyDescent="0.25">
      <c r="A2" s="71" t="s">
        <v>35</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7" t="s">
        <v>3</v>
      </c>
      <c r="B3" s="27" t="s">
        <v>1</v>
      </c>
      <c r="C3" s="17" t="s">
        <v>4</v>
      </c>
      <c r="D3" s="17" t="s">
        <v>6</v>
      </c>
      <c r="E3" s="17" t="s">
        <v>45</v>
      </c>
      <c r="F3" s="17" t="s">
        <v>46</v>
      </c>
      <c r="G3" s="17" t="s">
        <v>28</v>
      </c>
      <c r="H3" s="18" t="s">
        <v>5</v>
      </c>
      <c r="I3" s="28" t="s">
        <v>30</v>
      </c>
      <c r="J3" s="29" t="s">
        <v>0</v>
      </c>
      <c r="K3" s="27" t="s">
        <v>7</v>
      </c>
      <c r="L3" s="19" t="s">
        <v>2</v>
      </c>
      <c r="M3" s="19" t="s">
        <v>2</v>
      </c>
      <c r="N3" s="19" t="s">
        <v>2</v>
      </c>
      <c r="O3" s="19" t="s">
        <v>2</v>
      </c>
      <c r="P3" s="19" t="s">
        <v>2</v>
      </c>
      <c r="Q3" s="19" t="s">
        <v>2</v>
      </c>
      <c r="R3" s="19" t="s">
        <v>2</v>
      </c>
      <c r="S3" s="19" t="s">
        <v>2</v>
      </c>
      <c r="T3" s="19" t="s">
        <v>2</v>
      </c>
      <c r="U3" s="19" t="s">
        <v>2</v>
      </c>
      <c r="V3" s="19" t="s">
        <v>2</v>
      </c>
      <c r="W3" s="19" t="s">
        <v>2</v>
      </c>
    </row>
    <row r="4" spans="1:23" ht="72.75" customHeight="1" x14ac:dyDescent="0.25">
      <c r="A4" s="52" t="s">
        <v>57</v>
      </c>
      <c r="B4" s="49">
        <v>1</v>
      </c>
      <c r="C4" s="53">
        <v>1</v>
      </c>
      <c r="D4" s="54" t="s">
        <v>59</v>
      </c>
      <c r="E4" s="45" t="s">
        <v>49</v>
      </c>
      <c r="F4" s="50" t="s">
        <v>54</v>
      </c>
      <c r="G4" s="50" t="s">
        <v>55</v>
      </c>
      <c r="H4" s="55">
        <v>81</v>
      </c>
      <c r="I4" s="56">
        <v>30</v>
      </c>
      <c r="J4" s="31">
        <f>I4-(SUM(L4:W4))</f>
        <v>30</v>
      </c>
      <c r="K4" s="32" t="str">
        <f>IF(J4&lt;0,"ATENÇÃO","OK")</f>
        <v>OK</v>
      </c>
      <c r="L4" s="48">
        <v>0</v>
      </c>
      <c r="M4" s="48">
        <v>0</v>
      </c>
      <c r="N4" s="48">
        <v>0</v>
      </c>
      <c r="O4" s="48">
        <v>0</v>
      </c>
      <c r="P4" s="48">
        <v>0</v>
      </c>
      <c r="Q4" s="48">
        <v>0</v>
      </c>
      <c r="R4" s="48">
        <v>0</v>
      </c>
      <c r="S4" s="48">
        <v>0</v>
      </c>
      <c r="T4" s="48">
        <v>0</v>
      </c>
      <c r="U4" s="48">
        <v>0</v>
      </c>
      <c r="V4" s="48">
        <v>0</v>
      </c>
      <c r="W4" s="48">
        <v>0</v>
      </c>
    </row>
    <row r="5" spans="1:23" ht="87" customHeight="1" x14ac:dyDescent="0.25">
      <c r="A5" s="51" t="s">
        <v>58</v>
      </c>
      <c r="B5" s="49">
        <v>2</v>
      </c>
      <c r="C5" s="53">
        <v>2</v>
      </c>
      <c r="D5" s="54" t="s">
        <v>60</v>
      </c>
      <c r="E5" s="50" t="s">
        <v>49</v>
      </c>
      <c r="F5" s="50" t="s">
        <v>56</v>
      </c>
      <c r="G5" s="50" t="s">
        <v>55</v>
      </c>
      <c r="H5" s="55">
        <v>714</v>
      </c>
      <c r="I5" s="56">
        <v>20</v>
      </c>
      <c r="J5" s="31">
        <f t="shared" ref="J5" si="0">I5-(SUM(L5:W5))</f>
        <v>20</v>
      </c>
      <c r="K5" s="32" t="str">
        <f t="shared" ref="K5" si="1">IF(J5&lt;0,"ATENÇÃO","OK")</f>
        <v>OK</v>
      </c>
      <c r="L5" s="48">
        <v>0</v>
      </c>
      <c r="M5" s="48">
        <v>0</v>
      </c>
      <c r="N5" s="48">
        <v>0</v>
      </c>
      <c r="O5" s="48">
        <v>0</v>
      </c>
      <c r="P5" s="48">
        <v>0</v>
      </c>
      <c r="Q5" s="48">
        <v>0</v>
      </c>
      <c r="R5" s="48">
        <v>0</v>
      </c>
      <c r="S5" s="48">
        <v>0</v>
      </c>
      <c r="T5" s="48">
        <v>0</v>
      </c>
      <c r="U5" s="48">
        <v>0</v>
      </c>
      <c r="V5" s="48">
        <v>0</v>
      </c>
      <c r="W5" s="48">
        <v>0</v>
      </c>
    </row>
    <row r="7" spans="1:23" ht="15" customHeight="1" x14ac:dyDescent="0.25"/>
  </sheetData>
  <mergeCells count="16">
    <mergeCell ref="U1:U2"/>
    <mergeCell ref="V1:V2"/>
    <mergeCell ref="W1:W2"/>
    <mergeCell ref="A2:K2"/>
    <mergeCell ref="O1:O2"/>
    <mergeCell ref="P1:P2"/>
    <mergeCell ref="Q1:Q2"/>
    <mergeCell ref="R1:R2"/>
    <mergeCell ref="S1:S2"/>
    <mergeCell ref="T1:T2"/>
    <mergeCell ref="A1:C1"/>
    <mergeCell ref="D1:H1"/>
    <mergeCell ref="I1:K1"/>
    <mergeCell ref="L1:L2"/>
    <mergeCell ref="M1:M2"/>
    <mergeCell ref="N1:N2"/>
  </mergeCells>
  <conditionalFormatting sqref="L4 L5:W5">
    <cfRule type="cellIs" dxfId="35" priority="4" stopIfTrue="1" operator="greaterThan">
      <formula>0</formula>
    </cfRule>
    <cfRule type="cellIs" dxfId="34" priority="5" stopIfTrue="1" operator="greaterThan">
      <formula>0</formula>
    </cfRule>
    <cfRule type="cellIs" dxfId="33" priority="6" stopIfTrue="1" operator="greaterThan">
      <formula>0</formula>
    </cfRule>
  </conditionalFormatting>
  <conditionalFormatting sqref="M4:W4">
    <cfRule type="cellIs" dxfId="32" priority="1" stopIfTrue="1" operator="greaterThan">
      <formula>0</formula>
    </cfRule>
    <cfRule type="cellIs" dxfId="31" priority="2" stopIfTrue="1" operator="greaterThan">
      <formula>0</formula>
    </cfRule>
    <cfRule type="cellIs" dxfId="3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
  <sheetViews>
    <sheetView zoomScale="80" zoomScaleNormal="80" workbookViewId="0">
      <selection activeCell="I4" sqref="I4:I5"/>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8" style="2" customWidth="1"/>
    <col min="7" max="7" width="11.2851562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51</v>
      </c>
      <c r="B1" s="71"/>
      <c r="C1" s="71"/>
      <c r="D1" s="71" t="s">
        <v>52</v>
      </c>
      <c r="E1" s="71"/>
      <c r="F1" s="71"/>
      <c r="G1" s="71"/>
      <c r="H1" s="71"/>
      <c r="I1" s="71" t="s">
        <v>53</v>
      </c>
      <c r="J1" s="71"/>
      <c r="K1" s="71"/>
      <c r="L1" s="70" t="s">
        <v>47</v>
      </c>
      <c r="M1" s="70" t="s">
        <v>47</v>
      </c>
      <c r="N1" s="70" t="s">
        <v>47</v>
      </c>
      <c r="O1" s="70" t="s">
        <v>47</v>
      </c>
      <c r="P1" s="70" t="s">
        <v>47</v>
      </c>
      <c r="Q1" s="70" t="s">
        <v>47</v>
      </c>
      <c r="R1" s="70" t="s">
        <v>47</v>
      </c>
      <c r="S1" s="70" t="s">
        <v>47</v>
      </c>
      <c r="T1" s="70" t="s">
        <v>47</v>
      </c>
      <c r="U1" s="70" t="s">
        <v>47</v>
      </c>
      <c r="V1" s="70" t="s">
        <v>47</v>
      </c>
      <c r="W1" s="70" t="s">
        <v>47</v>
      </c>
    </row>
    <row r="2" spans="1:23" ht="21.75" customHeight="1" x14ac:dyDescent="0.25">
      <c r="A2" s="71" t="s">
        <v>34</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7" t="s">
        <v>3</v>
      </c>
      <c r="B3" s="27" t="s">
        <v>1</v>
      </c>
      <c r="C3" s="17" t="s">
        <v>4</v>
      </c>
      <c r="D3" s="17" t="s">
        <v>6</v>
      </c>
      <c r="E3" s="17" t="s">
        <v>45</v>
      </c>
      <c r="F3" s="17" t="s">
        <v>46</v>
      </c>
      <c r="G3" s="17" t="s">
        <v>28</v>
      </c>
      <c r="H3" s="18" t="s">
        <v>5</v>
      </c>
      <c r="I3" s="28" t="s">
        <v>30</v>
      </c>
      <c r="J3" s="29" t="s">
        <v>0</v>
      </c>
      <c r="K3" s="27" t="s">
        <v>7</v>
      </c>
      <c r="L3" s="19" t="s">
        <v>2</v>
      </c>
      <c r="M3" s="19" t="s">
        <v>2</v>
      </c>
      <c r="N3" s="19" t="s">
        <v>2</v>
      </c>
      <c r="O3" s="19" t="s">
        <v>2</v>
      </c>
      <c r="P3" s="19" t="s">
        <v>2</v>
      </c>
      <c r="Q3" s="19" t="s">
        <v>2</v>
      </c>
      <c r="R3" s="19" t="s">
        <v>2</v>
      </c>
      <c r="S3" s="19" t="s">
        <v>2</v>
      </c>
      <c r="T3" s="19" t="s">
        <v>2</v>
      </c>
      <c r="U3" s="19" t="s">
        <v>2</v>
      </c>
      <c r="V3" s="19" t="s">
        <v>2</v>
      </c>
      <c r="W3" s="19" t="s">
        <v>2</v>
      </c>
    </row>
    <row r="4" spans="1:23" ht="72.75" customHeight="1" x14ac:dyDescent="0.25">
      <c r="A4" s="52" t="s">
        <v>57</v>
      </c>
      <c r="B4" s="49">
        <v>1</v>
      </c>
      <c r="C4" s="53">
        <v>1</v>
      </c>
      <c r="D4" s="54" t="s">
        <v>59</v>
      </c>
      <c r="E4" s="45" t="s">
        <v>49</v>
      </c>
      <c r="F4" s="50" t="s">
        <v>54</v>
      </c>
      <c r="G4" s="50" t="s">
        <v>55</v>
      </c>
      <c r="H4" s="55">
        <v>81</v>
      </c>
      <c r="I4" s="56">
        <v>250</v>
      </c>
      <c r="J4" s="31">
        <f>I4-(SUM(L4:W4))</f>
        <v>250</v>
      </c>
      <c r="K4" s="32" t="str">
        <f>IF(J4&lt;0,"ATENÇÃO","OK")</f>
        <v>OK</v>
      </c>
      <c r="L4" s="48">
        <v>0</v>
      </c>
      <c r="M4" s="48">
        <v>0</v>
      </c>
      <c r="N4" s="48">
        <v>0</v>
      </c>
      <c r="O4" s="48">
        <v>0</v>
      </c>
      <c r="P4" s="48">
        <v>0</v>
      </c>
      <c r="Q4" s="48">
        <v>0</v>
      </c>
      <c r="R4" s="48">
        <v>0</v>
      </c>
      <c r="S4" s="48">
        <v>0</v>
      </c>
      <c r="T4" s="48">
        <v>0</v>
      </c>
      <c r="U4" s="48">
        <v>0</v>
      </c>
      <c r="V4" s="48">
        <v>0</v>
      </c>
      <c r="W4" s="48">
        <v>0</v>
      </c>
    </row>
    <row r="5" spans="1:23" ht="87" customHeight="1" x14ac:dyDescent="0.25">
      <c r="A5" s="51" t="s">
        <v>58</v>
      </c>
      <c r="B5" s="49">
        <v>2</v>
      </c>
      <c r="C5" s="53">
        <v>2</v>
      </c>
      <c r="D5" s="54" t="s">
        <v>60</v>
      </c>
      <c r="E5" s="50" t="s">
        <v>49</v>
      </c>
      <c r="F5" s="50" t="s">
        <v>56</v>
      </c>
      <c r="G5" s="50" t="s">
        <v>55</v>
      </c>
      <c r="H5" s="55">
        <v>714</v>
      </c>
      <c r="I5" s="56">
        <v>4</v>
      </c>
      <c r="J5" s="31">
        <f t="shared" ref="J5" si="0">I5-(SUM(L5:W5))</f>
        <v>4</v>
      </c>
      <c r="K5" s="32" t="str">
        <f t="shared" ref="K5" si="1">IF(J5&lt;0,"ATENÇÃO","OK")</f>
        <v>OK</v>
      </c>
      <c r="L5" s="48">
        <v>0</v>
      </c>
      <c r="M5" s="48">
        <v>0</v>
      </c>
      <c r="N5" s="48">
        <v>0</v>
      </c>
      <c r="O5" s="48">
        <v>0</v>
      </c>
      <c r="P5" s="48">
        <v>0</v>
      </c>
      <c r="Q5" s="48">
        <v>0</v>
      </c>
      <c r="R5" s="48">
        <v>0</v>
      </c>
      <c r="S5" s="48">
        <v>0</v>
      </c>
      <c r="T5" s="48">
        <v>0</v>
      </c>
      <c r="U5" s="48">
        <v>0</v>
      </c>
      <c r="V5" s="48">
        <v>0</v>
      </c>
      <c r="W5" s="48">
        <v>0</v>
      </c>
    </row>
    <row r="7" spans="1:23" ht="15" customHeight="1" x14ac:dyDescent="0.25"/>
  </sheetData>
  <mergeCells count="16">
    <mergeCell ref="U1:U2"/>
    <mergeCell ref="V1:V2"/>
    <mergeCell ref="W1:W2"/>
    <mergeCell ref="A2:K2"/>
    <mergeCell ref="O1:O2"/>
    <mergeCell ref="P1:P2"/>
    <mergeCell ref="Q1:Q2"/>
    <mergeCell ref="R1:R2"/>
    <mergeCell ref="S1:S2"/>
    <mergeCell ref="T1:T2"/>
    <mergeCell ref="A1:C1"/>
    <mergeCell ref="D1:H1"/>
    <mergeCell ref="I1:K1"/>
    <mergeCell ref="L1:L2"/>
    <mergeCell ref="M1:M2"/>
    <mergeCell ref="N1:N2"/>
  </mergeCells>
  <conditionalFormatting sqref="L4 L5:W5">
    <cfRule type="cellIs" dxfId="29" priority="4" stopIfTrue="1" operator="greaterThan">
      <formula>0</formula>
    </cfRule>
    <cfRule type="cellIs" dxfId="28" priority="5" stopIfTrue="1" operator="greaterThan">
      <formula>0</formula>
    </cfRule>
    <cfRule type="cellIs" dxfId="27" priority="6" stopIfTrue="1" operator="greaterThan">
      <formula>0</formula>
    </cfRule>
  </conditionalFormatting>
  <conditionalFormatting sqref="M4:W4">
    <cfRule type="cellIs" dxfId="26" priority="1" stopIfTrue="1" operator="greaterThan">
      <formula>0</formula>
    </cfRule>
    <cfRule type="cellIs" dxfId="25" priority="2" stopIfTrue="1" operator="greaterThan">
      <formula>0</formula>
    </cfRule>
    <cfRule type="cellIs" dxfId="24"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
  <sheetViews>
    <sheetView zoomScale="80" zoomScaleNormal="80" workbookViewId="0">
      <selection activeCell="L5" sqref="L5"/>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8" style="2" customWidth="1"/>
    <col min="7" max="7" width="11.2851562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51</v>
      </c>
      <c r="B1" s="71"/>
      <c r="C1" s="71"/>
      <c r="D1" s="71" t="s">
        <v>52</v>
      </c>
      <c r="E1" s="71"/>
      <c r="F1" s="71"/>
      <c r="G1" s="71"/>
      <c r="H1" s="71"/>
      <c r="I1" s="71" t="s">
        <v>53</v>
      </c>
      <c r="J1" s="71"/>
      <c r="K1" s="71"/>
      <c r="L1" s="70" t="s">
        <v>70</v>
      </c>
      <c r="M1" s="70" t="s">
        <v>47</v>
      </c>
      <c r="N1" s="70" t="s">
        <v>47</v>
      </c>
      <c r="O1" s="70" t="s">
        <v>47</v>
      </c>
      <c r="P1" s="70" t="s">
        <v>47</v>
      </c>
      <c r="Q1" s="70" t="s">
        <v>47</v>
      </c>
      <c r="R1" s="70" t="s">
        <v>47</v>
      </c>
      <c r="S1" s="70" t="s">
        <v>47</v>
      </c>
      <c r="T1" s="70" t="s">
        <v>47</v>
      </c>
      <c r="U1" s="70" t="s">
        <v>47</v>
      </c>
      <c r="V1" s="70" t="s">
        <v>47</v>
      </c>
      <c r="W1" s="70" t="s">
        <v>47</v>
      </c>
    </row>
    <row r="2" spans="1:23" ht="21.75" customHeight="1" x14ac:dyDescent="0.25">
      <c r="A2" s="71" t="s">
        <v>36</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7" t="s">
        <v>3</v>
      </c>
      <c r="B3" s="27" t="s">
        <v>1</v>
      </c>
      <c r="C3" s="17" t="s">
        <v>4</v>
      </c>
      <c r="D3" s="17" t="s">
        <v>6</v>
      </c>
      <c r="E3" s="17" t="s">
        <v>45</v>
      </c>
      <c r="F3" s="17" t="s">
        <v>46</v>
      </c>
      <c r="G3" s="17" t="s">
        <v>28</v>
      </c>
      <c r="H3" s="18" t="s">
        <v>5</v>
      </c>
      <c r="I3" s="28" t="s">
        <v>30</v>
      </c>
      <c r="J3" s="29" t="s">
        <v>0</v>
      </c>
      <c r="K3" s="27" t="s">
        <v>7</v>
      </c>
      <c r="L3" s="68">
        <v>42313</v>
      </c>
      <c r="M3" s="19" t="s">
        <v>2</v>
      </c>
      <c r="N3" s="19" t="s">
        <v>2</v>
      </c>
      <c r="O3" s="19" t="s">
        <v>2</v>
      </c>
      <c r="P3" s="19" t="s">
        <v>2</v>
      </c>
      <c r="Q3" s="19" t="s">
        <v>2</v>
      </c>
      <c r="R3" s="19" t="s">
        <v>2</v>
      </c>
      <c r="S3" s="19" t="s">
        <v>2</v>
      </c>
      <c r="T3" s="19" t="s">
        <v>2</v>
      </c>
      <c r="U3" s="19" t="s">
        <v>2</v>
      </c>
      <c r="V3" s="19" t="s">
        <v>2</v>
      </c>
      <c r="W3" s="19" t="s">
        <v>2</v>
      </c>
    </row>
    <row r="4" spans="1:23" ht="72.75" customHeight="1" x14ac:dyDescent="0.25">
      <c r="A4" s="52" t="s">
        <v>57</v>
      </c>
      <c r="B4" s="49">
        <v>1</v>
      </c>
      <c r="C4" s="53">
        <v>1</v>
      </c>
      <c r="D4" s="54" t="s">
        <v>59</v>
      </c>
      <c r="E4" s="45" t="s">
        <v>49</v>
      </c>
      <c r="F4" s="50" t="s">
        <v>54</v>
      </c>
      <c r="G4" s="50" t="s">
        <v>55</v>
      </c>
      <c r="H4" s="55">
        <v>81</v>
      </c>
      <c r="I4" s="56">
        <v>204</v>
      </c>
      <c r="J4" s="31">
        <f>I4-(SUM(L4:W4))</f>
        <v>204</v>
      </c>
      <c r="K4" s="32" t="str">
        <f>IF(J4&lt;0,"ATENÇÃO","OK")</f>
        <v>OK</v>
      </c>
      <c r="L4" s="48">
        <v>0</v>
      </c>
      <c r="M4" s="48">
        <v>0</v>
      </c>
      <c r="N4" s="48">
        <v>0</v>
      </c>
      <c r="O4" s="48">
        <v>0</v>
      </c>
      <c r="P4" s="48">
        <v>0</v>
      </c>
      <c r="Q4" s="48">
        <v>0</v>
      </c>
      <c r="R4" s="48">
        <v>0</v>
      </c>
      <c r="S4" s="48">
        <v>0</v>
      </c>
      <c r="T4" s="48">
        <v>0</v>
      </c>
      <c r="U4" s="48">
        <v>0</v>
      </c>
      <c r="V4" s="48">
        <v>0</v>
      </c>
      <c r="W4" s="48">
        <v>0</v>
      </c>
    </row>
    <row r="5" spans="1:23" ht="87" customHeight="1" x14ac:dyDescent="0.25">
      <c r="A5" s="51" t="s">
        <v>58</v>
      </c>
      <c r="B5" s="49">
        <v>2</v>
      </c>
      <c r="C5" s="53">
        <v>2</v>
      </c>
      <c r="D5" s="54" t="s">
        <v>60</v>
      </c>
      <c r="E5" s="50" t="s">
        <v>49</v>
      </c>
      <c r="F5" s="50" t="s">
        <v>56</v>
      </c>
      <c r="G5" s="50" t="s">
        <v>55</v>
      </c>
      <c r="H5" s="55">
        <v>714</v>
      </c>
      <c r="I5" s="56">
        <v>5</v>
      </c>
      <c r="J5" s="31">
        <f t="shared" ref="J5" si="0">I5-(SUM(L5:W5))</f>
        <v>0</v>
      </c>
      <c r="K5" s="32" t="str">
        <f t="shared" ref="K5" si="1">IF(J5&lt;0,"ATENÇÃO","OK")</f>
        <v>OK</v>
      </c>
      <c r="L5" s="48">
        <v>5</v>
      </c>
      <c r="M5" s="48">
        <v>0</v>
      </c>
      <c r="N5" s="48">
        <v>0</v>
      </c>
      <c r="O5" s="48">
        <v>0</v>
      </c>
      <c r="P5" s="48">
        <v>0</v>
      </c>
      <c r="Q5" s="48">
        <v>0</v>
      </c>
      <c r="R5" s="48">
        <v>0</v>
      </c>
      <c r="S5" s="48">
        <v>0</v>
      </c>
      <c r="T5" s="48">
        <v>0</v>
      </c>
      <c r="U5" s="48">
        <v>0</v>
      </c>
      <c r="V5" s="48">
        <v>0</v>
      </c>
      <c r="W5" s="48">
        <v>0</v>
      </c>
    </row>
    <row r="7" spans="1:23" ht="15" customHeight="1" x14ac:dyDescent="0.25"/>
  </sheetData>
  <mergeCells count="16">
    <mergeCell ref="U1:U2"/>
    <mergeCell ref="V1:V2"/>
    <mergeCell ref="W1:W2"/>
    <mergeCell ref="A2:K2"/>
    <mergeCell ref="O1:O2"/>
    <mergeCell ref="P1:P2"/>
    <mergeCell ref="Q1:Q2"/>
    <mergeCell ref="R1:R2"/>
    <mergeCell ref="S1:S2"/>
    <mergeCell ref="T1:T2"/>
    <mergeCell ref="A1:C1"/>
    <mergeCell ref="D1:H1"/>
    <mergeCell ref="I1:K1"/>
    <mergeCell ref="L1:L2"/>
    <mergeCell ref="M1:M2"/>
    <mergeCell ref="N1:N2"/>
  </mergeCells>
  <conditionalFormatting sqref="M5:W5">
    <cfRule type="cellIs" dxfId="23" priority="7" stopIfTrue="1" operator="greaterThan">
      <formula>0</formula>
    </cfRule>
    <cfRule type="cellIs" dxfId="22" priority="8" stopIfTrue="1" operator="greaterThan">
      <formula>0</formula>
    </cfRule>
    <cfRule type="cellIs" dxfId="21" priority="9" stopIfTrue="1" operator="greaterThan">
      <formula>0</formula>
    </cfRule>
  </conditionalFormatting>
  <conditionalFormatting sqref="M4:W4">
    <cfRule type="cellIs" dxfId="20" priority="4" stopIfTrue="1" operator="greaterThan">
      <formula>0</formula>
    </cfRule>
    <cfRule type="cellIs" dxfId="19" priority="5" stopIfTrue="1" operator="greaterThan">
      <formula>0</formula>
    </cfRule>
    <cfRule type="cellIs" dxfId="18" priority="6" stopIfTrue="1" operator="greaterThan">
      <formula>0</formula>
    </cfRule>
  </conditionalFormatting>
  <conditionalFormatting sqref="L4:L5">
    <cfRule type="cellIs" dxfId="17" priority="1" stopIfTrue="1" operator="greaterThan">
      <formula>0</formula>
    </cfRule>
    <cfRule type="cellIs" dxfId="16" priority="2" stopIfTrue="1" operator="greaterThan">
      <formula>0</formula>
    </cfRule>
    <cfRule type="cellIs" dxfId="15"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
  <sheetViews>
    <sheetView zoomScale="80" zoomScaleNormal="80" workbookViewId="0">
      <selection activeCell="L1" sqref="L1:M1048576"/>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8" style="2" customWidth="1"/>
    <col min="7" max="7" width="11.2851562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51</v>
      </c>
      <c r="B1" s="71"/>
      <c r="C1" s="71"/>
      <c r="D1" s="71" t="s">
        <v>52</v>
      </c>
      <c r="E1" s="71"/>
      <c r="F1" s="71"/>
      <c r="G1" s="71"/>
      <c r="H1" s="71"/>
      <c r="I1" s="71" t="s">
        <v>53</v>
      </c>
      <c r="J1" s="71"/>
      <c r="K1" s="71"/>
      <c r="L1" s="70" t="s">
        <v>67</v>
      </c>
      <c r="M1" s="70" t="s">
        <v>68</v>
      </c>
      <c r="N1" s="70" t="s">
        <v>47</v>
      </c>
      <c r="O1" s="70" t="s">
        <v>47</v>
      </c>
      <c r="P1" s="70" t="s">
        <v>47</v>
      </c>
      <c r="Q1" s="70" t="s">
        <v>47</v>
      </c>
      <c r="R1" s="70" t="s">
        <v>47</v>
      </c>
      <c r="S1" s="70" t="s">
        <v>47</v>
      </c>
      <c r="T1" s="70" t="s">
        <v>47</v>
      </c>
      <c r="U1" s="70" t="s">
        <v>47</v>
      </c>
      <c r="V1" s="70" t="s">
        <v>47</v>
      </c>
      <c r="W1" s="70" t="s">
        <v>47</v>
      </c>
    </row>
    <row r="2" spans="1:23" ht="21.75" customHeight="1" x14ac:dyDescent="0.25">
      <c r="A2" s="71" t="s">
        <v>38</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7" t="s">
        <v>3</v>
      </c>
      <c r="B3" s="27" t="s">
        <v>1</v>
      </c>
      <c r="C3" s="17" t="s">
        <v>4</v>
      </c>
      <c r="D3" s="17" t="s">
        <v>6</v>
      </c>
      <c r="E3" s="17" t="s">
        <v>45</v>
      </c>
      <c r="F3" s="17" t="s">
        <v>46</v>
      </c>
      <c r="G3" s="17" t="s">
        <v>28</v>
      </c>
      <c r="H3" s="18" t="s">
        <v>5</v>
      </c>
      <c r="I3" s="28" t="s">
        <v>30</v>
      </c>
      <c r="J3" s="29" t="s">
        <v>0</v>
      </c>
      <c r="K3" s="27" t="s">
        <v>7</v>
      </c>
      <c r="L3" s="68">
        <v>42230</v>
      </c>
      <c r="M3" s="68">
        <v>42230</v>
      </c>
      <c r="N3" s="19" t="s">
        <v>2</v>
      </c>
      <c r="O3" s="19" t="s">
        <v>2</v>
      </c>
      <c r="P3" s="19" t="s">
        <v>2</v>
      </c>
      <c r="Q3" s="19" t="s">
        <v>2</v>
      </c>
      <c r="R3" s="19" t="s">
        <v>2</v>
      </c>
      <c r="S3" s="19" t="s">
        <v>2</v>
      </c>
      <c r="T3" s="19" t="s">
        <v>2</v>
      </c>
      <c r="U3" s="19" t="s">
        <v>2</v>
      </c>
      <c r="V3" s="19" t="s">
        <v>2</v>
      </c>
      <c r="W3" s="19" t="s">
        <v>2</v>
      </c>
    </row>
    <row r="4" spans="1:23" ht="72.75" customHeight="1" x14ac:dyDescent="0.25">
      <c r="A4" s="52" t="s">
        <v>57</v>
      </c>
      <c r="B4" s="49">
        <v>1</v>
      </c>
      <c r="C4" s="53">
        <v>1</v>
      </c>
      <c r="D4" s="54" t="s">
        <v>59</v>
      </c>
      <c r="E4" s="45" t="s">
        <v>49</v>
      </c>
      <c r="F4" s="50" t="s">
        <v>54</v>
      </c>
      <c r="G4" s="50" t="s">
        <v>55</v>
      </c>
      <c r="H4" s="55">
        <v>81</v>
      </c>
      <c r="I4" s="56">
        <v>500</v>
      </c>
      <c r="J4" s="31">
        <f>I4-(SUM(L4:W4))</f>
        <v>440</v>
      </c>
      <c r="K4" s="32" t="str">
        <f>IF(J4&lt;0,"ATENÇÃO","OK")</f>
        <v>OK</v>
      </c>
      <c r="L4" s="48">
        <v>60</v>
      </c>
      <c r="M4" s="48">
        <v>0</v>
      </c>
      <c r="N4" s="48">
        <v>0</v>
      </c>
      <c r="O4" s="48">
        <v>0</v>
      </c>
      <c r="P4" s="48">
        <v>0</v>
      </c>
      <c r="Q4" s="48">
        <v>0</v>
      </c>
      <c r="R4" s="48">
        <v>0</v>
      </c>
      <c r="S4" s="48">
        <v>0</v>
      </c>
      <c r="T4" s="48">
        <v>0</v>
      </c>
      <c r="U4" s="48">
        <v>0</v>
      </c>
      <c r="V4" s="48">
        <v>0</v>
      </c>
      <c r="W4" s="48">
        <v>0</v>
      </c>
    </row>
    <row r="5" spans="1:23" ht="87" customHeight="1" x14ac:dyDescent="0.25">
      <c r="A5" s="51" t="s">
        <v>58</v>
      </c>
      <c r="B5" s="49">
        <v>2</v>
      </c>
      <c r="C5" s="53">
        <v>2</v>
      </c>
      <c r="D5" s="54" t="s">
        <v>60</v>
      </c>
      <c r="E5" s="50" t="s">
        <v>49</v>
      </c>
      <c r="F5" s="50" t="s">
        <v>56</v>
      </c>
      <c r="G5" s="50" t="s">
        <v>55</v>
      </c>
      <c r="H5" s="55">
        <v>714</v>
      </c>
      <c r="I5" s="56">
        <v>30</v>
      </c>
      <c r="J5" s="31">
        <f t="shared" ref="J5" si="0">I5-(SUM(L5:W5))</f>
        <v>10</v>
      </c>
      <c r="K5" s="32" t="str">
        <f t="shared" ref="K5" si="1">IF(J5&lt;0,"ATENÇÃO","OK")</f>
        <v>OK</v>
      </c>
      <c r="L5" s="48">
        <v>0</v>
      </c>
      <c r="M5" s="48">
        <v>20</v>
      </c>
      <c r="N5" s="48">
        <v>0</v>
      </c>
      <c r="O5" s="48">
        <v>0</v>
      </c>
      <c r="P5" s="48">
        <v>0</v>
      </c>
      <c r="Q5" s="48">
        <v>0</v>
      </c>
      <c r="R5" s="48">
        <v>0</v>
      </c>
      <c r="S5" s="48">
        <v>0</v>
      </c>
      <c r="T5" s="48">
        <v>0</v>
      </c>
      <c r="U5" s="48">
        <v>0</v>
      </c>
      <c r="V5" s="48">
        <v>0</v>
      </c>
      <c r="W5" s="48">
        <v>0</v>
      </c>
    </row>
    <row r="7" spans="1:23" ht="15" customHeight="1" x14ac:dyDescent="0.25"/>
  </sheetData>
  <mergeCells count="16">
    <mergeCell ref="U1:U2"/>
    <mergeCell ref="V1:V2"/>
    <mergeCell ref="W1:W2"/>
    <mergeCell ref="A2:K2"/>
    <mergeCell ref="O1:O2"/>
    <mergeCell ref="P1:P2"/>
    <mergeCell ref="Q1:Q2"/>
    <mergeCell ref="R1:R2"/>
    <mergeCell ref="S1:S2"/>
    <mergeCell ref="T1:T2"/>
    <mergeCell ref="A1:C1"/>
    <mergeCell ref="D1:H1"/>
    <mergeCell ref="I1:K1"/>
    <mergeCell ref="L1:L2"/>
    <mergeCell ref="M1:M2"/>
    <mergeCell ref="N1:N2"/>
  </mergeCells>
  <conditionalFormatting sqref="N5:W5">
    <cfRule type="cellIs" dxfId="14" priority="10" stopIfTrue="1" operator="greaterThan">
      <formula>0</formula>
    </cfRule>
    <cfRule type="cellIs" dxfId="13" priority="11" stopIfTrue="1" operator="greaterThan">
      <formula>0</formula>
    </cfRule>
    <cfRule type="cellIs" dxfId="12" priority="12" stopIfTrue="1" operator="greaterThan">
      <formula>0</formula>
    </cfRule>
  </conditionalFormatting>
  <conditionalFormatting sqref="N4:W4">
    <cfRule type="cellIs" dxfId="11" priority="7" stopIfTrue="1" operator="greaterThan">
      <formula>0</formula>
    </cfRule>
    <cfRule type="cellIs" dxfId="10" priority="8" stopIfTrue="1" operator="greaterThan">
      <formula>0</formula>
    </cfRule>
    <cfRule type="cellIs" dxfId="9" priority="9" stopIfTrue="1" operator="greaterThan">
      <formula>0</formula>
    </cfRule>
  </conditionalFormatting>
  <conditionalFormatting sqref="L4 L5:M5">
    <cfRule type="cellIs" dxfId="8" priority="4" stopIfTrue="1" operator="greaterThan">
      <formula>0</formula>
    </cfRule>
    <cfRule type="cellIs" dxfId="7" priority="5" stopIfTrue="1" operator="greaterThan">
      <formula>0</formula>
    </cfRule>
    <cfRule type="cellIs" dxfId="6" priority="6" stopIfTrue="1" operator="greaterThan">
      <formula>0</formula>
    </cfRule>
  </conditionalFormatting>
  <conditionalFormatting sqref="M4">
    <cfRule type="cellIs" dxfId="5" priority="1" stopIfTrue="1" operator="greaterThan">
      <formula>0</formula>
    </cfRule>
    <cfRule type="cellIs" dxfId="4" priority="2" stopIfTrue="1" operator="greaterThan">
      <formula>0</formula>
    </cfRule>
    <cfRule type="cellIs" dxfId="3"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zoomScale="80" zoomScaleNormal="80" workbookViewId="0">
      <selection activeCell="I14" sqref="I14:M14"/>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8" style="2" customWidth="1"/>
    <col min="7" max="7" width="11.28515625" style="2" customWidth="1"/>
    <col min="8" max="8" width="12.7109375" style="21" bestFit="1" customWidth="1"/>
    <col min="9" max="9" width="11.28515625" style="23" customWidth="1"/>
    <col min="10" max="10" width="13.28515625" style="3" customWidth="1"/>
    <col min="11" max="11" width="15" style="24" bestFit="1" customWidth="1"/>
    <col min="12" max="12" width="15" style="20" bestFit="1" customWidth="1"/>
    <col min="13" max="13" width="17" style="20" bestFit="1" customWidth="1"/>
    <col min="14" max="16384" width="9.7109375" style="20"/>
  </cols>
  <sheetData>
    <row r="1" spans="1:13" ht="29.25" customHeight="1" x14ac:dyDescent="0.25">
      <c r="A1" s="71" t="s">
        <v>51</v>
      </c>
      <c r="B1" s="71"/>
      <c r="C1" s="71"/>
      <c r="D1" s="71" t="s">
        <v>52</v>
      </c>
      <c r="E1" s="71"/>
      <c r="F1" s="71"/>
      <c r="G1" s="71"/>
      <c r="H1" s="71"/>
      <c r="I1" s="71" t="s">
        <v>53</v>
      </c>
      <c r="J1" s="71"/>
      <c r="K1" s="71"/>
      <c r="L1" s="71"/>
      <c r="M1" s="71"/>
    </row>
    <row r="2" spans="1:13" s="21" customFormat="1" ht="45" x14ac:dyDescent="0.2">
      <c r="A2" s="27" t="s">
        <v>3</v>
      </c>
      <c r="B2" s="27" t="s">
        <v>1</v>
      </c>
      <c r="C2" s="17" t="s">
        <v>4</v>
      </c>
      <c r="D2" s="17" t="s">
        <v>6</v>
      </c>
      <c r="E2" s="17" t="s">
        <v>45</v>
      </c>
      <c r="F2" s="17" t="s">
        <v>46</v>
      </c>
      <c r="G2" s="17" t="s">
        <v>28</v>
      </c>
      <c r="H2" s="18" t="s">
        <v>5</v>
      </c>
      <c r="I2" s="28" t="s">
        <v>30</v>
      </c>
      <c r="J2" s="29" t="s">
        <v>48</v>
      </c>
      <c r="K2" s="27" t="s">
        <v>29</v>
      </c>
      <c r="L2" s="30" t="s">
        <v>39</v>
      </c>
      <c r="M2" s="30" t="s">
        <v>40</v>
      </c>
    </row>
    <row r="3" spans="1:13" s="59" customFormat="1" ht="90.75" customHeight="1" x14ac:dyDescent="0.2">
      <c r="A3" s="52" t="s">
        <v>57</v>
      </c>
      <c r="B3" s="49">
        <v>1</v>
      </c>
      <c r="C3" s="53">
        <v>1</v>
      </c>
      <c r="D3" s="58" t="s">
        <v>59</v>
      </c>
      <c r="E3" s="45" t="s">
        <v>49</v>
      </c>
      <c r="F3" s="50" t="s">
        <v>54</v>
      </c>
      <c r="G3" s="50" t="s">
        <v>55</v>
      </c>
      <c r="H3" s="55">
        <v>81</v>
      </c>
      <c r="I3" s="46">
        <f>Reitoria!I4+Museu!I4+ESAG!I4+CEART!I4+FAED!I4+CEAD!I4+CEFID!I4+CESFI!I4+CCT!I4+CEPLAN!I4+CEO!I4+CEAVI!I4</f>
        <v>2620</v>
      </c>
      <c r="J3" s="31">
        <f>(Reitoria!I4-Reitoria!J4)+(Museu!I4-Museu!J4)+(ESAG!I4-ESAG!J4)+(CEART!I4-CEART!J4)+(FAED!I4-FAED!J4)+(CEAD!I4-CEAD!J4)+(CEFID!I4-CEFID!J4)+(CESFI!I4-CESFI!J4)+(CCT!I4-CCT!J4)+(CEPLAN!I4-CEPLAN!J4)+(CEO!I4-CEO!J4)+(CEAVI!I4-CEAVI!J4)</f>
        <v>221</v>
      </c>
      <c r="K3" s="47">
        <f>I3-J3</f>
        <v>2399</v>
      </c>
      <c r="L3" s="43">
        <f>H3*I3</f>
        <v>212220</v>
      </c>
      <c r="M3" s="44">
        <f>H3*J3</f>
        <v>17901</v>
      </c>
    </row>
    <row r="4" spans="1:13" s="59" customFormat="1" ht="93.75" customHeight="1" x14ac:dyDescent="0.2">
      <c r="A4" s="51" t="s">
        <v>58</v>
      </c>
      <c r="B4" s="49">
        <v>2</v>
      </c>
      <c r="C4" s="53">
        <v>2</v>
      </c>
      <c r="D4" s="58" t="s">
        <v>60</v>
      </c>
      <c r="E4" s="50" t="s">
        <v>49</v>
      </c>
      <c r="F4" s="50" t="s">
        <v>56</v>
      </c>
      <c r="G4" s="50" t="s">
        <v>55</v>
      </c>
      <c r="H4" s="55">
        <v>714</v>
      </c>
      <c r="I4" s="46">
        <f>Reitoria!I5+Museu!I5+ESAG!I5+CEART!I5+FAED!I5+CEAD!I5+CEFID!I5+CESFI!I5+CCT!I5+CEPLAN!I5+CEO!I5+CEAVI!I5</f>
        <v>135</v>
      </c>
      <c r="J4" s="31">
        <f>(Reitoria!I5-Reitoria!J5)+(Museu!I5-Museu!J5)+(ESAG!I5-ESAG!J5)+(CEART!I5-CEART!J5)+(FAED!I5-FAED!J5)+(CEAD!I5-CEAD!J5)+(CEFID!I5-CEFID!J5)+(CESFI!I5-CESFI!J5)+(CCT!I5-CCT!J5)+(CEPLAN!I5-CEPLAN!J5)+(CEO!I5-CEO!J5)+(CEAVI!I5-CEAVI!J5)</f>
        <v>43</v>
      </c>
      <c r="K4" s="47">
        <f>I4-J4</f>
        <v>92</v>
      </c>
      <c r="L4" s="43">
        <f>H4*I4</f>
        <v>96390</v>
      </c>
      <c r="M4" s="44">
        <f>H4*J4</f>
        <v>30702</v>
      </c>
    </row>
    <row r="5" spans="1:13" s="59" customFormat="1" ht="21.75" customHeight="1" x14ac:dyDescent="0.2">
      <c r="A5" s="60"/>
      <c r="B5" s="61"/>
      <c r="C5" s="62"/>
      <c r="D5" s="63"/>
      <c r="E5" s="64"/>
      <c r="F5" s="64"/>
      <c r="G5" s="64"/>
      <c r="H5" s="65"/>
      <c r="I5" s="64"/>
      <c r="J5" s="66"/>
      <c r="K5" s="67"/>
      <c r="L5" s="43">
        <f>SUM(L3:L4)</f>
        <v>308610</v>
      </c>
      <c r="M5" s="43">
        <f>SUM(M3:M4)</f>
        <v>48603</v>
      </c>
    </row>
    <row r="6" spans="1:13" x14ac:dyDescent="0.25">
      <c r="D6" s="26"/>
    </row>
    <row r="7" spans="1:13" ht="15.75" x14ac:dyDescent="0.25">
      <c r="I7" s="78" t="s">
        <v>64</v>
      </c>
      <c r="J7" s="79"/>
      <c r="K7" s="79"/>
      <c r="L7" s="79"/>
      <c r="M7" s="80"/>
    </row>
    <row r="8" spans="1:13" ht="15.75" x14ac:dyDescent="0.25">
      <c r="I8" s="81" t="s">
        <v>65</v>
      </c>
      <c r="J8" s="82"/>
      <c r="K8" s="82"/>
      <c r="L8" s="82"/>
      <c r="M8" s="83"/>
    </row>
    <row r="9" spans="1:13" ht="15.75" x14ac:dyDescent="0.25">
      <c r="I9" s="72" t="s">
        <v>66</v>
      </c>
      <c r="J9" s="73"/>
      <c r="K9" s="73"/>
      <c r="L9" s="73"/>
      <c r="M9" s="74"/>
    </row>
    <row r="10" spans="1:13" ht="15.75" x14ac:dyDescent="0.25">
      <c r="I10" s="37" t="s">
        <v>41</v>
      </c>
      <c r="J10" s="38"/>
      <c r="K10" s="38"/>
      <c r="L10" s="38"/>
      <c r="M10" s="33">
        <f>L5</f>
        <v>308610</v>
      </c>
    </row>
    <row r="11" spans="1:13" ht="15.75" x14ac:dyDescent="0.25">
      <c r="I11" s="39" t="s">
        <v>42</v>
      </c>
      <c r="J11" s="40"/>
      <c r="K11" s="40"/>
      <c r="L11" s="40"/>
      <c r="M11" s="34">
        <f>M5</f>
        <v>48603</v>
      </c>
    </row>
    <row r="12" spans="1:13" ht="15.75" x14ac:dyDescent="0.25">
      <c r="I12" s="39" t="s">
        <v>43</v>
      </c>
      <c r="J12" s="40"/>
      <c r="K12" s="40"/>
      <c r="L12" s="40"/>
      <c r="M12" s="36"/>
    </row>
    <row r="13" spans="1:13" ht="15.75" x14ac:dyDescent="0.25">
      <c r="I13" s="41" t="s">
        <v>44</v>
      </c>
      <c r="J13" s="42"/>
      <c r="K13" s="42"/>
      <c r="L13" s="42"/>
      <c r="M13" s="35">
        <f>M11/M10</f>
        <v>0.15749003596772626</v>
      </c>
    </row>
    <row r="14" spans="1:13" ht="15.75" x14ac:dyDescent="0.25">
      <c r="I14" s="75" t="s">
        <v>77</v>
      </c>
      <c r="J14" s="76"/>
      <c r="K14" s="76"/>
      <c r="L14" s="76"/>
      <c r="M14" s="77"/>
    </row>
  </sheetData>
  <mergeCells count="7">
    <mergeCell ref="A1:C1"/>
    <mergeCell ref="D1:H1"/>
    <mergeCell ref="I9:M9"/>
    <mergeCell ref="I14:M14"/>
    <mergeCell ref="I1:M1"/>
    <mergeCell ref="I7:M7"/>
    <mergeCell ref="I8:M8"/>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4" customWidth="1"/>
    <col min="2" max="2" width="6.85546875" style="4" customWidth="1"/>
    <col min="3" max="3" width="31" style="4" customWidth="1"/>
    <col min="4" max="4" width="8.5703125" style="4" bestFit="1" customWidth="1"/>
    <col min="5" max="5" width="9.5703125" style="4" customWidth="1"/>
    <col min="6" max="6" width="14.7109375" style="4" customWidth="1"/>
    <col min="7" max="7" width="16" style="4" customWidth="1"/>
    <col min="8" max="8" width="11.140625" style="4" customWidth="1"/>
    <col min="9" max="16384" width="9.140625" style="4"/>
  </cols>
  <sheetData>
    <row r="1" spans="1:8" ht="20.25" customHeight="1" x14ac:dyDescent="0.2">
      <c r="A1" s="85" t="s">
        <v>11</v>
      </c>
      <c r="B1" s="85"/>
      <c r="C1" s="85"/>
      <c r="D1" s="85"/>
      <c r="E1" s="85"/>
      <c r="F1" s="85"/>
      <c r="G1" s="85"/>
      <c r="H1" s="85"/>
    </row>
    <row r="2" spans="1:8" ht="20.25" x14ac:dyDescent="0.2">
      <c r="B2" s="5"/>
    </row>
    <row r="3" spans="1:8" ht="47.25" customHeight="1" x14ac:dyDescent="0.2">
      <c r="A3" s="86" t="s">
        <v>12</v>
      </c>
      <c r="B3" s="86"/>
      <c r="C3" s="86"/>
      <c r="D3" s="86"/>
      <c r="E3" s="86"/>
      <c r="F3" s="86"/>
      <c r="G3" s="86"/>
      <c r="H3" s="86"/>
    </row>
    <row r="4" spans="1:8" ht="35.25" customHeight="1" x14ac:dyDescent="0.2">
      <c r="B4" s="6"/>
    </row>
    <row r="5" spans="1:8" ht="15" customHeight="1" x14ac:dyDescent="0.2">
      <c r="A5" s="87" t="s">
        <v>13</v>
      </c>
      <c r="B5" s="87"/>
      <c r="C5" s="87"/>
      <c r="D5" s="87"/>
      <c r="E5" s="87"/>
      <c r="F5" s="87"/>
      <c r="G5" s="87"/>
      <c r="H5" s="87"/>
    </row>
    <row r="6" spans="1:8" ht="15" customHeight="1" x14ac:dyDescent="0.2">
      <c r="A6" s="87" t="s">
        <v>14</v>
      </c>
      <c r="B6" s="87"/>
      <c r="C6" s="87"/>
      <c r="D6" s="87"/>
      <c r="E6" s="87"/>
      <c r="F6" s="87"/>
      <c r="G6" s="87"/>
      <c r="H6" s="87"/>
    </row>
    <row r="7" spans="1:8" ht="15" customHeight="1" x14ac:dyDescent="0.2">
      <c r="A7" s="87" t="s">
        <v>15</v>
      </c>
      <c r="B7" s="87"/>
      <c r="C7" s="87"/>
      <c r="D7" s="87"/>
      <c r="E7" s="87"/>
      <c r="F7" s="87"/>
      <c r="G7" s="87"/>
      <c r="H7" s="87"/>
    </row>
    <row r="8" spans="1:8" ht="15" customHeight="1" x14ac:dyDescent="0.2">
      <c r="A8" s="87" t="s">
        <v>16</v>
      </c>
      <c r="B8" s="87"/>
      <c r="C8" s="87"/>
      <c r="D8" s="87"/>
      <c r="E8" s="87"/>
      <c r="F8" s="87"/>
      <c r="G8" s="87"/>
      <c r="H8" s="87"/>
    </row>
    <row r="9" spans="1:8" ht="30" customHeight="1" x14ac:dyDescent="0.2">
      <c r="B9" s="7"/>
    </row>
    <row r="10" spans="1:8" ht="105" customHeight="1" x14ac:dyDescent="0.2">
      <c r="A10" s="88" t="s">
        <v>17</v>
      </c>
      <c r="B10" s="88"/>
      <c r="C10" s="88"/>
      <c r="D10" s="88"/>
      <c r="E10" s="88"/>
      <c r="F10" s="88"/>
      <c r="G10" s="88"/>
      <c r="H10" s="88"/>
    </row>
    <row r="11" spans="1:8" ht="15.75" thickBot="1" x14ac:dyDescent="0.25">
      <c r="B11" s="8"/>
    </row>
    <row r="12" spans="1:8" ht="48.75" thickBot="1" x14ac:dyDescent="0.25">
      <c r="A12" s="9" t="s">
        <v>10</v>
      </c>
      <c r="B12" s="9" t="s">
        <v>8</v>
      </c>
      <c r="C12" s="10" t="s">
        <v>18</v>
      </c>
      <c r="D12" s="10" t="s">
        <v>9</v>
      </c>
      <c r="E12" s="10" t="s">
        <v>19</v>
      </c>
      <c r="F12" s="10" t="s">
        <v>20</v>
      </c>
      <c r="G12" s="10" t="s">
        <v>21</v>
      </c>
      <c r="H12" s="10" t="s">
        <v>22</v>
      </c>
    </row>
    <row r="13" spans="1:8" ht="15.75" thickBot="1" x14ac:dyDescent="0.25">
      <c r="A13" s="11"/>
      <c r="B13" s="11"/>
      <c r="C13" s="12"/>
      <c r="D13" s="12"/>
      <c r="E13" s="12"/>
      <c r="F13" s="12"/>
      <c r="G13" s="12"/>
      <c r="H13" s="12"/>
    </row>
    <row r="14" spans="1:8" ht="15.75" thickBot="1" x14ac:dyDescent="0.25">
      <c r="A14" s="11"/>
      <c r="B14" s="11"/>
      <c r="C14" s="12"/>
      <c r="D14" s="12"/>
      <c r="E14" s="12"/>
      <c r="F14" s="12"/>
      <c r="G14" s="12"/>
      <c r="H14" s="12"/>
    </row>
    <row r="15" spans="1:8" ht="15.75" thickBot="1" x14ac:dyDescent="0.25">
      <c r="A15" s="11"/>
      <c r="B15" s="11"/>
      <c r="C15" s="12"/>
      <c r="D15" s="12"/>
      <c r="E15" s="12"/>
      <c r="F15" s="12"/>
      <c r="G15" s="12"/>
      <c r="H15" s="12"/>
    </row>
    <row r="16" spans="1:8" ht="15.75" thickBot="1" x14ac:dyDescent="0.25">
      <c r="A16" s="11"/>
      <c r="B16" s="11"/>
      <c r="C16" s="12"/>
      <c r="D16" s="12"/>
      <c r="E16" s="12"/>
      <c r="F16" s="12"/>
      <c r="G16" s="12"/>
      <c r="H16" s="12"/>
    </row>
    <row r="17" spans="1:8" ht="15.75" thickBot="1" x14ac:dyDescent="0.25">
      <c r="A17" s="13"/>
      <c r="B17" s="13"/>
      <c r="C17" s="14"/>
      <c r="D17" s="14"/>
      <c r="E17" s="14"/>
      <c r="F17" s="14"/>
      <c r="G17" s="14"/>
      <c r="H17" s="14"/>
    </row>
    <row r="18" spans="1:8" ht="42" customHeight="1" x14ac:dyDescent="0.2">
      <c r="B18" s="15"/>
      <c r="C18" s="16"/>
      <c r="D18" s="16"/>
      <c r="E18" s="16"/>
      <c r="F18" s="16"/>
      <c r="G18" s="16"/>
      <c r="H18" s="16"/>
    </row>
    <row r="19" spans="1:8" ht="15" customHeight="1" x14ac:dyDescent="0.2">
      <c r="A19" s="89" t="s">
        <v>23</v>
      </c>
      <c r="B19" s="89"/>
      <c r="C19" s="89"/>
      <c r="D19" s="89"/>
      <c r="E19" s="89"/>
      <c r="F19" s="89"/>
      <c r="G19" s="89"/>
      <c r="H19" s="89"/>
    </row>
    <row r="20" spans="1:8" ht="14.25" x14ac:dyDescent="0.2">
      <c r="A20" s="90" t="s">
        <v>24</v>
      </c>
      <c r="B20" s="90"/>
      <c r="C20" s="90"/>
      <c r="D20" s="90"/>
      <c r="E20" s="90"/>
      <c r="F20" s="90"/>
      <c r="G20" s="90"/>
      <c r="H20" s="90"/>
    </row>
    <row r="21" spans="1:8" ht="15" x14ac:dyDescent="0.2">
      <c r="B21" s="8"/>
    </row>
    <row r="22" spans="1:8" ht="15" x14ac:dyDescent="0.2">
      <c r="B22" s="8"/>
    </row>
    <row r="23" spans="1:8" ht="15" x14ac:dyDescent="0.2">
      <c r="B23" s="8"/>
    </row>
    <row r="24" spans="1:8" ht="15" customHeight="1" x14ac:dyDescent="0.2">
      <c r="A24" s="91" t="s">
        <v>25</v>
      </c>
      <c r="B24" s="91"/>
      <c r="C24" s="91"/>
      <c r="D24" s="91"/>
      <c r="E24" s="91"/>
      <c r="F24" s="91"/>
      <c r="G24" s="91"/>
      <c r="H24" s="91"/>
    </row>
    <row r="25" spans="1:8" ht="15" customHeight="1" x14ac:dyDescent="0.2">
      <c r="A25" s="91" t="s">
        <v>26</v>
      </c>
      <c r="B25" s="91"/>
      <c r="C25" s="91"/>
      <c r="D25" s="91"/>
      <c r="E25" s="91"/>
      <c r="F25" s="91"/>
      <c r="G25" s="91"/>
      <c r="H25" s="91"/>
    </row>
    <row r="26" spans="1:8" ht="15" customHeight="1" x14ac:dyDescent="0.2">
      <c r="A26" s="84" t="s">
        <v>27</v>
      </c>
      <c r="B26" s="84"/>
      <c r="C26" s="84"/>
      <c r="D26" s="84"/>
      <c r="E26" s="84"/>
      <c r="F26" s="84"/>
      <c r="G26" s="84"/>
      <c r="H26" s="84"/>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14</vt:i4>
      </vt:variant>
    </vt:vector>
  </HeadingPairs>
  <TitlesOfParts>
    <vt:vector size="14" baseType="lpstr">
      <vt:lpstr>Reitoria</vt:lpstr>
      <vt:lpstr>Museu</vt:lpstr>
      <vt:lpstr>ESAG</vt:lpstr>
      <vt:lpstr>CEART</vt:lpstr>
      <vt:lpstr>FAED</vt:lpstr>
      <vt:lpstr>CEAD</vt:lpstr>
      <vt:lpstr>CEFID</vt:lpstr>
      <vt:lpstr>CESFI</vt:lpstr>
      <vt:lpstr>CCT</vt:lpstr>
      <vt:lpstr>CEPLAN</vt:lpstr>
      <vt:lpstr>CEO</vt:lpstr>
      <vt:lpstr>CEAVI</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2015-07-08T21:27:45Z</cp:lastPrinted>
  <dcterms:created xsi:type="dcterms:W3CDTF">2010-06-19T20:43:11Z</dcterms:created>
  <dcterms:modified xsi:type="dcterms:W3CDTF">2016-04-04T18:08:11Z</dcterms:modified>
</cp:coreProperties>
</file>