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4.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L:\SEGECON\2. Atas de Registro de Preços\UDESC\Vigência Expirada\PP 0067-2015 - UDESC - Materiais de limpeza - Vig 05.05.16\"/>
    </mc:Choice>
  </mc:AlternateContent>
  <bookViews>
    <workbookView xWindow="0" yWindow="0" windowWidth="21570" windowHeight="9060" tabRatio="857" activeTab="13"/>
  </bookViews>
  <sheets>
    <sheet name="Reitoria" sheetId="75" r:id="rId1"/>
    <sheet name="ESAG" sheetId="150" r:id="rId2"/>
    <sheet name="CEART" sheetId="151" r:id="rId3"/>
    <sheet name="CEFID" sheetId="152" r:id="rId4"/>
    <sheet name="FAED" sheetId="153" r:id="rId5"/>
    <sheet name="CEAD" sheetId="154" r:id="rId6"/>
    <sheet name="CCT" sheetId="155" r:id="rId7"/>
    <sheet name="CEPLAN" sheetId="156" r:id="rId8"/>
    <sheet name="CAV" sheetId="157" r:id="rId9"/>
    <sheet name="CEO" sheetId="158" r:id="rId10"/>
    <sheet name="CEAVI" sheetId="159" r:id="rId11"/>
    <sheet name="CESFI" sheetId="160" r:id="rId12"/>
    <sheet name="CERES" sheetId="161" r:id="rId13"/>
    <sheet name="GESTOR" sheetId="162" r:id="rId14"/>
    <sheet name="Modelo Anexo II IN 002_2014" sheetId="77" r:id="rId15"/>
  </sheets>
  <definedNames>
    <definedName name="diasuteis" localSheetId="8">#REF!</definedName>
    <definedName name="diasuteis" localSheetId="6">#REF!</definedName>
    <definedName name="diasuteis" localSheetId="5">#REF!</definedName>
    <definedName name="diasuteis" localSheetId="2">#REF!</definedName>
    <definedName name="diasuteis" localSheetId="10">#REF!</definedName>
    <definedName name="diasuteis" localSheetId="3">#REF!</definedName>
    <definedName name="diasuteis" localSheetId="9">#REF!</definedName>
    <definedName name="diasuteis" localSheetId="7">#REF!</definedName>
    <definedName name="diasuteis" localSheetId="12">#REF!</definedName>
    <definedName name="diasuteis" localSheetId="11">#REF!</definedName>
    <definedName name="diasuteis" localSheetId="1">#REF!</definedName>
    <definedName name="diasuteis" localSheetId="4">#REF!</definedName>
    <definedName name="diasuteis" localSheetId="13">#REF!</definedName>
    <definedName name="diasuteis" localSheetId="0">#REF!</definedName>
    <definedName name="diasuteis">#REF!</definedName>
    <definedName name="Ferias" localSheetId="5">#REF!</definedName>
    <definedName name="Ferias" localSheetId="3">#REF!</definedName>
    <definedName name="Ferias" localSheetId="9">#REF!</definedName>
    <definedName name="Ferias" localSheetId="7">#REF!</definedName>
    <definedName name="Ferias" localSheetId="12">#REF!</definedName>
    <definedName name="Ferias" localSheetId="11">#REF!</definedName>
    <definedName name="Ferias" localSheetId="1">#REF!</definedName>
    <definedName name="Ferias" localSheetId="13">#REF!</definedName>
    <definedName name="Ferias">#REF!</definedName>
    <definedName name="RD" localSheetId="5">OFFSET(#REF!,(MATCH(SMALL(#REF!,ROW()-10),#REF!,0)-1),0)</definedName>
    <definedName name="RD" localSheetId="3">OFFSET(#REF!,(MATCH(SMALL(#REF!,ROW()-10),#REF!,0)-1),0)</definedName>
    <definedName name="RD" localSheetId="9">OFFSET(#REF!,(MATCH(SMALL(#REF!,ROW()-10),#REF!,0)-1),0)</definedName>
    <definedName name="RD" localSheetId="7">OFFSET(#REF!,(MATCH(SMALL(#REF!,ROW()-10),#REF!,0)-1),0)</definedName>
    <definedName name="RD" localSheetId="12">OFFSET(#REF!,(MATCH(SMALL(#REF!,ROW()-10),#REF!,0)-1),0)</definedName>
    <definedName name="RD" localSheetId="11">OFFSET(#REF!,(MATCH(SMALL(#REF!,ROW()-10),#REF!,0)-1),0)</definedName>
    <definedName name="RD" localSheetId="1">OFFSET(#REF!,(MATCH(SMALL(#REF!,ROW()-10),#REF!,0)-1),0)</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J4" i="154" l="1"/>
  <c r="J4" i="160" l="1"/>
  <c r="J4" i="161" l="1"/>
  <c r="J8" i="157" l="1"/>
  <c r="J22" i="157"/>
  <c r="J4" i="157"/>
  <c r="J4" i="75" l="1"/>
  <c r="J5" i="150"/>
  <c r="J6" i="150"/>
  <c r="J7" i="150"/>
  <c r="J8" i="150"/>
  <c r="J9" i="150"/>
  <c r="J10" i="150"/>
  <c r="J11" i="150"/>
  <c r="J12" i="150"/>
  <c r="J13" i="150"/>
  <c r="J14" i="150"/>
  <c r="J15" i="150"/>
  <c r="J16" i="150"/>
  <c r="J17" i="150"/>
  <c r="J18" i="150"/>
  <c r="J19" i="150"/>
  <c r="J20" i="150"/>
  <c r="J21" i="150"/>
  <c r="J22" i="150"/>
  <c r="J23" i="150"/>
  <c r="J24" i="150"/>
  <c r="J25" i="150"/>
  <c r="J26" i="150"/>
  <c r="J27" i="150"/>
  <c r="J28" i="150"/>
  <c r="J29" i="150"/>
  <c r="J30" i="150"/>
  <c r="J31" i="150"/>
  <c r="J32" i="150"/>
  <c r="J33" i="150"/>
  <c r="J34" i="150"/>
  <c r="J35" i="150"/>
  <c r="J36" i="150"/>
  <c r="J37" i="150"/>
  <c r="J38" i="150"/>
  <c r="J39" i="150"/>
  <c r="J40" i="150"/>
  <c r="J41" i="150"/>
  <c r="J42" i="150"/>
  <c r="J43" i="150"/>
  <c r="J44" i="150"/>
  <c r="J45" i="150"/>
  <c r="J46" i="150"/>
  <c r="J47" i="150"/>
  <c r="J48" i="150"/>
  <c r="J49" i="150"/>
  <c r="J50" i="150"/>
  <c r="J51" i="150"/>
  <c r="J52" i="150"/>
  <c r="J4" i="150"/>
  <c r="J5" i="159" l="1"/>
  <c r="J6" i="159"/>
  <c r="J7" i="159"/>
  <c r="J8" i="159"/>
  <c r="J9" i="159"/>
  <c r="J10" i="159"/>
  <c r="J11" i="159"/>
  <c r="J12" i="159"/>
  <c r="J13" i="159"/>
  <c r="J14" i="159"/>
  <c r="J15" i="159"/>
  <c r="J16" i="159"/>
  <c r="J17" i="159"/>
  <c r="J18" i="159"/>
  <c r="J19" i="159"/>
  <c r="J20" i="159"/>
  <c r="J21" i="159"/>
  <c r="J22" i="159"/>
  <c r="J23" i="159"/>
  <c r="J24" i="159"/>
  <c r="J25" i="159"/>
  <c r="J26" i="159"/>
  <c r="J27" i="159"/>
  <c r="J28" i="159"/>
  <c r="J29" i="159"/>
  <c r="J30" i="159"/>
  <c r="J31" i="159"/>
  <c r="J32" i="159"/>
  <c r="J33" i="159"/>
  <c r="J34" i="159"/>
  <c r="J35" i="159"/>
  <c r="J36" i="159"/>
  <c r="J37" i="159"/>
  <c r="J38" i="159"/>
  <c r="J39" i="159"/>
  <c r="J40" i="159"/>
  <c r="J41" i="159"/>
  <c r="J42" i="159"/>
  <c r="J43" i="159"/>
  <c r="J44" i="159"/>
  <c r="J45" i="159"/>
  <c r="J46" i="159"/>
  <c r="J47" i="159"/>
  <c r="J48" i="159"/>
  <c r="J49" i="159"/>
  <c r="J50" i="159"/>
  <c r="J51" i="159"/>
  <c r="J52" i="159"/>
  <c r="J4" i="159"/>
  <c r="J5" i="156" l="1"/>
  <c r="J4" i="156"/>
  <c r="J5" i="155" l="1"/>
  <c r="J6" i="155"/>
  <c r="J7" i="155"/>
  <c r="J8" i="155"/>
  <c r="J9" i="155"/>
  <c r="J10" i="155"/>
  <c r="J11" i="155"/>
  <c r="J12" i="155"/>
  <c r="J13" i="155"/>
  <c r="J14" i="155"/>
  <c r="J15" i="155"/>
  <c r="J16" i="155"/>
  <c r="J17" i="155"/>
  <c r="J18" i="155"/>
  <c r="J19" i="155"/>
  <c r="J20" i="155"/>
  <c r="J21" i="155"/>
  <c r="J22" i="155"/>
  <c r="J23" i="155"/>
  <c r="J24" i="155"/>
  <c r="J25" i="155"/>
  <c r="J26" i="155"/>
  <c r="J27" i="155"/>
  <c r="J28" i="155"/>
  <c r="J29" i="155"/>
  <c r="J30" i="155"/>
  <c r="J31" i="155"/>
  <c r="J32" i="155"/>
  <c r="J33" i="155"/>
  <c r="J34" i="155"/>
  <c r="J35" i="155"/>
  <c r="J36" i="155"/>
  <c r="J37" i="155"/>
  <c r="J38" i="155"/>
  <c r="J39" i="155"/>
  <c r="J40" i="155"/>
  <c r="J41" i="155"/>
  <c r="J42" i="155"/>
  <c r="J43" i="155"/>
  <c r="J44" i="155"/>
  <c r="J45" i="155"/>
  <c r="J46" i="155"/>
  <c r="J47" i="155"/>
  <c r="J48" i="155"/>
  <c r="J49" i="155"/>
  <c r="J50" i="155"/>
  <c r="J51" i="155"/>
  <c r="J52" i="155"/>
  <c r="J4" i="155"/>
  <c r="J5" i="153" l="1"/>
  <c r="J6" i="153"/>
  <c r="J7" i="153"/>
  <c r="J8" i="153"/>
  <c r="J9" i="153"/>
  <c r="J10" i="153"/>
  <c r="J11" i="153"/>
  <c r="J12" i="153"/>
  <c r="J13" i="153"/>
  <c r="J14" i="153"/>
  <c r="J15" i="153"/>
  <c r="J16" i="153"/>
  <c r="J17" i="153"/>
  <c r="J18" i="153"/>
  <c r="J19" i="153"/>
  <c r="J20" i="153"/>
  <c r="J21" i="153"/>
  <c r="J22" i="153"/>
  <c r="J23" i="153"/>
  <c r="J24" i="153"/>
  <c r="J25" i="153"/>
  <c r="J26" i="153"/>
  <c r="J27" i="153"/>
  <c r="J28" i="153"/>
  <c r="J29" i="153"/>
  <c r="J30" i="153"/>
  <c r="J31" i="153"/>
  <c r="J32" i="153"/>
  <c r="J33" i="153"/>
  <c r="J34" i="153"/>
  <c r="J35" i="153"/>
  <c r="J36" i="153"/>
  <c r="J37" i="153"/>
  <c r="J38" i="153"/>
  <c r="J39" i="153"/>
  <c r="J40" i="153"/>
  <c r="J41" i="153"/>
  <c r="J42" i="153"/>
  <c r="J43" i="153"/>
  <c r="J44" i="153"/>
  <c r="J45" i="153"/>
  <c r="J46" i="153"/>
  <c r="J47" i="153"/>
  <c r="J48" i="153"/>
  <c r="J49" i="153"/>
  <c r="J50" i="153"/>
  <c r="J51" i="153"/>
  <c r="J52" i="153"/>
  <c r="J4" i="153"/>
  <c r="J5" i="152" l="1"/>
  <c r="J6" i="152"/>
  <c r="J7" i="152"/>
  <c r="J8" i="152"/>
  <c r="J9" i="152"/>
  <c r="J10" i="152"/>
  <c r="J11" i="152"/>
  <c r="J12" i="152"/>
  <c r="J13" i="152"/>
  <c r="J14" i="152"/>
  <c r="J15" i="152"/>
  <c r="J16" i="152"/>
  <c r="J17" i="152"/>
  <c r="J18" i="152"/>
  <c r="J19" i="152"/>
  <c r="J20" i="152"/>
  <c r="J21" i="152"/>
  <c r="J22" i="152"/>
  <c r="J23" i="152"/>
  <c r="J24" i="152"/>
  <c r="J25" i="152"/>
  <c r="J26" i="152"/>
  <c r="J27" i="152"/>
  <c r="J28" i="152"/>
  <c r="J29" i="152"/>
  <c r="J30" i="152"/>
  <c r="J31" i="152"/>
  <c r="J32" i="152"/>
  <c r="J33" i="152"/>
  <c r="J34" i="152"/>
  <c r="J35" i="152"/>
  <c r="J36" i="152"/>
  <c r="J37" i="152"/>
  <c r="J38" i="152"/>
  <c r="J39" i="152"/>
  <c r="J40" i="152"/>
  <c r="J41" i="152"/>
  <c r="J42" i="152"/>
  <c r="J43" i="152"/>
  <c r="J44" i="152"/>
  <c r="J45" i="152"/>
  <c r="J46" i="152"/>
  <c r="J47" i="152"/>
  <c r="J48" i="152"/>
  <c r="J49" i="152"/>
  <c r="J50" i="152"/>
  <c r="J51" i="152"/>
  <c r="J52" i="152"/>
  <c r="J4" i="152"/>
  <c r="J5" i="151" l="1"/>
  <c r="J6" i="151"/>
  <c r="J7" i="151"/>
  <c r="J8" i="151"/>
  <c r="J9" i="151"/>
  <c r="J10" i="151"/>
  <c r="J11" i="151"/>
  <c r="J12" i="151"/>
  <c r="J13" i="151"/>
  <c r="J14" i="151"/>
  <c r="J15" i="151"/>
  <c r="J16" i="151"/>
  <c r="J17" i="151"/>
  <c r="J18" i="151"/>
  <c r="J19" i="151"/>
  <c r="J20" i="151"/>
  <c r="J21" i="151"/>
  <c r="J22" i="151"/>
  <c r="J23" i="151"/>
  <c r="J24" i="151"/>
  <c r="J25" i="151"/>
  <c r="J26" i="151"/>
  <c r="J27" i="151"/>
  <c r="J28" i="151"/>
  <c r="J29" i="151"/>
  <c r="J30" i="151"/>
  <c r="J31" i="151"/>
  <c r="J32" i="151"/>
  <c r="J33" i="151"/>
  <c r="J34" i="151"/>
  <c r="J35" i="151"/>
  <c r="J36" i="151"/>
  <c r="J37" i="151"/>
  <c r="J38" i="151"/>
  <c r="J39" i="151"/>
  <c r="J40" i="151"/>
  <c r="J41" i="151"/>
  <c r="J42" i="151"/>
  <c r="J43" i="151"/>
  <c r="J44" i="151"/>
  <c r="J45" i="151"/>
  <c r="J46" i="151"/>
  <c r="J47" i="151"/>
  <c r="J48" i="151"/>
  <c r="J49" i="151"/>
  <c r="J50" i="151"/>
  <c r="J51" i="151"/>
  <c r="J52" i="151"/>
  <c r="J4" i="151"/>
  <c r="AA15" i="151"/>
  <c r="AA9" i="151"/>
  <c r="J5" i="75" l="1"/>
  <c r="J6" i="75"/>
  <c r="J7" i="75"/>
  <c r="J8" i="75"/>
  <c r="J9" i="75"/>
  <c r="J10" i="75"/>
  <c r="J11" i="75"/>
  <c r="J12" i="75"/>
  <c r="J13" i="75"/>
  <c r="J14" i="75"/>
  <c r="J15" i="75"/>
  <c r="J16" i="75"/>
  <c r="J17" i="75"/>
  <c r="J18" i="75"/>
  <c r="J19" i="75"/>
  <c r="J20" i="75"/>
  <c r="J21" i="75"/>
  <c r="J22" i="75"/>
  <c r="J23" i="75"/>
  <c r="J24" i="75"/>
  <c r="J25" i="75"/>
  <c r="J26" i="75"/>
  <c r="J27" i="75"/>
  <c r="J28" i="75"/>
  <c r="J29" i="75"/>
  <c r="J30" i="75"/>
  <c r="J31" i="75"/>
  <c r="J32" i="75"/>
  <c r="J33" i="75"/>
  <c r="J34" i="75"/>
  <c r="J35" i="75"/>
  <c r="J36" i="75"/>
  <c r="J37" i="75"/>
  <c r="J38" i="75"/>
  <c r="J39" i="75"/>
  <c r="J40" i="75"/>
  <c r="J41" i="75"/>
  <c r="J42" i="75"/>
  <c r="J43" i="75"/>
  <c r="J44" i="75"/>
  <c r="J45" i="75"/>
  <c r="J46" i="75"/>
  <c r="J47" i="75"/>
  <c r="J48" i="75"/>
  <c r="J49" i="75"/>
  <c r="J50" i="75"/>
  <c r="J51" i="75"/>
  <c r="J52" i="75"/>
  <c r="I22" i="157" l="1"/>
  <c r="I22" i="75"/>
  <c r="J52" i="160" l="1"/>
  <c r="K8" i="159" l="1"/>
  <c r="I23" i="75" l="1"/>
  <c r="I23" i="150"/>
  <c r="I16" i="157" l="1"/>
  <c r="I16" i="155"/>
  <c r="I15" i="155" l="1"/>
  <c r="I15" i="75"/>
  <c r="I4" i="162" l="1"/>
  <c r="L4" i="162" s="1"/>
  <c r="I5" i="162"/>
  <c r="L5" i="162" s="1"/>
  <c r="I6" i="162"/>
  <c r="L6" i="162" s="1"/>
  <c r="I7" i="162"/>
  <c r="L7" i="162" s="1"/>
  <c r="I8" i="162"/>
  <c r="L8" i="162" s="1"/>
  <c r="I9" i="162"/>
  <c r="L9" i="162" s="1"/>
  <c r="I10" i="162"/>
  <c r="L10" i="162" s="1"/>
  <c r="I11" i="162"/>
  <c r="L11" i="162" s="1"/>
  <c r="I12" i="162"/>
  <c r="L12" i="162" s="1"/>
  <c r="I13" i="162"/>
  <c r="L13" i="162" s="1"/>
  <c r="I14" i="162"/>
  <c r="L14" i="162" s="1"/>
  <c r="I15" i="162"/>
  <c r="L15" i="162" s="1"/>
  <c r="I16" i="162"/>
  <c r="L16" i="162" s="1"/>
  <c r="I17" i="162"/>
  <c r="L17" i="162" s="1"/>
  <c r="I18" i="162"/>
  <c r="L18" i="162" s="1"/>
  <c r="I19" i="162"/>
  <c r="L19" i="162" s="1"/>
  <c r="I20" i="162"/>
  <c r="L20" i="162" s="1"/>
  <c r="I21" i="162"/>
  <c r="L21" i="162" s="1"/>
  <c r="I22" i="162"/>
  <c r="L22" i="162" s="1"/>
  <c r="I23" i="162"/>
  <c r="L23" i="162" s="1"/>
  <c r="I24" i="162"/>
  <c r="L24" i="162" s="1"/>
  <c r="I25" i="162"/>
  <c r="L25" i="162" s="1"/>
  <c r="I26" i="162"/>
  <c r="L26" i="162" s="1"/>
  <c r="I27" i="162"/>
  <c r="L27" i="162" s="1"/>
  <c r="I28" i="162"/>
  <c r="L28" i="162" s="1"/>
  <c r="I29" i="162"/>
  <c r="L29" i="162" s="1"/>
  <c r="I30" i="162"/>
  <c r="L30" i="162" s="1"/>
  <c r="I31" i="162"/>
  <c r="L31" i="162" s="1"/>
  <c r="I32" i="162"/>
  <c r="L32" i="162" s="1"/>
  <c r="I33" i="162"/>
  <c r="L33" i="162" s="1"/>
  <c r="I34" i="162"/>
  <c r="L34" i="162" s="1"/>
  <c r="I35" i="162"/>
  <c r="L35" i="162" s="1"/>
  <c r="I36" i="162"/>
  <c r="L36" i="162" s="1"/>
  <c r="I37" i="162"/>
  <c r="L37" i="162" s="1"/>
  <c r="I38" i="162"/>
  <c r="L38" i="162" s="1"/>
  <c r="I39" i="162"/>
  <c r="L39" i="162" s="1"/>
  <c r="I40" i="162"/>
  <c r="L40" i="162" s="1"/>
  <c r="I41" i="162"/>
  <c r="L41" i="162" s="1"/>
  <c r="I42" i="162"/>
  <c r="L42" i="162" s="1"/>
  <c r="I43" i="162"/>
  <c r="L43" i="162" s="1"/>
  <c r="I44" i="162"/>
  <c r="L44" i="162" s="1"/>
  <c r="I45" i="162"/>
  <c r="L45" i="162" s="1"/>
  <c r="I46" i="162"/>
  <c r="L46" i="162" s="1"/>
  <c r="I47" i="162"/>
  <c r="L47" i="162" s="1"/>
  <c r="I48" i="162"/>
  <c r="L48" i="162" s="1"/>
  <c r="I49" i="162"/>
  <c r="L49" i="162" s="1"/>
  <c r="I50" i="162"/>
  <c r="L50" i="162" s="1"/>
  <c r="I51" i="162"/>
  <c r="L51" i="162" s="1"/>
  <c r="I3" i="162"/>
  <c r="L3" i="162" s="1"/>
  <c r="L52" i="162" l="1"/>
  <c r="M58" i="162" s="1"/>
  <c r="J52" i="161"/>
  <c r="K52" i="161" s="1"/>
  <c r="J51" i="161"/>
  <c r="K51" i="161" s="1"/>
  <c r="J50" i="161"/>
  <c r="K50" i="161" s="1"/>
  <c r="J49" i="161"/>
  <c r="K49" i="161" s="1"/>
  <c r="J48" i="161"/>
  <c r="K48" i="161" s="1"/>
  <c r="J47" i="161"/>
  <c r="K47" i="161" s="1"/>
  <c r="J46" i="161"/>
  <c r="K46" i="161" s="1"/>
  <c r="J45" i="161"/>
  <c r="K45" i="161" s="1"/>
  <c r="J44" i="161"/>
  <c r="K44" i="161" s="1"/>
  <c r="J43" i="161"/>
  <c r="K43" i="161" s="1"/>
  <c r="J42" i="161"/>
  <c r="K42" i="161" s="1"/>
  <c r="J41" i="161"/>
  <c r="K41" i="161" s="1"/>
  <c r="J40" i="161"/>
  <c r="K40" i="161" s="1"/>
  <c r="J39" i="161"/>
  <c r="K39" i="161" s="1"/>
  <c r="J38" i="161"/>
  <c r="K38" i="161" s="1"/>
  <c r="J37" i="161"/>
  <c r="K37" i="161" s="1"/>
  <c r="J36" i="161"/>
  <c r="K36" i="161" s="1"/>
  <c r="J35" i="161"/>
  <c r="K35" i="161" s="1"/>
  <c r="J34" i="161"/>
  <c r="K34" i="161" s="1"/>
  <c r="J33" i="161"/>
  <c r="K33" i="161" s="1"/>
  <c r="J32" i="161"/>
  <c r="K32" i="161" s="1"/>
  <c r="J31" i="161"/>
  <c r="K31" i="161" s="1"/>
  <c r="J30" i="161"/>
  <c r="K30" i="161" s="1"/>
  <c r="J29" i="161"/>
  <c r="K29" i="161" s="1"/>
  <c r="J28" i="161"/>
  <c r="K28" i="161" s="1"/>
  <c r="J27" i="161"/>
  <c r="K27" i="161" s="1"/>
  <c r="J26" i="161"/>
  <c r="K26" i="161" s="1"/>
  <c r="J25" i="161"/>
  <c r="K25" i="161" s="1"/>
  <c r="J24" i="161"/>
  <c r="K24" i="161" s="1"/>
  <c r="J23" i="161"/>
  <c r="K23" i="161" s="1"/>
  <c r="J22" i="161"/>
  <c r="K22" i="161" s="1"/>
  <c r="J21" i="161"/>
  <c r="K21" i="161" s="1"/>
  <c r="J20" i="161"/>
  <c r="K20" i="161" s="1"/>
  <c r="J19" i="161"/>
  <c r="K19" i="161" s="1"/>
  <c r="J18" i="161"/>
  <c r="K18" i="161" s="1"/>
  <c r="J17" i="161"/>
  <c r="K17" i="161" s="1"/>
  <c r="J16" i="161"/>
  <c r="K16" i="161" s="1"/>
  <c r="J15" i="161"/>
  <c r="K15" i="161" s="1"/>
  <c r="J14" i="161"/>
  <c r="K14" i="161" s="1"/>
  <c r="J13" i="161"/>
  <c r="K13" i="161" s="1"/>
  <c r="J12" i="161"/>
  <c r="K12" i="161" s="1"/>
  <c r="J11" i="161"/>
  <c r="K11" i="161" s="1"/>
  <c r="J10" i="161"/>
  <c r="K10" i="161" s="1"/>
  <c r="J9" i="161"/>
  <c r="K9" i="161" s="1"/>
  <c r="J8" i="161"/>
  <c r="K8" i="161" s="1"/>
  <c r="J7" i="161"/>
  <c r="K7" i="161" s="1"/>
  <c r="J6" i="161"/>
  <c r="K6" i="161" s="1"/>
  <c r="J5" i="161"/>
  <c r="K5" i="161" s="1"/>
  <c r="K52" i="160"/>
  <c r="J51" i="160"/>
  <c r="K51" i="160" s="1"/>
  <c r="J50" i="160"/>
  <c r="K50" i="160" s="1"/>
  <c r="J49" i="160"/>
  <c r="K49" i="160" s="1"/>
  <c r="J48" i="160"/>
  <c r="K48" i="160" s="1"/>
  <c r="J47" i="160"/>
  <c r="K47" i="160" s="1"/>
  <c r="J46" i="160"/>
  <c r="K46" i="160" s="1"/>
  <c r="J45" i="160"/>
  <c r="K45" i="160" s="1"/>
  <c r="J44" i="160"/>
  <c r="K44" i="160" s="1"/>
  <c r="J43" i="160"/>
  <c r="K43" i="160" s="1"/>
  <c r="J42" i="160"/>
  <c r="K42" i="160" s="1"/>
  <c r="J41" i="160"/>
  <c r="K41" i="160" s="1"/>
  <c r="J40" i="160"/>
  <c r="K40" i="160" s="1"/>
  <c r="J39" i="160"/>
  <c r="K39" i="160" s="1"/>
  <c r="J38" i="160"/>
  <c r="K38" i="160" s="1"/>
  <c r="J37" i="160"/>
  <c r="K37" i="160" s="1"/>
  <c r="J36" i="160"/>
  <c r="K36" i="160" s="1"/>
  <c r="J35" i="160"/>
  <c r="K35" i="160" s="1"/>
  <c r="J34" i="160"/>
  <c r="K34" i="160" s="1"/>
  <c r="J33" i="160"/>
  <c r="K33" i="160" s="1"/>
  <c r="J32" i="160"/>
  <c r="K32" i="160" s="1"/>
  <c r="J31" i="160"/>
  <c r="K31" i="160" s="1"/>
  <c r="J30" i="160"/>
  <c r="K30" i="160" s="1"/>
  <c r="J29" i="160"/>
  <c r="K29" i="160" s="1"/>
  <c r="J28" i="160"/>
  <c r="K28" i="160" s="1"/>
  <c r="J27" i="160"/>
  <c r="K27" i="160" s="1"/>
  <c r="J26" i="160"/>
  <c r="K26" i="160" s="1"/>
  <c r="J25" i="160"/>
  <c r="K25" i="160" s="1"/>
  <c r="J24" i="160"/>
  <c r="K24" i="160" s="1"/>
  <c r="K23" i="160"/>
  <c r="J23" i="160"/>
  <c r="J22" i="160"/>
  <c r="K22" i="160" s="1"/>
  <c r="J21" i="160"/>
  <c r="K21" i="160" s="1"/>
  <c r="J20" i="160"/>
  <c r="K20" i="160" s="1"/>
  <c r="J19" i="160"/>
  <c r="K19" i="160" s="1"/>
  <c r="J18" i="160"/>
  <c r="K18" i="160" s="1"/>
  <c r="J17" i="160"/>
  <c r="K17" i="160" s="1"/>
  <c r="J16" i="160"/>
  <c r="K16" i="160" s="1"/>
  <c r="J15" i="160"/>
  <c r="K15" i="160" s="1"/>
  <c r="J14" i="160"/>
  <c r="K14" i="160" s="1"/>
  <c r="J13" i="160"/>
  <c r="K13" i="160" s="1"/>
  <c r="J12" i="160"/>
  <c r="K12" i="160" s="1"/>
  <c r="J11" i="160"/>
  <c r="K11" i="160" s="1"/>
  <c r="J10" i="160"/>
  <c r="K10" i="160" s="1"/>
  <c r="J9" i="160"/>
  <c r="K9" i="160" s="1"/>
  <c r="J8" i="160"/>
  <c r="K8" i="160" s="1"/>
  <c r="J7" i="160"/>
  <c r="K7" i="160" s="1"/>
  <c r="J6" i="160"/>
  <c r="K6" i="160" s="1"/>
  <c r="J5" i="160"/>
  <c r="K5" i="160" s="1"/>
  <c r="K4" i="160"/>
  <c r="K52" i="159"/>
  <c r="K51" i="159"/>
  <c r="K50" i="159"/>
  <c r="K49" i="159"/>
  <c r="K48" i="159"/>
  <c r="K47" i="159"/>
  <c r="K46" i="159"/>
  <c r="K45" i="159"/>
  <c r="K44" i="159"/>
  <c r="K43" i="159"/>
  <c r="K42" i="159"/>
  <c r="K41" i="159"/>
  <c r="K40" i="159"/>
  <c r="K39" i="159"/>
  <c r="K38" i="159"/>
  <c r="K37" i="159"/>
  <c r="K36" i="159"/>
  <c r="K35" i="159"/>
  <c r="K34" i="159"/>
  <c r="K33" i="159"/>
  <c r="K32" i="159"/>
  <c r="K31" i="159"/>
  <c r="K30" i="159"/>
  <c r="K29" i="159"/>
  <c r="K28" i="159"/>
  <c r="K27" i="159"/>
  <c r="K26" i="159"/>
  <c r="K25" i="159"/>
  <c r="K24" i="159"/>
  <c r="K23" i="159"/>
  <c r="K22" i="159"/>
  <c r="K21" i="159"/>
  <c r="K20" i="159"/>
  <c r="K19" i="159"/>
  <c r="K18" i="159"/>
  <c r="K17" i="159"/>
  <c r="K16" i="159"/>
  <c r="K15" i="159"/>
  <c r="K14" i="159"/>
  <c r="K13" i="159"/>
  <c r="K12" i="159"/>
  <c r="K11" i="159"/>
  <c r="K10" i="159"/>
  <c r="K9" i="159"/>
  <c r="K7" i="159"/>
  <c r="K6" i="159"/>
  <c r="K5" i="159"/>
  <c r="K4" i="159"/>
  <c r="J52" i="158"/>
  <c r="K52" i="158" s="1"/>
  <c r="J51" i="158"/>
  <c r="K51" i="158" s="1"/>
  <c r="J50" i="158"/>
  <c r="K50" i="158" s="1"/>
  <c r="J49" i="158"/>
  <c r="K49" i="158" s="1"/>
  <c r="J48" i="158"/>
  <c r="K48" i="158" s="1"/>
  <c r="J47" i="158"/>
  <c r="K47" i="158" s="1"/>
  <c r="J46" i="158"/>
  <c r="K46" i="158" s="1"/>
  <c r="J45" i="158"/>
  <c r="K45" i="158" s="1"/>
  <c r="J44" i="158"/>
  <c r="K44" i="158" s="1"/>
  <c r="J43" i="158"/>
  <c r="K43" i="158" s="1"/>
  <c r="J42" i="158"/>
  <c r="K42" i="158" s="1"/>
  <c r="J41" i="158"/>
  <c r="K41" i="158" s="1"/>
  <c r="J40" i="158"/>
  <c r="K40" i="158" s="1"/>
  <c r="J39" i="158"/>
  <c r="K39" i="158" s="1"/>
  <c r="J38" i="158"/>
  <c r="K38" i="158" s="1"/>
  <c r="J37" i="158"/>
  <c r="K37" i="158" s="1"/>
  <c r="J36" i="158"/>
  <c r="K36" i="158" s="1"/>
  <c r="J35" i="158"/>
  <c r="K35" i="158" s="1"/>
  <c r="J34" i="158"/>
  <c r="K34" i="158" s="1"/>
  <c r="J33" i="158"/>
  <c r="K33" i="158" s="1"/>
  <c r="J32" i="158"/>
  <c r="K32" i="158" s="1"/>
  <c r="J31" i="158"/>
  <c r="K31" i="158" s="1"/>
  <c r="J30" i="158"/>
  <c r="K30" i="158" s="1"/>
  <c r="J29" i="158"/>
  <c r="K29" i="158" s="1"/>
  <c r="J28" i="158"/>
  <c r="K28" i="158" s="1"/>
  <c r="J27" i="158"/>
  <c r="K27" i="158" s="1"/>
  <c r="J26" i="158"/>
  <c r="K26" i="158" s="1"/>
  <c r="J25" i="158"/>
  <c r="K25" i="158" s="1"/>
  <c r="J24" i="158"/>
  <c r="K24" i="158" s="1"/>
  <c r="J23" i="158"/>
  <c r="K23" i="158" s="1"/>
  <c r="J22" i="158"/>
  <c r="K22" i="158" s="1"/>
  <c r="J21" i="158"/>
  <c r="K21" i="158" s="1"/>
  <c r="J20" i="158"/>
  <c r="K20" i="158" s="1"/>
  <c r="J19" i="158"/>
  <c r="K19" i="158" s="1"/>
  <c r="J18" i="158"/>
  <c r="K18" i="158" s="1"/>
  <c r="J17" i="158"/>
  <c r="K17" i="158" s="1"/>
  <c r="J16" i="158"/>
  <c r="K16" i="158" s="1"/>
  <c r="J15" i="158"/>
  <c r="K15" i="158" s="1"/>
  <c r="J14" i="158"/>
  <c r="K14" i="158" s="1"/>
  <c r="J13" i="158"/>
  <c r="K13" i="158" s="1"/>
  <c r="J12" i="158"/>
  <c r="K12" i="158" s="1"/>
  <c r="J11" i="158"/>
  <c r="K11" i="158" s="1"/>
  <c r="J10" i="158"/>
  <c r="K10" i="158" s="1"/>
  <c r="J9" i="158"/>
  <c r="K9" i="158" s="1"/>
  <c r="J8" i="158"/>
  <c r="K8" i="158" s="1"/>
  <c r="J7" i="158"/>
  <c r="K7" i="158" s="1"/>
  <c r="J6" i="158"/>
  <c r="K6" i="158" s="1"/>
  <c r="J5" i="158"/>
  <c r="K5" i="158" s="1"/>
  <c r="J4" i="158"/>
  <c r="K4" i="158" s="1"/>
  <c r="J52" i="157"/>
  <c r="K52" i="157" s="1"/>
  <c r="J51" i="157"/>
  <c r="K51" i="157" s="1"/>
  <c r="J50" i="157"/>
  <c r="K50" i="157" s="1"/>
  <c r="J49" i="157"/>
  <c r="K49" i="157" s="1"/>
  <c r="J48" i="157"/>
  <c r="K48" i="157" s="1"/>
  <c r="J47" i="157"/>
  <c r="K47" i="157" s="1"/>
  <c r="J46" i="157"/>
  <c r="K46" i="157" s="1"/>
  <c r="J45" i="157"/>
  <c r="K45" i="157" s="1"/>
  <c r="J44" i="157"/>
  <c r="K44" i="157" s="1"/>
  <c r="J43" i="157"/>
  <c r="K43" i="157" s="1"/>
  <c r="J42" i="157"/>
  <c r="K42" i="157" s="1"/>
  <c r="J41" i="157"/>
  <c r="K41" i="157" s="1"/>
  <c r="J40" i="157"/>
  <c r="K40" i="157" s="1"/>
  <c r="J39" i="157"/>
  <c r="K39" i="157" s="1"/>
  <c r="J38" i="157"/>
  <c r="K38" i="157" s="1"/>
  <c r="J37" i="157"/>
  <c r="K37" i="157" s="1"/>
  <c r="J36" i="157"/>
  <c r="K36" i="157" s="1"/>
  <c r="J35" i="157"/>
  <c r="K35" i="157" s="1"/>
  <c r="J34" i="157"/>
  <c r="K34" i="157" s="1"/>
  <c r="J33" i="157"/>
  <c r="K33" i="157" s="1"/>
  <c r="J32" i="157"/>
  <c r="K32" i="157" s="1"/>
  <c r="J31" i="157"/>
  <c r="K31" i="157" s="1"/>
  <c r="J30" i="157"/>
  <c r="K30" i="157" s="1"/>
  <c r="J29" i="157"/>
  <c r="K29" i="157" s="1"/>
  <c r="J28" i="157"/>
  <c r="K28" i="157" s="1"/>
  <c r="J27" i="157"/>
  <c r="K27" i="157" s="1"/>
  <c r="J26" i="157"/>
  <c r="K26" i="157" s="1"/>
  <c r="J25" i="157"/>
  <c r="K25" i="157" s="1"/>
  <c r="J24" i="157"/>
  <c r="K24" i="157" s="1"/>
  <c r="J23" i="157"/>
  <c r="K23" i="157" s="1"/>
  <c r="K22" i="157"/>
  <c r="J21" i="157"/>
  <c r="K21" i="157" s="1"/>
  <c r="J20" i="157"/>
  <c r="K20" i="157" s="1"/>
  <c r="J19" i="157"/>
  <c r="K19" i="157" s="1"/>
  <c r="J18" i="157"/>
  <c r="K18" i="157" s="1"/>
  <c r="J17" i="157"/>
  <c r="K17" i="157" s="1"/>
  <c r="J16" i="157"/>
  <c r="K16" i="157" s="1"/>
  <c r="J15" i="157"/>
  <c r="K15" i="157" s="1"/>
  <c r="J14" i="157"/>
  <c r="K14" i="157" s="1"/>
  <c r="J13" i="157"/>
  <c r="K13" i="157" s="1"/>
  <c r="J12" i="157"/>
  <c r="K12" i="157" s="1"/>
  <c r="J11" i="157"/>
  <c r="K11" i="157" s="1"/>
  <c r="J10" i="157"/>
  <c r="K10" i="157" s="1"/>
  <c r="J9" i="157"/>
  <c r="K9" i="157" s="1"/>
  <c r="K8" i="157"/>
  <c r="J7" i="157"/>
  <c r="K7" i="157" s="1"/>
  <c r="J6" i="157"/>
  <c r="K6" i="157" s="1"/>
  <c r="J5" i="157"/>
  <c r="K5" i="157" s="1"/>
  <c r="K4" i="157"/>
  <c r="J52" i="156"/>
  <c r="K52" i="156" s="1"/>
  <c r="J51" i="156"/>
  <c r="K51" i="156" s="1"/>
  <c r="J50" i="156"/>
  <c r="K50" i="156" s="1"/>
  <c r="J49" i="156"/>
  <c r="K49" i="156" s="1"/>
  <c r="J48" i="156"/>
  <c r="K48" i="156" s="1"/>
  <c r="J47" i="156"/>
  <c r="K47" i="156" s="1"/>
  <c r="J46" i="156"/>
  <c r="K46" i="156" s="1"/>
  <c r="J45" i="156"/>
  <c r="K45" i="156" s="1"/>
  <c r="J44" i="156"/>
  <c r="K44" i="156" s="1"/>
  <c r="J43" i="156"/>
  <c r="K43" i="156" s="1"/>
  <c r="J42" i="156"/>
  <c r="K42" i="156" s="1"/>
  <c r="J41" i="156"/>
  <c r="K41" i="156" s="1"/>
  <c r="J40" i="156"/>
  <c r="K40" i="156" s="1"/>
  <c r="J39" i="156"/>
  <c r="K39" i="156" s="1"/>
  <c r="J38" i="156"/>
  <c r="K38" i="156" s="1"/>
  <c r="J37" i="156"/>
  <c r="K37" i="156" s="1"/>
  <c r="J36" i="156"/>
  <c r="K36" i="156" s="1"/>
  <c r="J35" i="156"/>
  <c r="K35" i="156" s="1"/>
  <c r="J34" i="156"/>
  <c r="K34" i="156" s="1"/>
  <c r="J33" i="156"/>
  <c r="K33" i="156" s="1"/>
  <c r="J32" i="156"/>
  <c r="K32" i="156" s="1"/>
  <c r="J31" i="156"/>
  <c r="K31" i="156" s="1"/>
  <c r="J30" i="156"/>
  <c r="K30" i="156" s="1"/>
  <c r="J29" i="156"/>
  <c r="K29" i="156" s="1"/>
  <c r="K28" i="156"/>
  <c r="J28" i="156"/>
  <c r="J27" i="156"/>
  <c r="K27" i="156" s="1"/>
  <c r="J26" i="156"/>
  <c r="K26" i="156" s="1"/>
  <c r="J25" i="156"/>
  <c r="K25" i="156" s="1"/>
  <c r="J24" i="156"/>
  <c r="K24" i="156" s="1"/>
  <c r="J23" i="156"/>
  <c r="K23" i="156" s="1"/>
  <c r="K22" i="156"/>
  <c r="J22" i="156"/>
  <c r="J21" i="156"/>
  <c r="K21" i="156" s="1"/>
  <c r="J20" i="156"/>
  <c r="K20" i="156" s="1"/>
  <c r="J19" i="156"/>
  <c r="K19" i="156" s="1"/>
  <c r="J18" i="156"/>
  <c r="K18" i="156" s="1"/>
  <c r="J17" i="156"/>
  <c r="K17" i="156" s="1"/>
  <c r="J16" i="156"/>
  <c r="K16" i="156" s="1"/>
  <c r="J15" i="156"/>
  <c r="K15" i="156" s="1"/>
  <c r="J14" i="156"/>
  <c r="K14" i="156" s="1"/>
  <c r="J13" i="156"/>
  <c r="K13" i="156" s="1"/>
  <c r="J12" i="156"/>
  <c r="K12" i="156" s="1"/>
  <c r="J11" i="156"/>
  <c r="K11" i="156" s="1"/>
  <c r="J10" i="156"/>
  <c r="K10" i="156" s="1"/>
  <c r="J9" i="156"/>
  <c r="K9" i="156" s="1"/>
  <c r="J8" i="156"/>
  <c r="K8" i="156" s="1"/>
  <c r="J7" i="156"/>
  <c r="K7" i="156" s="1"/>
  <c r="J6" i="156"/>
  <c r="K6" i="156" s="1"/>
  <c r="K5" i="156"/>
  <c r="K4" i="156"/>
  <c r="K52" i="155"/>
  <c r="K51" i="155"/>
  <c r="K50" i="155"/>
  <c r="K49" i="155"/>
  <c r="K48" i="155"/>
  <c r="K47" i="155"/>
  <c r="K46" i="155"/>
  <c r="K45" i="155"/>
  <c r="K44" i="155"/>
  <c r="K43" i="155"/>
  <c r="K42" i="155"/>
  <c r="K41" i="155"/>
  <c r="K40" i="155"/>
  <c r="K39" i="155"/>
  <c r="K38" i="155"/>
  <c r="K37" i="155"/>
  <c r="K36" i="155"/>
  <c r="K35" i="155"/>
  <c r="K34" i="155"/>
  <c r="K33" i="155"/>
  <c r="K32" i="155"/>
  <c r="K31" i="155"/>
  <c r="K30" i="155"/>
  <c r="K29" i="155"/>
  <c r="K28" i="155"/>
  <c r="K27" i="155"/>
  <c r="K26" i="155"/>
  <c r="K25" i="155"/>
  <c r="K24" i="155"/>
  <c r="K23" i="155"/>
  <c r="K22" i="155"/>
  <c r="K21" i="155"/>
  <c r="K20" i="155"/>
  <c r="K19" i="155"/>
  <c r="K18" i="155"/>
  <c r="K17" i="155"/>
  <c r="K15" i="155"/>
  <c r="K14" i="155"/>
  <c r="K13" i="155"/>
  <c r="K12" i="155"/>
  <c r="K11" i="155"/>
  <c r="K10" i="155"/>
  <c r="K9" i="155"/>
  <c r="K8" i="155"/>
  <c r="K7" i="155"/>
  <c r="K6" i="155"/>
  <c r="K5" i="155"/>
  <c r="K4" i="155"/>
  <c r="J52" i="154"/>
  <c r="J51" i="154"/>
  <c r="K51" i="154" s="1"/>
  <c r="J50" i="154"/>
  <c r="J49" i="154"/>
  <c r="J48" i="154"/>
  <c r="J47" i="154"/>
  <c r="J46" i="154"/>
  <c r="J45" i="154"/>
  <c r="J44" i="154"/>
  <c r="K43" i="154"/>
  <c r="J43" i="154"/>
  <c r="J42" i="154"/>
  <c r="J41" i="154"/>
  <c r="J40" i="154"/>
  <c r="J39" i="154"/>
  <c r="J38" i="154"/>
  <c r="J37" i="154"/>
  <c r="J36" i="154"/>
  <c r="J35" i="154"/>
  <c r="K35" i="154" s="1"/>
  <c r="J34" i="154"/>
  <c r="J33" i="154"/>
  <c r="J32" i="154"/>
  <c r="J31" i="154"/>
  <c r="J30" i="154"/>
  <c r="J29" i="154"/>
  <c r="J28" i="154"/>
  <c r="J27" i="154"/>
  <c r="K27" i="154" s="1"/>
  <c r="J26" i="154"/>
  <c r="J25" i="154"/>
  <c r="J24" i="154"/>
  <c r="J23" i="154"/>
  <c r="K23" i="154" s="1"/>
  <c r="J22" i="154"/>
  <c r="J21" i="154"/>
  <c r="J20" i="154"/>
  <c r="J19" i="154"/>
  <c r="K19" i="154" s="1"/>
  <c r="J18" i="154"/>
  <c r="J17" i="154"/>
  <c r="J16" i="154"/>
  <c r="K16" i="154" s="1"/>
  <c r="J15" i="154"/>
  <c r="K15" i="154" s="1"/>
  <c r="J14" i="154"/>
  <c r="J13" i="154"/>
  <c r="J12" i="154"/>
  <c r="K11" i="154"/>
  <c r="J11" i="154"/>
  <c r="J10" i="154"/>
  <c r="J9" i="154"/>
  <c r="J8" i="154"/>
  <c r="J7" i="154"/>
  <c r="J6" i="154"/>
  <c r="J5" i="154"/>
  <c r="K4" i="154"/>
  <c r="K52" i="153"/>
  <c r="K51" i="153"/>
  <c r="K50" i="153"/>
  <c r="K49" i="153"/>
  <c r="K48" i="153"/>
  <c r="K47" i="153"/>
  <c r="K46" i="153"/>
  <c r="K45" i="153"/>
  <c r="K44" i="153"/>
  <c r="K43" i="153"/>
  <c r="K42" i="153"/>
  <c r="K41" i="153"/>
  <c r="K40" i="153"/>
  <c r="K39" i="153"/>
  <c r="K38" i="153"/>
  <c r="K37" i="153"/>
  <c r="K36" i="153"/>
  <c r="K35" i="153"/>
  <c r="K34" i="153"/>
  <c r="K33" i="153"/>
  <c r="K32" i="153"/>
  <c r="K31" i="153"/>
  <c r="K30" i="153"/>
  <c r="K29" i="153"/>
  <c r="K28" i="153"/>
  <c r="K27" i="153"/>
  <c r="K26" i="153"/>
  <c r="K25" i="153"/>
  <c r="K24" i="153"/>
  <c r="K23" i="153"/>
  <c r="K22" i="153"/>
  <c r="K21" i="153"/>
  <c r="K20" i="153"/>
  <c r="K19" i="153"/>
  <c r="K18" i="153"/>
  <c r="K17" i="153"/>
  <c r="K16" i="153"/>
  <c r="K15" i="153"/>
  <c r="K14" i="153"/>
  <c r="K13" i="153"/>
  <c r="K12" i="153"/>
  <c r="K11" i="153"/>
  <c r="K10" i="153"/>
  <c r="K9" i="153"/>
  <c r="K8" i="153"/>
  <c r="K7" i="153"/>
  <c r="K6" i="153"/>
  <c r="K5" i="153"/>
  <c r="K4" i="153"/>
  <c r="K52" i="152"/>
  <c r="K51" i="152"/>
  <c r="K50" i="152"/>
  <c r="K49" i="152"/>
  <c r="K48" i="152"/>
  <c r="K47" i="152"/>
  <c r="K46" i="152"/>
  <c r="K45" i="152"/>
  <c r="K44" i="152"/>
  <c r="K43" i="152"/>
  <c r="K42" i="152"/>
  <c r="K41" i="152"/>
  <c r="K40" i="152"/>
  <c r="K39" i="152"/>
  <c r="K38" i="152"/>
  <c r="K37" i="152"/>
  <c r="K36" i="152"/>
  <c r="K35" i="152"/>
  <c r="K34" i="152"/>
  <c r="K33" i="152"/>
  <c r="K32" i="152"/>
  <c r="K31" i="152"/>
  <c r="K30" i="152"/>
  <c r="K29" i="152"/>
  <c r="K28" i="152"/>
  <c r="K27" i="152"/>
  <c r="K26" i="152"/>
  <c r="K25" i="152"/>
  <c r="K24" i="152"/>
  <c r="K23" i="152"/>
  <c r="K22" i="152"/>
  <c r="K21" i="152"/>
  <c r="K20" i="152"/>
  <c r="K19" i="152"/>
  <c r="K18" i="152"/>
  <c r="K17" i="152"/>
  <c r="K16" i="152"/>
  <c r="K15" i="152"/>
  <c r="K14" i="152"/>
  <c r="K13" i="152"/>
  <c r="K12" i="152"/>
  <c r="K11" i="152"/>
  <c r="K10" i="152"/>
  <c r="K9" i="152"/>
  <c r="K8" i="152"/>
  <c r="K7" i="152"/>
  <c r="K6" i="152"/>
  <c r="K5" i="152"/>
  <c r="K4" i="152"/>
  <c r="K52" i="151"/>
  <c r="K51" i="151"/>
  <c r="K50" i="151"/>
  <c r="K49" i="151"/>
  <c r="K48" i="151"/>
  <c r="K47" i="151"/>
  <c r="K46" i="151"/>
  <c r="K45" i="151"/>
  <c r="K44" i="151"/>
  <c r="K43" i="151"/>
  <c r="K42" i="151"/>
  <c r="K41" i="151"/>
  <c r="K40" i="151"/>
  <c r="K39" i="151"/>
  <c r="K38" i="151"/>
  <c r="K37" i="151"/>
  <c r="K36" i="151"/>
  <c r="K35" i="151"/>
  <c r="K34" i="151"/>
  <c r="K33" i="151"/>
  <c r="K32" i="151"/>
  <c r="K31" i="151"/>
  <c r="K30" i="151"/>
  <c r="K29" i="151"/>
  <c r="K28" i="151"/>
  <c r="K27" i="151"/>
  <c r="K26" i="151"/>
  <c r="K25" i="151"/>
  <c r="K24" i="151"/>
  <c r="K23" i="151"/>
  <c r="K22" i="151"/>
  <c r="K21" i="151"/>
  <c r="K20" i="151"/>
  <c r="K19" i="151"/>
  <c r="K18" i="151"/>
  <c r="K17" i="151"/>
  <c r="K16" i="151"/>
  <c r="K15" i="151"/>
  <c r="K14" i="151"/>
  <c r="K13" i="151"/>
  <c r="K12" i="151"/>
  <c r="K11" i="151"/>
  <c r="K10" i="151"/>
  <c r="K9" i="151"/>
  <c r="K8" i="151"/>
  <c r="K7" i="151"/>
  <c r="K6" i="151"/>
  <c r="K5" i="151"/>
  <c r="K4" i="151"/>
  <c r="K52" i="150"/>
  <c r="K51" i="150"/>
  <c r="K50" i="150"/>
  <c r="K49" i="150"/>
  <c r="K48" i="150"/>
  <c r="K47" i="150"/>
  <c r="K46" i="150"/>
  <c r="K45" i="150"/>
  <c r="K44" i="150"/>
  <c r="K43" i="150"/>
  <c r="K42" i="150"/>
  <c r="K41" i="150"/>
  <c r="K40" i="150"/>
  <c r="K39" i="150"/>
  <c r="K38" i="150"/>
  <c r="K37" i="150"/>
  <c r="K36" i="150"/>
  <c r="K35" i="150"/>
  <c r="K34" i="150"/>
  <c r="K33" i="150"/>
  <c r="K32" i="150"/>
  <c r="K31" i="150"/>
  <c r="K30" i="150"/>
  <c r="K29" i="150"/>
  <c r="K28" i="150"/>
  <c r="K27" i="150"/>
  <c r="K26" i="150"/>
  <c r="K25" i="150"/>
  <c r="K24" i="150"/>
  <c r="K22" i="150"/>
  <c r="K21" i="150"/>
  <c r="K20" i="150"/>
  <c r="K19" i="150"/>
  <c r="K18" i="150"/>
  <c r="K17" i="150"/>
  <c r="K16" i="150"/>
  <c r="K15" i="150"/>
  <c r="K14" i="150"/>
  <c r="K13" i="150"/>
  <c r="K12" i="150"/>
  <c r="K11" i="150"/>
  <c r="K10" i="150"/>
  <c r="K9" i="150"/>
  <c r="K8" i="150"/>
  <c r="K7" i="150"/>
  <c r="K6" i="150"/>
  <c r="K5" i="150"/>
  <c r="K4" i="150"/>
  <c r="K34" i="154" l="1"/>
  <c r="K48" i="154"/>
  <c r="K7" i="154"/>
  <c r="K13" i="154"/>
  <c r="K17" i="154"/>
  <c r="K20" i="154"/>
  <c r="K29" i="154"/>
  <c r="K33" i="154"/>
  <c r="K36" i="154"/>
  <c r="K40" i="154"/>
  <c r="K47" i="154"/>
  <c r="K30" i="154"/>
  <c r="K5" i="154"/>
  <c r="K9" i="154"/>
  <c r="K12" i="154"/>
  <c r="K21" i="154"/>
  <c r="K25" i="154"/>
  <c r="K28" i="154"/>
  <c r="K31" i="154"/>
  <c r="K38" i="154"/>
  <c r="K42" i="154"/>
  <c r="K45" i="154"/>
  <c r="K49" i="154"/>
  <c r="K52" i="154"/>
  <c r="K8" i="154"/>
  <c r="K14" i="154"/>
  <c r="K18" i="154"/>
  <c r="K24" i="154"/>
  <c r="K37" i="154"/>
  <c r="K41" i="154"/>
  <c r="K44" i="154"/>
  <c r="K6" i="154"/>
  <c r="K10" i="154"/>
  <c r="K22" i="154"/>
  <c r="K26" i="154"/>
  <c r="K32" i="154"/>
  <c r="K39" i="154"/>
  <c r="K46" i="154"/>
  <c r="K50" i="154"/>
  <c r="K23" i="150"/>
  <c r="K16" i="155"/>
  <c r="K4" i="161"/>
  <c r="J4" i="162"/>
  <c r="J5" i="162"/>
  <c r="K7" i="75"/>
  <c r="K8" i="75"/>
  <c r="K9" i="75"/>
  <c r="K10" i="75"/>
  <c r="K11" i="75"/>
  <c r="J11" i="162"/>
  <c r="J12" i="162"/>
  <c r="K14" i="75"/>
  <c r="K16" i="75"/>
  <c r="K17" i="75"/>
  <c r="K18" i="75"/>
  <c r="K19" i="75"/>
  <c r="K20" i="75"/>
  <c r="J20" i="162"/>
  <c r="K22" i="75"/>
  <c r="K23" i="75"/>
  <c r="K24" i="75"/>
  <c r="K25" i="75"/>
  <c r="K26" i="75"/>
  <c r="K27" i="75"/>
  <c r="K28" i="75"/>
  <c r="K29" i="75"/>
  <c r="K30" i="75"/>
  <c r="K31" i="75"/>
  <c r="K32" i="75"/>
  <c r="K33" i="75"/>
  <c r="K34" i="75"/>
  <c r="K35" i="75"/>
  <c r="K36" i="75"/>
  <c r="K37" i="75"/>
  <c r="K38" i="75"/>
  <c r="K39" i="75"/>
  <c r="K40" i="75"/>
  <c r="K41" i="75"/>
  <c r="K42" i="75"/>
  <c r="K43" i="75"/>
  <c r="K44" i="75"/>
  <c r="K45" i="75"/>
  <c r="K46" i="75"/>
  <c r="K47" i="75"/>
  <c r="K48" i="75"/>
  <c r="K49" i="75"/>
  <c r="K50" i="75"/>
  <c r="K51" i="75"/>
  <c r="K52" i="75"/>
  <c r="K4" i="75"/>
  <c r="K6" i="75"/>
  <c r="K12" i="75"/>
  <c r="K13" i="75"/>
  <c r="K21" i="75"/>
  <c r="J43" i="162" l="1"/>
  <c r="K43" i="162" s="1"/>
  <c r="J23" i="162"/>
  <c r="K23" i="162" s="1"/>
  <c r="J51" i="162"/>
  <c r="M51" i="162" s="1"/>
  <c r="K5" i="162"/>
  <c r="M5" i="162"/>
  <c r="K12" i="162"/>
  <c r="M12" i="162"/>
  <c r="K20" i="162"/>
  <c r="M20" i="162"/>
  <c r="K4" i="162"/>
  <c r="M4" i="162"/>
  <c r="K11" i="162"/>
  <c r="M11" i="162"/>
  <c r="J49" i="162"/>
  <c r="J27" i="162"/>
  <c r="J35" i="162"/>
  <c r="J25" i="162"/>
  <c r="J9" i="162"/>
  <c r="J13" i="162"/>
  <c r="J41" i="162"/>
  <c r="J29" i="162"/>
  <c r="J31" i="162"/>
  <c r="J21" i="162"/>
  <c r="J17" i="162"/>
  <c r="J7" i="162"/>
  <c r="J37" i="162"/>
  <c r="J33" i="162"/>
  <c r="J45" i="162"/>
  <c r="J39" i="162"/>
  <c r="J36" i="162"/>
  <c r="J48" i="162"/>
  <c r="J30" i="162"/>
  <c r="J24" i="162"/>
  <c r="J32" i="162"/>
  <c r="J6" i="162"/>
  <c r="J10" i="162"/>
  <c r="K5" i="75"/>
  <c r="J15" i="162"/>
  <c r="J8" i="162"/>
  <c r="J16" i="162"/>
  <c r="J50" i="162"/>
  <c r="J26" i="162"/>
  <c r="J38" i="162"/>
  <c r="J40" i="162"/>
  <c r="J47" i="162"/>
  <c r="J42" i="162"/>
  <c r="J28" i="162"/>
  <c r="J44" i="162"/>
  <c r="J46" i="162"/>
  <c r="J3" i="162"/>
  <c r="J19" i="162"/>
  <c r="J18" i="162"/>
  <c r="J34" i="162"/>
  <c r="J22" i="162"/>
  <c r="K15" i="75"/>
  <c r="J14" i="162"/>
  <c r="M23" i="162" l="1"/>
  <c r="M43" i="162"/>
  <c r="K51" i="162"/>
  <c r="K18" i="162"/>
  <c r="M18" i="162"/>
  <c r="K40" i="162"/>
  <c r="M40" i="162"/>
  <c r="K10" i="162"/>
  <c r="M10" i="162"/>
  <c r="K45" i="162"/>
  <c r="M45" i="162"/>
  <c r="K41" i="162"/>
  <c r="M41" i="162"/>
  <c r="K19" i="162"/>
  <c r="M19" i="162"/>
  <c r="K8" i="162"/>
  <c r="M8" i="162"/>
  <c r="K48" i="162"/>
  <c r="M48" i="162"/>
  <c r="K21" i="162"/>
  <c r="M21" i="162"/>
  <c r="K27" i="162"/>
  <c r="M27" i="162"/>
  <c r="K3" i="162"/>
  <c r="M3" i="162"/>
  <c r="K26" i="162"/>
  <c r="M26" i="162"/>
  <c r="K34" i="162"/>
  <c r="M34" i="162"/>
  <c r="K46" i="162"/>
  <c r="M46" i="162"/>
  <c r="K47" i="162"/>
  <c r="M47" i="162"/>
  <c r="K50" i="162"/>
  <c r="M50" i="162"/>
  <c r="K24" i="162"/>
  <c r="M24" i="162"/>
  <c r="K39" i="162"/>
  <c r="M39" i="162"/>
  <c r="K7" i="162"/>
  <c r="M7" i="162"/>
  <c r="K29" i="162"/>
  <c r="M29" i="162"/>
  <c r="K25" i="162"/>
  <c r="M25" i="162"/>
  <c r="K14" i="162"/>
  <c r="M14" i="162"/>
  <c r="K44" i="162"/>
  <c r="M44" i="162"/>
  <c r="K16" i="162"/>
  <c r="M16" i="162"/>
  <c r="K30" i="162"/>
  <c r="M30" i="162"/>
  <c r="K17" i="162"/>
  <c r="M17" i="162"/>
  <c r="K35" i="162"/>
  <c r="M35" i="162"/>
  <c r="K28" i="162"/>
  <c r="M28" i="162"/>
  <c r="K38" i="162"/>
  <c r="M38" i="162"/>
  <c r="K6" i="162"/>
  <c r="M6" i="162"/>
  <c r="K33" i="162"/>
  <c r="M33" i="162"/>
  <c r="K13" i="162"/>
  <c r="M13" i="162"/>
  <c r="K22" i="162"/>
  <c r="M22" i="162"/>
  <c r="K42" i="162"/>
  <c r="M42" i="162"/>
  <c r="K15" i="162"/>
  <c r="M15" i="162"/>
  <c r="K32" i="162"/>
  <c r="M32" i="162"/>
  <c r="K36" i="162"/>
  <c r="M36" i="162"/>
  <c r="K37" i="162"/>
  <c r="M37" i="162"/>
  <c r="K31" i="162"/>
  <c r="M31" i="162"/>
  <c r="K9" i="162"/>
  <c r="M9" i="162"/>
  <c r="K49" i="162"/>
  <c r="M49" i="162"/>
  <c r="M52" i="162" l="1"/>
  <c r="M59" i="162" s="1"/>
  <c r="M61" i="162" s="1"/>
</calcChain>
</file>

<file path=xl/comments1.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para o CCT</t>
        </r>
      </text>
    </comment>
    <comment ref="I22" authorId="0" shapeId="0">
      <text>
        <r>
          <rPr>
            <b/>
            <sz val="9"/>
            <color indexed="81"/>
            <rFont val="Segoe UI"/>
            <family val="2"/>
          </rPr>
          <t>Roberta kloster:</t>
        </r>
        <r>
          <rPr>
            <sz val="9"/>
            <color indexed="81"/>
            <rFont val="Segoe UI"/>
            <family val="2"/>
          </rPr>
          <t xml:space="preserve">
500 cedidos para CAV</t>
        </r>
      </text>
    </comment>
    <comment ref="I23" authorId="0" shapeId="0">
      <text>
        <r>
          <rPr>
            <b/>
            <sz val="9"/>
            <color indexed="81"/>
            <rFont val="Segoe UI"/>
            <family val="2"/>
          </rPr>
          <t>Roberta kloster:</t>
        </r>
        <r>
          <rPr>
            <sz val="9"/>
            <color indexed="81"/>
            <rFont val="Segoe UI"/>
            <family val="2"/>
          </rPr>
          <t xml:space="preserve">
300 - cedidos pela ESAG</t>
        </r>
      </text>
    </comment>
  </commentList>
</comments>
</file>

<file path=xl/comments2.xml><?xml version="1.0" encoding="utf-8"?>
<comments xmlns="http://schemas.openxmlformats.org/spreadsheetml/2006/main">
  <authors>
    <author>Roberta kloster</author>
  </authors>
  <commentList>
    <comment ref="J23" authorId="0" shapeId="0">
      <text>
        <r>
          <rPr>
            <b/>
            <sz val="9"/>
            <color indexed="81"/>
            <rFont val="Segoe UI"/>
            <family val="2"/>
          </rPr>
          <t>Roberta kloster:</t>
        </r>
        <r>
          <rPr>
            <sz val="9"/>
            <color indexed="81"/>
            <rFont val="Segoe UI"/>
            <family val="2"/>
          </rPr>
          <t xml:space="preserve">
300 - cedidos para Reitoria</t>
        </r>
      </text>
    </comment>
  </commentList>
</comments>
</file>

<file path=xl/comments3.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pela Reitoria</t>
        </r>
      </text>
    </comment>
    <comment ref="I16" authorId="0" shapeId="0">
      <text>
        <r>
          <rPr>
            <b/>
            <sz val="9"/>
            <color indexed="81"/>
            <rFont val="Segoe UI"/>
            <family val="2"/>
          </rPr>
          <t>Roberta kloster:</t>
        </r>
        <r>
          <rPr>
            <sz val="9"/>
            <color indexed="81"/>
            <rFont val="Segoe UI"/>
            <family val="2"/>
          </rPr>
          <t xml:space="preserve">
200 - cedidos pelo CAV</t>
        </r>
      </text>
    </comment>
  </commentList>
</comments>
</file>

<file path=xl/comments4.xml><?xml version="1.0" encoding="utf-8"?>
<comments xmlns="http://schemas.openxmlformats.org/spreadsheetml/2006/main">
  <authors>
    <author>Roberta kloster</author>
  </authors>
  <commentList>
    <comment ref="I16" authorId="0" shapeId="0">
      <text>
        <r>
          <rPr>
            <b/>
            <sz val="9"/>
            <color indexed="81"/>
            <rFont val="Segoe UI"/>
            <family val="2"/>
          </rPr>
          <t>Roberta kloster:</t>
        </r>
        <r>
          <rPr>
            <sz val="9"/>
            <color indexed="81"/>
            <rFont val="Segoe UI"/>
            <family val="2"/>
          </rPr>
          <t xml:space="preserve">
200 cedido para o CCT</t>
        </r>
      </text>
    </comment>
    <comment ref="I22" authorId="0" shapeId="0">
      <text>
        <r>
          <rPr>
            <b/>
            <sz val="9"/>
            <color indexed="81"/>
            <rFont val="Segoe UI"/>
            <family val="2"/>
          </rPr>
          <t>Roberta kloster:</t>
        </r>
        <r>
          <rPr>
            <sz val="9"/>
            <color indexed="81"/>
            <rFont val="Segoe UI"/>
            <family val="2"/>
          </rPr>
          <t xml:space="preserve">
500 cedidos pela reitoria</t>
        </r>
      </text>
    </comment>
  </commentList>
</comments>
</file>

<file path=xl/sharedStrings.xml><?xml version="1.0" encoding="utf-8"?>
<sst xmlns="http://schemas.openxmlformats.org/spreadsheetml/2006/main" count="3265" uniqueCount="341">
  <si>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</si>
  <si>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</si>
  <si>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</si>
  <si>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</si>
  <si>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</si>
  <si>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</si>
  <si>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</si>
  <si>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</si>
  <si>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</si>
  <si>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</si>
  <si>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</si>
  <si>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</si>
  <si>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</si>
  <si>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</si>
  <si>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</si>
  <si>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</si>
  <si>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</si>
  <si>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</si>
  <si>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</si>
  <si>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</si>
  <si>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</si>
  <si>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</si>
  <si>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</si>
  <si>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</si>
  <si>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</si>
  <si>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</si>
  <si>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</si>
  <si>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</si>
  <si>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</si>
  <si>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CENTRO PARTICIPANTE: CEART</t>
  </si>
  <si>
    <t>CENTRO PARTICIPANTE: CEAD</t>
  </si>
  <si>
    <t>CENTRO PARTICIPANTE: CERES</t>
  </si>
  <si>
    <t>CENTRO PARTICIPANTE: CEPLAN</t>
  </si>
  <si>
    <t>CENTRO PARTICIPANTE: CCT</t>
  </si>
  <si>
    <t>CENTRO PARTICIPANTE: CEO</t>
  </si>
  <si>
    <t>CENTRO PARTICIPANTE: CESFI</t>
  </si>
  <si>
    <t>CENTRO PARTICIPANTE: CEAVI</t>
  </si>
  <si>
    <t>UNIDADE</t>
  </si>
  <si>
    <t>MARCA</t>
  </si>
  <si>
    <t xml:space="preserve"> AF/OS nº  xxxx/2015 Qtde. DT</t>
  </si>
  <si>
    <t>CENTRO PARTICIPANTE: CAV</t>
  </si>
  <si>
    <t>Peça</t>
  </si>
  <si>
    <t>CENTRO PARTICIPANTE: ESAG</t>
  </si>
  <si>
    <t>Caixa</t>
  </si>
  <si>
    <t>Frasco</t>
  </si>
  <si>
    <t>Rolo</t>
  </si>
  <si>
    <t>Pacote</t>
  </si>
  <si>
    <t>DETALHAMENTO</t>
  </si>
  <si>
    <t>CENTRO PARTICIPANTE: FAED</t>
  </si>
  <si>
    <t>CENTRO PARTICIPANTE: CEFID</t>
  </si>
  <si>
    <t>Qtde Utilizada</t>
  </si>
  <si>
    <t xml:space="preserve">Saldo </t>
  </si>
  <si>
    <t>PROCESSO: 0067/2015/UDESC</t>
  </si>
  <si>
    <t>OBJETO: AQUISIÇÃO DE MATERIAL DE HIGIENE E LIMPEZA PARA A UDESC</t>
  </si>
  <si>
    <t>VIGÊNCIA DA ATA 06/05/2015 até 05/05/2016</t>
  </si>
  <si>
    <t>Sabonete glicerinado, em barra, para uso geral, com aproximadamente 90 gramas, embalagem individual e acondicionados em caixa. (Apresentar: AFE-Autorização de Funcionamento da Empresa e Notificação no MS ANVISA, cfe DECRETO Nº 79.094/77, RDC 343/2005).</t>
  </si>
  <si>
    <t>Sabonete líquido aromatizado, fragrância suave, alta viscosidade, hipoalergênico, frasco com 5 litros, acondicionados em caixa de papelão resistente que suporte empilhamento. (Apresentar: Laudo de Irritabilidade Dérmica, conclusivo, que comprove ser HIPOALERGÊNICO, expedido por laboratório credenciado pela ANVISA, AFE-Autorização de Funcionamento da Empresa e Notificação no MS ANVISA, cfe DECRETO Nº 79.094/77, RDC 343/2005).</t>
  </si>
  <si>
    <t xml:space="preserve">Saboneteira em plástico ABS, com válvula, para uso de sabonete em espuma refil 800ml, com abertura em "chave". Cor branca ou bege. </t>
  </si>
  <si>
    <t>Sabonete para uso em saboneteira espumante, sem válvula, refil com 800ml, fragrância erva doce. (Apresentar: Laudo de Irritabilidade Dérmica, conclusivo, que comprove ser HIPOALERGÊNICO, expedido por laboratório credenciado pela ANVISA, AFE-Autorização de Funcionamento da Empresa e Notificação no MS ANVISA, cfe DECRETO Nº 79.094/77, RDC 343/2005).</t>
  </si>
  <si>
    <t>Água sanitária para limpeza à base de hipoclocorito de sódio, hidróxido de sódio e água, teor e cloro ativo entre 2,0 e 2,5%. Produto biodegradável, bactericida e germicida, deverá apresentar no O produto deverá apresentar: rótulo indicando data de validade, dados do fabricante, marca, precauções, principio ativo e composição do produto e conteúdo líquido.Embalagem individual, em plástico resistente (que não estoure no empilhamento e de acordo com ABNT/NBR 13390: 05/1995), de material flexível e resistente, com 01 litro, e acondicionado em caixa de papelão resistente que suporte empilhamento.  Validade mínima: 6 meses a contar da entrega de cada pedido. (Apresentar AFE-Autorização de Funcionamento da Empresa e Registro no MS ANVISA, cfe DECRETO Nº 79.094/77 e RDC 184/2001).</t>
  </si>
  <si>
    <t>Desinfetante líquido, fragrância talco ou lavanda, com ação bactericida para eliminar germes e bactérias. Princípio ativo: Cloreto de benzalcônio, (Tensoativo Catiônico, teor 0,85% a 1,15 %). O produto deverá apresentar rótulo com: modo de usar, precauções, composição e validade. Embalagem com 500ml de material não reciclado flexível e resistente, acondicionados em caixa de papelão resistente que suporte empilhamento.  Data de fabricação e data de validade indicados no produto e na caixa. Validade mínima: 18 meses a contar da entrega de cada pedido.  (Apresentar AFE-Autorização de Funcionamento da Empresa e Registro no MS ANVISA, cfe DECRETO Nº 79.094/77 e RDC 184/2001).</t>
  </si>
  <si>
    <t>Desinfetante líquido, de uso geral, (tipo creolina), com ação germicida e bactericida. Composição: mistura de fenóis e cresóis, emulsificante e água. Princípio ativo: ácido cresílico a 2,74% de cresóis, embalagem em lata com aproximadamente 750ml, acondicionado caixa de papelão resistente que suporte empilhamento. Apresentar no rótulo no mínimo: data de validade, dados do fabricante, marca, precauções, modo de usar e composição do produto. Data de fabricação e data de validade indicados no produto e na caixa. Validade mínima: 10 meses a contar da entrega de cada pedido. (Apresentar AFE-Autorização de Funcionamento da Empresa e Registro no MS ANVISA, cfe DECRETO Nº 79.094/77 e RDC 184/2001).</t>
  </si>
  <si>
    <t>Desodorizante aromático para banheiro, (desinfetante para WC), tipo "pedra sanitária de pendurar", com suporte para vaso sanitário, com no mínimo 35 gramas, bactericida, perfume lavanda/floral, devendo a pedra ser embalada em saco plástico lacrado e este em caixa individual. Embalagem/rótulo contendo: especificações, indicações, precauções e modo de usar, nome, endereço, CNPJ do fabricante, registro no Ministério da Saúde, bem como a composição química, nome e registro do técnico ou profissional responsável na entidade profissional competente. Composição: Paradiclorobenzeno, essência. O produto deverá estar acondicionado em caixa de papelão resistente que suporte empilhamento e deverá ter validade mínima de 01 ano a partir da data de fabricação e ser fabricado a menos de 4 meses da data de entrega. (Apresentar: AFE-Autorização de Funcionamento da Empresa e Notificação no MS/ANVISA, cfe. DECRETO Nº 79.094/77 e RDC 184/2001).</t>
  </si>
  <si>
    <t>Lustra móveis, cremoso, não engordurante, com aroma floral. Contém em sua composição: cera microcristalina, cera de parafina, silicone, emulsificante, espessante, conservante, solventes alifáticos, perfume e água. Embalado em frasco de material resistente, com aproximadamente 200ml. No rotulo do produto deverá conter: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Acondicionados em caixa com 12 ou 24 frascos, com identificação do nome do fabricante e o nome do produto. Acondicionados em caixa de papelão resistente que suporte empilhamento. Com data de fabricação e validade indicados no frasco e na caixa. Validade mínima 24 meses a partir de cada pedido de entrega. (Apresentar: AFE-Autorização de Funcionamento da Empresa e Notificação no MS/ANVISA, cfe. DECRETO Nº 79.094/77 e RDC 184/2001).</t>
  </si>
  <si>
    <t>Saponácea (tipo cristal) para limpeza, com ação abrasiva e desengraxante, a base de mistura de sabão de coco, tensoativo aniônico, carboidrato, quartzo, corante, essência e água, embalado em frasco com 500 gramas, acondicionados em caixa de papelão resistente contendo: especificações, indicações, precauções e modo de usar, nome, endereço, CNPJ do fabricante, bem como a composição química, nome e registro do técnico ou profissional responsável na entidade profissional competente. O produto deverá ter validade mínima de 01 ano a partir da data de fabricação. O produto da não poderá ser fabricado a menos de 4 meses data de cada pedido de entrega. No rotulo do produto deverá conter: composição, prazo de validade, dados do fabricante. (Apresentar: AFE-Autorização de Funcionamento da Empresa e Notificação no MS/ANVISA, cfe. DECRETO Nº 79.094/77 e RDC 184/2001).</t>
  </si>
  <si>
    <t>Sabão comum, em barra, glicerinado. Composição: Sebo bovino, óleo de babaçu, hidróxido de sódio, glicerina, carga, conservante, sequestrante, fragrância, corantes e veículo. Embalagem (pacote) em filme de polietileno, com no máximo 5 (cinco) barras (peças) de 200g e acondicionados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competente.Obs.: validade mínima de 2 anos a contar da entrega. (Apresentar AFE-Autorização de Funcionamento da Empresa e Notificação no MS/ANVISA, cfe. DECRETO Nº 79.094/77 e RDC 184/2001).</t>
  </si>
  <si>
    <t>Sabão de côco, em barra. Composição: ácido graxo, óleo de côco, hidróxido de sódio, carbonato de sódio, cloreto de sódio, branqueador óptico e veículo. Embalagem em filme de polietileno com 5 peças (unidades) de 200g e acondicionados em caixa de papelão resistente que suporte empilhamento. Na rotulagem do produto deverá conter modo de usar, composição, dados do fabricante. (Apresentar AFE-Autorização de Funcionamento da Empresa e Notificação no MS/ANVISA, cfe. DECRETO Nº 79.094/77 e RDC 184/2001).</t>
  </si>
  <si>
    <t>Saponáceo em pó, em frasco com 300g, com aplicador econômico. Composição: tensoativo aniônico e não iônicos, biodegradável, alcalizante, agente abrasivo, corante e essência. Princípio ativo: Linear Alquilbezeno Sulfonato de Sódio. Embalagens acondicionadas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 (Apresentar: AFE-Autorização de Funcionamento da Empresa e Notificação no MS/ANVISA, cfe. DECRETO Nº 79.094/77 e RDC 184/2001).</t>
  </si>
  <si>
    <t>Sabão em pó, sem amaciante, atomizado (granulado). Princípio ativo: Linear Alquil Benzeno Sulfonato de Sódio. O produto deverá apresentar: rótulo indicando data de validade, dados do fabricante, marca, precauções, principio ativo e composição do produto e peso líquido. O produto deverá ter validade de 18 meses a partir da data do pedido de entrega. Embalagens primárias com no mínimo 900 gramas, acondicionados em caixa de papelão resistente. (Apresentar: AFE-Autorização de Funcionamento da Empresa e Notificação no MS/ANVISA, cfe. DECRETO Nº 79.094/77 e RDC 184/2001).</t>
  </si>
  <si>
    <t>Álcool etílico em gel, com concentração de 68% a 72%, para uso geral em higienização e desinfecção de superfícies, (móveis, etc) embalado em frasco com 500g. Obs.: Embalagem contendo: especificações, indicações, precauções e modo de usar, nome, endereço, CNPJ do fabricante, serviço de atendimento ao consumidor, registro no Ministério da Saúde,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</si>
  <si>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t xml:space="preserve"> Álcool etílico hidratado, para uso geral, com teor alcoólico de 70º INPM, sem perfume, embalagem plástica de 1 litro (que não estoure no empilhamento). Embalagem contendo: especificações, indicações, precauções e modo de usar, nome, endereço, CNPJ do fabricante, serviço de atendimento ao consumidor,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</si>
  <si>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t>Garrafa térmica com alça, capacidade 1 litro, em material plástico resistente e ampola de vidro substituível, bomba-serve-a-jato (jato forte) e sistema anti-pingos, cores lisas (sem estampas), tempo de conservação térmico aproximado de 6h, testadas conforme NBR13282, da ABNT, acondicionadas em caixa de papelão resistente que suporte empilhamento.</t>
  </si>
  <si>
    <t xml:space="preserve">Pano de copa, em tecido 100% algodão, branco alvejado, medindo 0,70 x 0,50m, com bainha, com peso mínimo de 70g, admitindo-se variação de até 10% no peso e na medida; embalados individualmente, acondicionados em pacote com 50 unidades. O pano deverá conter etiqueta de fábrica indicando a composição do tecido e a metragem. Prazo de validade: 12 meses a partir de cada entrega de pedido. </t>
  </si>
  <si>
    <t>Saco de tecido, 100% algodão, para limpeza, lavado e alvejado, medidas externas: 70 cm de altura x 50 cm de largura, com peso mínimo de 190 gramas (admitindo-se variação de até 10% no peso e nas medidas), embalados em pacote com 10 unidades e acondicionados em fardos com 5 pacotes. O pano deverá conter etiqueta de fábrica informando a composição do tecido e metragem. Prazo de validade: 12 meses a partir de cada pedido de entrega.</t>
  </si>
  <si>
    <t>Flanela, peluciada em ambos os lados, para limpeza medindo 0,60 x 0,40 metros (admitindo-se variação de até 10%), com bordas chuleadas, embaladas individualmente e acondicionadas em pacote com 50 unidades.</t>
  </si>
  <si>
    <t xml:space="preserve">Balde plástico com alça, borda reforçada, com capacidade para aproximadamente 15 (quinze) litros, cores diversas. Balde plástico polietileno de alta densidade (PAED), alta resistência a impacto, paredes e fundos reforçados, alça em aço zincado e com reforço na borda e no encaixe da alça, com capacidade para aproximadamente 15 (quinze) litros, cores diversas. </t>
  </si>
  <si>
    <t>Escova para limpeza de vaso sanitário com suporte (do tipo vassoura, em forma de bola ou meia bola), com cerdas arredondadas em nylon; cabo e suporte em polipropileno; dimensão: 36x7.5x36cm, aproximadamente.</t>
  </si>
  <si>
    <t>Escovão para limpeza, com cerdas de nylon, base em material plástico ou polipropileno resistente com aproximadamente 25 cm e cabo de madeira isenta de farpas, revestido em material plástico ou polipropileno, medindo aproximadamente 1,20 metros, fixação com sistema de rosca (resistente).</t>
  </si>
  <si>
    <t>Esfregão (esponja) de aço, para limpeza de panela, com 15g (admitindo-se variação de até 1g), embalagem individual, em invólucro plástico lacrado, acondicionados em caixa de papelão resistente que suporte empilhamento. Prazo de validade: 12 meses a partir de cada entrega de pedido.</t>
  </si>
  <si>
    <t xml:space="preserve">Lã de aço, (em aço carbono), para limpeza e brilho, embalagem em pacote plástico lacrado com 08 unidades, pesando no mínimo 60g e acondicionadas em caixa de papelão resistente que suporte empilhamento. </t>
  </si>
  <si>
    <t>Pá para lixo, de material plástico resistente, cabo curto, corpo único, acondicionadas em caixa de papelão resistente que suporte empilhamento.</t>
  </si>
  <si>
    <t xml:space="preserve">Guardanapo de papel, cor branca, macio, com alto poder de absorção, gramatura 19g a 22g/m2, medindo 30cm x 30cm, sem rebarbas no corte lateral, em embalagem com 50 (cinqüenta) unidades, acondicionado em caixa de papelão resistente que suporte empilhamento. (A vencedora apresentará, em até 02 dias úteis: Laudo Microbiológico, conforme Portaria MS nº 1.480 de 31/12/90., de laboratório credenciado pelo INMETRO, ou habilitado no REBLAS/ANVISA. </t>
  </si>
  <si>
    <t xml:space="preserve">Filtro de papel para café, com gramatura de 54 g/m2, com fechamento de dupla prensagem, tamanho 103, na cor branca; embalagem com 30 a 40 unidades, acondicionadas em caixa. </t>
  </si>
  <si>
    <t xml:space="preserve">Fósforo doméstico, em maço com 10 caixas, com 40 palitos, acondicionados em pacotes. </t>
  </si>
  <si>
    <t>Esponja para limpeza, dupla face, uma face em espuma de poliuretano e agente bactericida; e outra em fibra sintética de material abrasivo, medindo no mínimo 110mm x 75mm x 20mm. Embalagem unitária em saco plástico lacrado, acondicionados em caixa de papelão resistente que suporte empilhamento. Validade 24 meses a partir de cada pedido de entrega.</t>
  </si>
  <si>
    <t>Luva para limpeza, de borracha de látex 100% natural, resistente, flexível, tamanho grande,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</si>
  <si>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médio,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</si>
  <si>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pequeno, com revestimento interno, superfície externa antiderrapante, cano 3/4, cfe. NBR 13393/1995, embaladas em par e acondicionadas em caixa de papelão resistente que suporte empilhamento.  (apresentar Certificado de Aprovação no Ministério do Trabalho e Emprego).</t>
  </si>
  <si>
    <t>Rodo de borracha dupla, com base em plástico rígido, isento de qualquer material metálico, medindo aproximadamente 30 cm, fixação do cabo com sistema de rosca, com cabo de madeira (liso e isento de farpas), plastificado, medindo aproximadamente 1,20 metros.</t>
  </si>
  <si>
    <t xml:space="preserve">Vassoura, com cerdas de nylon de 10 cm de comprimento, (plumadas), com no mínimo 62 tufos, com 25 fios por tufo;  base em polipropileno com cabo  de  1,20 m (admitindo-se variação de até 10% nas medidas); em chapa metalica, revestida em polipropileno; com ponteiras giratórias. </t>
  </si>
  <si>
    <t>Galão</t>
  </si>
  <si>
    <t>Litro</t>
  </si>
  <si>
    <t>Cento</t>
  </si>
  <si>
    <t>Fardo</t>
  </si>
  <si>
    <t>Par</t>
  </si>
  <si>
    <t xml:space="preserve"> </t>
  </si>
  <si>
    <t>Nascente</t>
  </si>
  <si>
    <t>Sauba</t>
  </si>
  <si>
    <t>Ufe</t>
  </si>
  <si>
    <t>Sany</t>
  </si>
  <si>
    <t>Cristal</t>
  </si>
  <si>
    <t>Zavaski</t>
  </si>
  <si>
    <t>Ultra Class</t>
  </si>
  <si>
    <t>Mega/70º INPM/Mega Química Indústria e Comercio LTDA</t>
  </si>
  <si>
    <t>Minaplast</t>
  </si>
  <si>
    <t>Invicta</t>
  </si>
  <si>
    <t>Ouroppel/Supreme/Ouroppel Distribuidora de Prod. De Hig. E Limpeza LTDA</t>
  </si>
  <si>
    <t>Indaial/Extra Luxo/Indaial papel e Embalagens LTDA</t>
  </si>
  <si>
    <t>Delicattol/Extra Luxo/Fortpel</t>
  </si>
  <si>
    <t>Esfrebom</t>
  </si>
  <si>
    <t>Nobre</t>
  </si>
  <si>
    <t>Gaucha</t>
  </si>
  <si>
    <t>Condor</t>
  </si>
  <si>
    <t>339030.22</t>
  </si>
  <si>
    <t>339030.21</t>
  </si>
  <si>
    <t>Comercial Multiville LTDA EPP</t>
  </si>
  <si>
    <t>PKB Prodrutos Químicos LTDA EPP</t>
  </si>
  <si>
    <t>Goedert LTDA</t>
  </si>
  <si>
    <t>Luiz Fernando Sebold Comercial</t>
  </si>
  <si>
    <t>Vencoli Brasil Distribuidora LTDA ME</t>
  </si>
  <si>
    <t>Elo Comércio e Serviços LTDA ME</t>
  </si>
  <si>
    <t>INFRUTÍFERO</t>
  </si>
  <si>
    <t>AGUARDANDO RECURSO</t>
  </si>
  <si>
    <t>CENTRO PARTICIPANTE: REITORIA</t>
  </si>
  <si>
    <r>
      <t xml:space="preserve">Detergente líquido, de alto rendimento, </t>
    </r>
    <r>
      <rPr>
        <sz val="11"/>
        <color indexed="8"/>
        <rFont val="Calibri"/>
        <family val="2"/>
        <scheme val="minor"/>
      </rPr>
      <t>para lavar louças 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</si>
  <si>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sz val="11"/>
        <color indexed="8"/>
        <rFont val="Calibri"/>
        <family val="2"/>
        <scheme val="minor"/>
      </rPr>
      <t>em frasco com borrifador com pescante ou pistola spray,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</si>
  <si>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sz val="11"/>
        <color indexed="8"/>
        <rFont val="Calibri"/>
        <family val="2"/>
        <scheme val="minor"/>
      </rPr>
      <t>limpeza pesada, concentrado,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</si>
  <si>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sz val="11"/>
        <color indexed="8"/>
        <rFont val="Calibri"/>
        <family val="2"/>
        <scheme val="minor"/>
      </rPr>
      <t>Detergente liquido (limpador multiuso),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</si>
  <si>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</si>
  <si>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</si>
  <si>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sz val="11"/>
        <color indexed="8"/>
        <rFont val="Calibri"/>
        <family val="2"/>
        <scheme val="minor"/>
      </rPr>
      <t>rolo com 30 metros,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</si>
  <si>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sz val="11"/>
        <color indexed="8"/>
        <rFont val="Calibri"/>
        <family val="2"/>
        <scheme val="minor"/>
      </rPr>
      <t>rolo com 500 metros X 10cm de largura, embalado em fardo com 08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</si>
  <si>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sz val="11"/>
        <color indexed="8"/>
        <rFont val="Calibri"/>
        <family val="2"/>
        <scheme val="minor"/>
      </rPr>
      <t>amostra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</si>
  <si>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sz val="11"/>
        <color indexed="8"/>
        <rFont val="Calibri"/>
        <family val="2"/>
        <scheme val="minor"/>
      </rPr>
      <t>rolo com 0,20x100 metros; embalado em fardo com 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</si>
  <si>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sz val="11"/>
        <color indexed="8"/>
        <rFont val="Calibri"/>
        <family val="2"/>
        <scheme val="minor"/>
      </rPr>
      <t>embalados em pacotes com 5 unidades e acondicionados em fardo resistente com 20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</si>
  <si>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sz val="11"/>
        <color indexed="8"/>
        <rFont val="Calibri"/>
        <family val="2"/>
        <scheme val="minor"/>
      </rPr>
      <t xml:space="preserve"> 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</si>
  <si>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sz val="11"/>
        <color indexed="8"/>
        <rFont val="Calibri"/>
        <family val="2"/>
        <scheme val="minor"/>
      </rPr>
      <t>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</si>
  <si>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sz val="11"/>
        <color indexed="8"/>
        <rFont val="Calibri"/>
        <family val="2"/>
        <scheme val="minor"/>
      </rPr>
      <t>pacotes com 20 unidades e acondicionados em fardo resistente com 5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</si>
  <si>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t xml:space="preserve"> AF/OS nº  848/2015 Qtde. DT</t>
  </si>
  <si>
    <t xml:space="preserve"> AF/OS nº  849/2015 Qtde. DT</t>
  </si>
  <si>
    <t xml:space="preserve"> AF/OS nº  853/2015 Qtde. DT</t>
  </si>
  <si>
    <t xml:space="preserve"> AF/OS nº  854/2015 Qtde. DT</t>
  </si>
  <si>
    <t xml:space="preserve"> AF/OS nº  860/2015 Qtde. DT</t>
  </si>
  <si>
    <t xml:space="preserve"> AF/OS nº  863/2015 Qtde. DT</t>
  </si>
  <si>
    <t>AF 1609/2015</t>
  </si>
  <si>
    <t>AF 1610/2015</t>
  </si>
  <si>
    <t>AF1948/2015</t>
  </si>
  <si>
    <t>AF 2083/2015</t>
  </si>
  <si>
    <t>AF 2084/2015</t>
  </si>
  <si>
    <t>AF 2085/2015</t>
  </si>
  <si>
    <t>AF 2082/2015</t>
  </si>
  <si>
    <t xml:space="preserve"> AF/OS nº  748/2015 Qtde. DT</t>
  </si>
  <si>
    <t xml:space="preserve"> AF/OS nº  747/2015 Qtde. DT</t>
  </si>
  <si>
    <t xml:space="preserve"> AF/OS nº  8882015 Qtde. DT</t>
  </si>
  <si>
    <t xml:space="preserve"> AF/OS nº  892/2015 Qtde. DT</t>
  </si>
  <si>
    <t xml:space="preserve"> AF/OS nº  9882015 Qtde. DT</t>
  </si>
  <si>
    <t xml:space="preserve"> AF/OS nº  989/2015 Qtde. DT</t>
  </si>
  <si>
    <t xml:space="preserve"> AF/OS nº  992/2015 Qtde. DT</t>
  </si>
  <si>
    <t xml:space="preserve"> AF/OS nº  9932015 Qtde. DT</t>
  </si>
  <si>
    <t xml:space="preserve"> AF/OS nº  1155/2015 Qtde. DT</t>
  </si>
  <si>
    <t xml:space="preserve"> AF/OS nº  1343/2015 Qtde. DT</t>
  </si>
  <si>
    <t xml:space="preserve"> AF/OS nº  2014/2015 Qtde. DT</t>
  </si>
  <si>
    <t xml:space="preserve"> AF/OS nº  2017/2015 Qtde. DT</t>
  </si>
  <si>
    <t xml:space="preserve"> AF/OS nº  2023/2015 Qtde. DT</t>
  </si>
  <si>
    <t>Verificar Cancelar AF</t>
  </si>
  <si>
    <t xml:space="preserve"> AF/OS nº 1372/2015 Qtde. DT</t>
  </si>
  <si>
    <t xml:space="preserve"> AF/OS nº  1374/2015 Qtde. DT</t>
  </si>
  <si>
    <t xml:space="preserve"> AF/OS nº  1375/2015 Qtde. DT</t>
  </si>
  <si>
    <t xml:space="preserve"> AF/OS nº  1377/2015 Qtde. DT</t>
  </si>
  <si>
    <t xml:space="preserve"> AF/OS nº  1378/2015 Qtde. DT</t>
  </si>
  <si>
    <t xml:space="preserve"> AF/OS nº  1379/2015 Qtde. DT</t>
  </si>
  <si>
    <t xml:space="preserve"> AF/OS nº  838/2015 Qtde. DT</t>
  </si>
  <si>
    <t xml:space="preserve"> AF/OS nº  839/2015 Qtde. DT</t>
  </si>
  <si>
    <t xml:space="preserve"> AF/OS nº  841/2015 Qtde. DT</t>
  </si>
  <si>
    <t xml:space="preserve"> AF/OS nº  842/2015 Qtde. DT</t>
  </si>
  <si>
    <t xml:space="preserve"> AF/OS nº  1472/2015 Qtde. DT- ELO</t>
  </si>
  <si>
    <t xml:space="preserve"> AF/OS nº  1838/2015 Qtde. DT- PKB</t>
  </si>
  <si>
    <t xml:space="preserve"> AF/OS nº  2054/2015 Qtde. DT VENCOLI</t>
  </si>
  <si>
    <t xml:space="preserve"> AF/OS nº  783/2015 Qtde. DT</t>
  </si>
  <si>
    <t xml:space="preserve"> AF/OS nº  785/2015 Qtde. DT</t>
  </si>
  <si>
    <t xml:space="preserve"> AF/OS nº  786/2015 Qtde. DT</t>
  </si>
  <si>
    <t xml:space="preserve"> AF/OS nº  787/2015 Qtde. DT</t>
  </si>
  <si>
    <t xml:space="preserve"> AF/OS nº  788/2015 Qtde. DT</t>
  </si>
  <si>
    <t xml:space="preserve"> AF/OS nº  1156/2015 Qtde. DT</t>
  </si>
  <si>
    <t xml:space="preserve"> AF/OS nº  1630/2015 Qtde. DT</t>
  </si>
  <si>
    <t xml:space="preserve"> AF/OS nº  1934/2015 Qtde. DT</t>
  </si>
  <si>
    <t xml:space="preserve"> AF/OS nº  716/2015</t>
  </si>
  <si>
    <t xml:space="preserve"> AF/OS nº  717/2015</t>
  </si>
  <si>
    <t xml:space="preserve"> AF/OS nº  718/2015</t>
  </si>
  <si>
    <t xml:space="preserve"> AF/OS nº  719/2015</t>
  </si>
  <si>
    <t xml:space="preserve"> AF/OS nº  721/2015</t>
  </si>
  <si>
    <t xml:space="preserve"> AF/OS nº  722/2015</t>
  </si>
  <si>
    <t xml:space="preserve"> AF/OS nº  1622/2015</t>
  </si>
  <si>
    <t xml:space="preserve"> AF/OS nº  1623/2015</t>
  </si>
  <si>
    <t xml:space="preserve"> AF/OS nº 698/2015 Qtde. DT</t>
  </si>
  <si>
    <t xml:space="preserve"> AF/OS nº  699/2015 Qtde. DT</t>
  </si>
  <si>
    <t xml:space="preserve"> AF/OS nº  700/2015 Qtde. DT</t>
  </si>
  <si>
    <t xml:space="preserve"> AF/OS nº 701/2015 Qtde. DT</t>
  </si>
  <si>
    <t xml:space="preserve"> AF/OS nº  702/2015 Qtde. DT</t>
  </si>
  <si>
    <t xml:space="preserve"> AF/OS nº  703/2015 Qtde. DT</t>
  </si>
  <si>
    <t xml:space="preserve"> AF nº  1194/2015 Qtde. DT</t>
  </si>
  <si>
    <t xml:space="preserve"> AF nº  1363/2015 Qtde. DT</t>
  </si>
  <si>
    <t xml:space="preserve"> AF nº  1366/2015 Qtde. DT</t>
  </si>
  <si>
    <t xml:space="preserve"> AF nº  1717/2015 Qtde. DT</t>
  </si>
  <si>
    <t xml:space="preserve"> AF nº  1979/2015 Qtde. DT</t>
  </si>
  <si>
    <t xml:space="preserve"> AF nº  2041/2015 Qtde. DT</t>
  </si>
  <si>
    <t>Valor Registrado</t>
  </si>
  <si>
    <t>Valor Utilizado</t>
  </si>
  <si>
    <t>Valor Total da Ata com Aditivo</t>
  </si>
  <si>
    <t>% Aditivos</t>
  </si>
  <si>
    <t>% Utilizado</t>
  </si>
  <si>
    <t>Pregão 0067/2015/UDESC - SRP</t>
  </si>
  <si>
    <t>AQUISIÇÃO DE MATERIAL DE HIGIENE E LIMPEZA PARA A UDESC</t>
  </si>
  <si>
    <t>Vigência da Ata:  06/05/2015 até 05/05/2016</t>
  </si>
  <si>
    <t xml:space="preserve"> AF/OS nº  858/2015 Qtde. DT</t>
  </si>
  <si>
    <t xml:space="preserve"> AF/OS nº  991/2015 Qtde. DT</t>
  </si>
  <si>
    <t xml:space="preserve"> AF/OS nº  857/2015 Qtde. DT</t>
  </si>
  <si>
    <t xml:space="preserve"> AF/OS nº  856/2015 Qtde. DT</t>
  </si>
  <si>
    <t xml:space="preserve"> AF/OS nº  855/2015 Qtde. DT</t>
  </si>
  <si>
    <t xml:space="preserve"> AF/OS nº  859/2015 Qtde. DT</t>
  </si>
  <si>
    <t xml:space="preserve"> AF/OS nº  1648/2015 Qtde. DT</t>
  </si>
  <si>
    <t xml:space="preserve"> AF/OS nº  750/2015</t>
  </si>
  <si>
    <t xml:space="preserve"> AF/OS nº  751/2015 </t>
  </si>
  <si>
    <t xml:space="preserve"> AF/OS nº  752/2015</t>
  </si>
  <si>
    <t xml:space="preserve"> AF/OS nº  686/2015</t>
  </si>
  <si>
    <t xml:space="preserve"> AF/OS nº  976/2015 Qtde. DT</t>
  </si>
  <si>
    <t xml:space="preserve"> AF/OS nº  1164/2015 Qtde. DT</t>
  </si>
  <si>
    <t xml:space="preserve"> AF/OS nº  1172/2015 Qtde. DT</t>
  </si>
  <si>
    <t xml:space="preserve"> AF/OS nº  1211/2015 Qtde. DT</t>
  </si>
  <si>
    <t xml:space="preserve"> AF/OS nº  1595/2015/2015 Qtde. DT</t>
  </si>
  <si>
    <t xml:space="preserve"> AF/OS nº  1594/2015/2015 Qtde. DT</t>
  </si>
  <si>
    <t xml:space="preserve"> AF/OS nº  1593/2015/2015 Qtde. DT</t>
  </si>
  <si>
    <t xml:space="preserve"> AF/OS nº  1592/2015/2015 Qtde. DT</t>
  </si>
  <si>
    <t xml:space="preserve"> AF/OS nº  803/2015/2015 Qtde. DT</t>
  </si>
  <si>
    <t xml:space="preserve"> AF/OS nº  804/2015 Qtde. DT</t>
  </si>
  <si>
    <t xml:space="preserve"> AF/OS nº  805/2015 Qtde. DT</t>
  </si>
  <si>
    <t xml:space="preserve"> AF/OS nº  806/2015 Qtde. DT</t>
  </si>
  <si>
    <t xml:space="preserve"> AF/OS nº  807/2015 Qtde. DT</t>
  </si>
  <si>
    <t xml:space="preserve"> AF/OS nº  1150/2015 Qtde. DT</t>
  </si>
  <si>
    <t xml:space="preserve"> AF/OS nº  2020/2015</t>
  </si>
  <si>
    <t xml:space="preserve"> AF/OS nº  2027/2015</t>
  </si>
  <si>
    <t xml:space="preserve"> AF nº  2141/2015 Qtde. DT</t>
  </si>
  <si>
    <t xml:space="preserve"> AF nº  2142/2015 Qtde. DT</t>
  </si>
  <si>
    <t xml:space="preserve"> AF nº  0089/2016 Qtde. DT</t>
  </si>
  <si>
    <t xml:space="preserve"> AF nº  0199/2016 Qtde. DT</t>
  </si>
  <si>
    <t xml:space="preserve"> AF nº  310/2016 Qtde. DT</t>
  </si>
  <si>
    <t xml:space="preserve"> AF nº  311/2016 Qtde. DT</t>
  </si>
  <si>
    <t>AF nº  0385/2016 Qtde. DT</t>
  </si>
  <si>
    <t>AF nº  0386/2016 Qtde. DT</t>
  </si>
  <si>
    <t>AF nº  0387/2016 Qtde. DT</t>
  </si>
  <si>
    <t>AF nº  0388/2016 Qtde. DT</t>
  </si>
  <si>
    <t>AF 816/2015</t>
  </si>
  <si>
    <t>AF 817/2015</t>
  </si>
  <si>
    <t>AF 818/2015</t>
  </si>
  <si>
    <t>AF 819/2015</t>
  </si>
  <si>
    <t>AF 820/2015</t>
  </si>
  <si>
    <t>AF 821/2015</t>
  </si>
  <si>
    <t>AF 1293/2015</t>
  </si>
  <si>
    <t>AF 1949/2015</t>
  </si>
  <si>
    <t>AF 2121/2015</t>
  </si>
  <si>
    <t>AF 0178/2016</t>
  </si>
  <si>
    <t>AF 183/2016</t>
  </si>
  <si>
    <t>AF 248/2016</t>
  </si>
  <si>
    <t>AF 249/2016</t>
  </si>
  <si>
    <t xml:space="preserve"> AF/OS nº  317/2016Qtde. DT</t>
  </si>
  <si>
    <t xml:space="preserve"> AF/OS nº  316/2016 Qtde. DT</t>
  </si>
  <si>
    <t xml:space="preserve"> AF/OS nº  318/2016 Qtde. DT</t>
  </si>
  <si>
    <t xml:space="preserve"> AF/OS nº  319/2016 Qtde. DT</t>
  </si>
  <si>
    <t xml:space="preserve"> AF/OS nº  708/2015 Qtde. DT</t>
  </si>
  <si>
    <t xml:space="preserve"> AF/OS nº  707/2015 Qtde. DT</t>
  </si>
  <si>
    <t xml:space="preserve"> AF/OS nº  711/2015 Qtde. DT</t>
  </si>
  <si>
    <t xml:space="preserve"> AF/OS nº  710/2015 Qtde. DT</t>
  </si>
  <si>
    <t xml:space="preserve"> AF/OS nº  1143/2015</t>
  </si>
  <si>
    <t xml:space="preserve"> AF/OS nº  289/2016</t>
  </si>
  <si>
    <t xml:space="preserve"> AF/OS nº  291/2016</t>
  </si>
  <si>
    <t xml:space="preserve"> AF/OS nº  292/2016</t>
  </si>
  <si>
    <t xml:space="preserve"> AF/OS nº  294/2016</t>
  </si>
  <si>
    <t xml:space="preserve"> AF/OS nº  296/2016</t>
  </si>
  <si>
    <t xml:space="preserve"> AF/OS nº  380/2016</t>
  </si>
  <si>
    <t xml:space="preserve"> AF/OS nº  381/2016</t>
  </si>
  <si>
    <t xml:space="preserve"> AF/OS nº  2100/2015/2015 Qtde. DT</t>
  </si>
  <si>
    <t xml:space="preserve"> AF/OS nº  69/2016</t>
  </si>
  <si>
    <t xml:space="preserve"> AF/OS nº  70/2016</t>
  </si>
  <si>
    <t xml:space="preserve"> AF/OS nº  73/2016</t>
  </si>
  <si>
    <t xml:space="preserve"> AF/OS nº  75/2016</t>
  </si>
  <si>
    <t xml:space="preserve"> AF/OS nº  77/2016</t>
  </si>
  <si>
    <t xml:space="preserve"> AF/OS nº  67/2016</t>
  </si>
  <si>
    <t>106/2016</t>
  </si>
  <si>
    <t>370/2016</t>
  </si>
  <si>
    <t>371/2016</t>
  </si>
  <si>
    <t>372/2016</t>
  </si>
  <si>
    <t>374/2016</t>
  </si>
  <si>
    <t>375/2016</t>
  </si>
  <si>
    <t>379/2016</t>
  </si>
  <si>
    <t xml:space="preserve"> AF/OS nº  37/2016 Qtde. DT</t>
  </si>
  <si>
    <t xml:space="preserve"> AF/OS nº  123/2016 Qtde. DT</t>
  </si>
  <si>
    <t xml:space="preserve"> AF/OS nº  128/2016 Qtde. DT</t>
  </si>
  <si>
    <t xml:space="preserve"> AF/OS nº  130/2016 Qtde. DT</t>
  </si>
  <si>
    <t xml:space="preserve"> AF/OS nº  135/2016 Qtde. DT</t>
  </si>
  <si>
    <t xml:space="preserve"> AF/OS nº  97/2016 Qtde. DT Multiville</t>
  </si>
  <si>
    <t xml:space="preserve"> AF/OS nº  214/2016 Qtde. DT Goedert</t>
  </si>
  <si>
    <t xml:space="preserve"> AF/OS nº  220/2016 Qtde. DT VENCOLI</t>
  </si>
  <si>
    <t xml:space="preserve"> AF/OS nº  406/2016 Qtde. DT</t>
  </si>
  <si>
    <t xml:space="preserve"> AF/OS nº  62/2016 Qtde. DT</t>
  </si>
  <si>
    <t>Resumo Atualizado em Junho/2016</t>
  </si>
  <si>
    <t xml:space="preserve"> AF/OS nº  1153/2015Qtde. DT</t>
  </si>
  <si>
    <t xml:space="preserve"> AF/OS nº  1740/2015 Qtde. DT</t>
  </si>
  <si>
    <t xml:space="preserve"> AF/OS nº  126/2016 Qtde. DT</t>
  </si>
  <si>
    <t xml:space="preserve"> AF/OS nº  136/2016 Qtde. DT</t>
  </si>
  <si>
    <t xml:space="preserve"> AF/OS nº  137/2016 Qtde. DT</t>
  </si>
  <si>
    <t>257/2016</t>
  </si>
  <si>
    <t>411/2016</t>
  </si>
  <si>
    <r>
      <t xml:space="preserve">Detergente líquido, de alto rendimento, </t>
    </r>
    <r>
      <rPr>
        <sz val="11"/>
        <color indexed="8"/>
        <rFont val="Arial"/>
        <family val="2"/>
      </rPr>
      <t>para lavar louças 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</si>
  <si>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sz val="11"/>
        <color indexed="8"/>
        <rFont val="Arial"/>
        <family val="2"/>
      </rPr>
      <t>em frasco com borrifador com pescante ou pistola spray,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</si>
  <si>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sz val="11"/>
        <color indexed="8"/>
        <rFont val="Arial"/>
        <family val="2"/>
      </rPr>
      <t>limpeza pesada, concentrado,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</si>
  <si>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sz val="11"/>
        <color indexed="8"/>
        <rFont val="Arial"/>
        <family val="2"/>
      </rPr>
      <t>Detergente liquido (limpador multiuso),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</si>
  <si>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Arial"/>
        <family val="2"/>
      </rPr>
      <t>amostra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</si>
  <si>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Arial"/>
        <family val="2"/>
      </rPr>
      <t>amostra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</si>
  <si>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sz val="11"/>
        <color indexed="8"/>
        <rFont val="Arial"/>
        <family val="2"/>
      </rPr>
      <t>rolo com 30 metros,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</si>
  <si>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sz val="11"/>
        <color indexed="8"/>
        <rFont val="Arial"/>
        <family val="2"/>
      </rPr>
      <t>rolo com 500 metros X 10cm de largura, embalado em fardo com 08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</si>
  <si>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sz val="11"/>
        <color indexed="8"/>
        <rFont val="Arial"/>
        <family val="2"/>
      </rPr>
      <t>amostra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</si>
  <si>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sz val="11"/>
        <color indexed="8"/>
        <rFont val="Arial"/>
        <family val="2"/>
      </rPr>
      <t>rolo com 0,20x100 metros; embalado em fardo com 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</si>
  <si>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sz val="11"/>
        <color indexed="8"/>
        <rFont val="Arial"/>
        <family val="2"/>
      </rPr>
      <t>embalados em pacotes com 5 unidades e acondicionados em fardo resistente com 20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</si>
  <si>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sz val="11"/>
        <color indexed="8"/>
        <rFont val="Arial"/>
        <family val="2"/>
      </rPr>
      <t xml:space="preserve"> 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</si>
  <si>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sz val="11"/>
        <color indexed="8"/>
        <rFont val="Arial"/>
        <family val="2"/>
      </rPr>
      <t>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</si>
  <si>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sz val="11"/>
        <color indexed="8"/>
        <rFont val="Arial"/>
        <family val="2"/>
      </rPr>
      <t>pacotes com 20 unidades e acondicionados em fardo resistente com 5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</si>
  <si>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t>CCT</t>
  </si>
  <si>
    <t>A Reitoria cedeu 500 frascos para o CAV</t>
  </si>
  <si>
    <t xml:space="preserve"> AF/OS nº  0797/2015 Qtde. DT</t>
  </si>
  <si>
    <t xml:space="preserve"> AF/OS nº  0798/2015 Qtde. DT</t>
  </si>
  <si>
    <t xml:space="preserve"> AF/OS nº  0799/2015 Qtde. DT</t>
  </si>
  <si>
    <t xml:space="preserve"> AF/OS nº  0800/2015 Qtde. DT</t>
  </si>
  <si>
    <t xml:space="preserve"> AF/OS nº  1017/2015 Qtde. DT</t>
  </si>
  <si>
    <t xml:space="preserve"> AF/OS nº  1473/2015 Qtde. DT</t>
  </si>
  <si>
    <t xml:space="preserve"> AF/OS nº  1929/2015 Qtde. DT</t>
  </si>
  <si>
    <t xml:space="preserve"> AF/OS nº  1930/2015 Qtde. DT</t>
  </si>
  <si>
    <t xml:space="preserve"> AF/OS nº  1932/2015 Qtde. DT</t>
  </si>
  <si>
    <t xml:space="preserve"> AF/OS nº  1933/2015 Qtde. DT</t>
  </si>
  <si>
    <t xml:space="preserve"> AF/OS nº  2220/2015 Qtde. DT</t>
  </si>
  <si>
    <t xml:space="preserve"> AF/OS nº  2222/2015 Qtde. DT</t>
  </si>
  <si>
    <t xml:space="preserve"> AF/OS nº  2221/2015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</si>
</sst>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quot;R$ &quot;* #,##0.00_);_(&quot;R$ &quot;* \(#,##0.00\);_(&quot;R$ &quot;* &quot;-&quot;??_);_(@_)"/>
    <numFmt numFmtId="169" formatCode="_-[$R$-416]\ * #,##0.00_-;\-[$R$-416]\ * #,##0.00_-;_-[$R$-416]\ * &quot;-&quot;??_-;_-@_-"/>
  </numFmts>
  <fonts count="28"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1"/>
      <color rgb="FFFF0000"/>
      <name val="Calibri"/>
      <family val="2"/>
      <scheme val="minor"/>
    </font>
    <font>
      <sz val="11"/>
      <name val="Arial"/>
      <family val="2"/>
    </font>
    <font>
      <sz val="11"/>
      <color rgb="FF000000"/>
      <name val="Arial"/>
      <family val="2"/>
    </font>
    <font>
      <sz val="11"/>
      <color indexed="8"/>
      <name val="Arial"/>
      <family val="2"/>
    </font>
    <font>
      <sz val="11"/>
      <color rgb="FF000000"/>
      <name val="Calibri"/>
      <family val="2"/>
      <scheme val="minor"/>
    </font>
    <font>
      <sz val="11"/>
      <color indexed="8"/>
      <name val="Calibri"/>
      <family val="2"/>
      <scheme val="minor"/>
    </font>
    <font>
      <sz val="9"/>
      <color indexed="81"/>
      <name val="Segoe UI"/>
      <family val="2"/>
    </font>
    <font>
      <b/>
      <sz val="9"/>
      <color indexed="81"/>
      <name val="Segoe UI"/>
      <family val="2"/>
    </font>
    <font>
      <sz val="10"/>
      <name val="Arial"/>
      <family val="2"/>
    </font>
    <font>
      <sz val="14"/>
      <name val="Calibri"/>
      <family val="2"/>
      <scheme val="minor"/>
    </font>
    <font>
      <sz val="12"/>
      <name val="Calibri"/>
      <family val="2"/>
      <scheme val="minor"/>
    </font>
    <font>
      <sz val="12"/>
      <name val="Arial"/>
      <family val="2"/>
    </font>
    <font>
      <sz val="9"/>
      <name val="Calibri"/>
      <family val="2"/>
      <scheme val="minor"/>
    </font>
    <font>
      <sz val="16"/>
      <name val="Calibri"/>
      <family val="2"/>
      <scheme val="minor"/>
    </font>
  </fonts>
  <fills count="16">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10"/>
      </patternFill>
    </fill>
    <fill>
      <patternFill patternType="solid">
        <fgColor theme="9" tint="0.39997558519241921"/>
        <bgColor indexed="64"/>
      </patternFill>
    </fill>
    <fill>
      <patternFill patternType="solid">
        <fgColor rgb="FFFFFF00"/>
        <bgColor indexed="26"/>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0">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3"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181">
    <xf numFmtId="0" fontId="0" fillId="0" borderId="0" xfId="0"/>
    <xf numFmtId="0" fontId="4" fillId="0" borderId="0" xfId="1" applyFont="1" applyFill="1" applyAlignment="1">
      <alignment horizontal="center" vertical="center" wrapText="1"/>
    </xf>
    <xf numFmtId="0" fontId="0" fillId="0" borderId="0" xfId="0" applyAlignment="1">
      <alignment wrapText="1"/>
    </xf>
    <xf numFmtId="0" fontId="5"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justify" vertical="center" wrapText="1"/>
    </xf>
    <xf numFmtId="0" fontId="7" fillId="0" borderId="0" xfId="0" applyFont="1" applyAlignment="1">
      <alignment vertical="center" wrapText="1"/>
    </xf>
    <xf numFmtId="0" fontId="8" fillId="0" borderId="2" xfId="0" applyFont="1" applyBorder="1" applyAlignment="1">
      <alignment horizontal="center" vertical="center" textRotation="90" wrapText="1"/>
    </xf>
    <xf numFmtId="0" fontId="9"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wrapText="1"/>
    </xf>
    <xf numFmtId="0" fontId="4" fillId="0" borderId="0" xfId="1" applyFont="1" applyAlignment="1">
      <alignment wrapText="1"/>
    </xf>
    <xf numFmtId="0" fontId="4" fillId="0" borderId="0" xfId="1" applyFont="1" applyFill="1" applyAlignment="1">
      <alignment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3" fontId="4" fillId="0" borderId="1" xfId="1" applyNumberFormat="1" applyFont="1" applyFill="1" applyBorder="1" applyAlignment="1" applyProtection="1">
      <alignment horizontal="center" vertical="center" wrapText="1"/>
      <protection locked="0"/>
    </xf>
    <xf numFmtId="1" fontId="4" fillId="0" borderId="0" xfId="1" applyNumberFormat="1" applyFont="1" applyFill="1" applyAlignment="1" applyProtection="1">
      <alignment horizontal="center" wrapText="1"/>
      <protection locked="0"/>
    </xf>
    <xf numFmtId="0" fontId="4" fillId="0" borderId="1" xfId="1" applyFont="1" applyBorder="1" applyAlignment="1" applyProtection="1">
      <alignment wrapText="1"/>
      <protection locked="0"/>
    </xf>
    <xf numFmtId="1" fontId="4" fillId="7" borderId="1" xfId="0" applyNumberFormat="1" applyFont="1" applyFill="1" applyBorder="1" applyAlignment="1">
      <alignment horizontal="center" vertical="center"/>
    </xf>
    <xf numFmtId="1" fontId="15" fillId="8" borderId="1" xfId="0" applyNumberFormat="1" applyFont="1" applyFill="1" applyBorder="1" applyAlignment="1">
      <alignment horizontal="center" vertical="center"/>
    </xf>
    <xf numFmtId="0" fontId="16" fillId="8" borderId="1" xfId="0" applyFont="1" applyFill="1" applyBorder="1" applyAlignment="1">
      <alignment vertical="center" wrapText="1"/>
    </xf>
    <xf numFmtId="1" fontId="15" fillId="0" borderId="1" xfId="0" applyNumberFormat="1" applyFont="1" applyBorder="1" applyAlignment="1">
      <alignment horizontal="center" vertical="center"/>
    </xf>
    <xf numFmtId="0" fontId="16" fillId="9" borderId="1" xfId="0" applyFont="1" applyFill="1" applyBorder="1" applyAlignment="1">
      <alignment vertical="center" wrapText="1"/>
    </xf>
    <xf numFmtId="0" fontId="16" fillId="8" borderId="1" xfId="0" applyFont="1" applyFill="1" applyBorder="1" applyAlignment="1">
      <alignment horizontal="left" vertical="center" wrapText="1"/>
    </xf>
    <xf numFmtId="1" fontId="15" fillId="0" borderId="1" xfId="0" applyNumberFormat="1" applyFont="1" applyFill="1" applyBorder="1" applyAlignment="1">
      <alignment horizontal="center" vertical="center"/>
    </xf>
    <xf numFmtId="0" fontId="16" fillId="0" borderId="1" xfId="0" applyFont="1" applyFill="1" applyBorder="1" applyAlignment="1">
      <alignment vertical="center" wrapText="1"/>
    </xf>
    <xf numFmtId="49" fontId="16" fillId="8" borderId="1" xfId="0" applyNumberFormat="1" applyFont="1" applyFill="1" applyBorder="1" applyAlignment="1">
      <alignment horizontal="center" vertical="center" wrapText="1"/>
    </xf>
    <xf numFmtId="49" fontId="16" fillId="9"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1" fontId="15" fillId="8" borderId="1" xfId="0" applyNumberFormat="1" applyFont="1" applyFill="1" applyBorder="1" applyAlignment="1">
      <alignment horizontal="center" vertical="center" wrapText="1"/>
    </xf>
    <xf numFmtId="41" fontId="15" fillId="0" borderId="1" xfId="0" applyNumberFormat="1" applyFont="1" applyFill="1" applyBorder="1" applyAlignment="1">
      <alignment horizontal="center" vertical="center" wrapText="1"/>
    </xf>
    <xf numFmtId="41" fontId="15" fillId="0" borderId="1" xfId="0" applyNumberFormat="1" applyFont="1" applyBorder="1" applyAlignment="1">
      <alignment horizontal="center" vertical="center"/>
    </xf>
    <xf numFmtId="41" fontId="15" fillId="8" borderId="1" xfId="0" applyNumberFormat="1" applyFont="1" applyFill="1" applyBorder="1" applyAlignment="1">
      <alignment horizontal="center" vertical="center"/>
    </xf>
    <xf numFmtId="43" fontId="15" fillId="8" borderId="1" xfId="0" applyNumberFormat="1" applyFont="1" applyFill="1" applyBorder="1" applyAlignment="1">
      <alignment vertical="center"/>
    </xf>
    <xf numFmtId="43" fontId="15" fillId="0" borderId="1" xfId="0" applyNumberFormat="1" applyFont="1" applyBorder="1" applyAlignment="1">
      <alignment vertical="center"/>
    </xf>
    <xf numFmtId="43" fontId="15" fillId="0" borderId="1" xfId="0" applyNumberFormat="1" applyFont="1" applyFill="1" applyBorder="1" applyAlignment="1">
      <alignment vertical="center"/>
    </xf>
    <xf numFmtId="0" fontId="18" fillId="7" borderId="1" xfId="0" applyFont="1" applyFill="1" applyBorder="1" applyAlignment="1">
      <alignment vertical="center" wrapText="1"/>
    </xf>
    <xf numFmtId="41" fontId="4" fillId="7" borderId="1" xfId="0" applyNumberFormat="1" applyFont="1" applyFill="1" applyBorder="1" applyAlignment="1">
      <alignment horizontal="center" vertical="center" wrapText="1"/>
    </xf>
    <xf numFmtId="49" fontId="18" fillId="7" borderId="1" xfId="0" applyNumberFormat="1" applyFont="1" applyFill="1" applyBorder="1" applyAlignment="1">
      <alignment horizontal="center" vertical="center" wrapText="1"/>
    </xf>
    <xf numFmtId="41" fontId="4" fillId="7" borderId="1" xfId="0" applyNumberFormat="1" applyFont="1" applyFill="1" applyBorder="1" applyAlignment="1">
      <alignment horizontal="center" vertical="center"/>
    </xf>
    <xf numFmtId="0" fontId="18" fillId="7" borderId="1" xfId="0" applyFont="1" applyFill="1" applyBorder="1" applyAlignment="1">
      <alignment horizontal="left" vertical="center" wrapText="1"/>
    </xf>
    <xf numFmtId="0" fontId="4" fillId="7" borderId="0" xfId="1" applyFont="1" applyFill="1" applyAlignment="1">
      <alignment horizontal="center" vertical="center" wrapText="1"/>
    </xf>
    <xf numFmtId="1" fontId="4" fillId="7" borderId="0" xfId="1" applyNumberFormat="1" applyFont="1" applyFill="1" applyAlignment="1" applyProtection="1">
      <alignment horizontal="center" wrapText="1"/>
      <protection locked="0"/>
    </xf>
    <xf numFmtId="3" fontId="4" fillId="7" borderId="0" xfId="1" applyNumberFormat="1" applyFont="1" applyFill="1" applyAlignment="1" applyProtection="1">
      <alignment wrapText="1"/>
      <protection locked="0"/>
    </xf>
    <xf numFmtId="1" fontId="4" fillId="8" borderId="1" xfId="0" applyNumberFormat="1" applyFont="1" applyFill="1" applyBorder="1" applyAlignment="1">
      <alignment horizontal="center" vertical="center"/>
    </xf>
    <xf numFmtId="0" fontId="18" fillId="8" borderId="1" xfId="0" applyFont="1" applyFill="1" applyBorder="1" applyAlignment="1">
      <alignment vertical="center" wrapText="1"/>
    </xf>
    <xf numFmtId="41" fontId="4" fillId="8" borderId="1" xfId="0" applyNumberFormat="1" applyFont="1" applyFill="1" applyBorder="1" applyAlignment="1">
      <alignment horizontal="center" vertical="center" wrapText="1"/>
    </xf>
    <xf numFmtId="49" fontId="18" fillId="8" borderId="1" xfId="0" applyNumberFormat="1" applyFont="1" applyFill="1" applyBorder="1" applyAlignment="1">
      <alignment horizontal="center" vertical="center" wrapText="1"/>
    </xf>
    <xf numFmtId="43" fontId="4" fillId="8" borderId="1" xfId="0" applyNumberFormat="1" applyFont="1" applyFill="1" applyBorder="1" applyAlignment="1">
      <alignment vertical="center"/>
    </xf>
    <xf numFmtId="41" fontId="4" fillId="8" borderId="1" xfId="0" applyNumberFormat="1" applyFont="1" applyFill="1" applyBorder="1" applyAlignment="1">
      <alignment horizontal="center" vertical="center"/>
    </xf>
    <xf numFmtId="1" fontId="4" fillId="0" borderId="1" xfId="0" applyNumberFormat="1" applyFont="1" applyBorder="1" applyAlignment="1">
      <alignment horizontal="center" vertical="center"/>
    </xf>
    <xf numFmtId="0" fontId="18" fillId="9" borderId="1" xfId="0" applyFont="1" applyFill="1" applyBorder="1" applyAlignment="1">
      <alignment vertical="center" wrapText="1"/>
    </xf>
    <xf numFmtId="41" fontId="4" fillId="0" borderId="1" xfId="0" applyNumberFormat="1" applyFont="1" applyFill="1" applyBorder="1" applyAlignment="1">
      <alignment horizontal="center" vertical="center" wrapText="1"/>
    </xf>
    <xf numFmtId="49" fontId="18" fillId="9" borderId="1" xfId="0" applyNumberFormat="1" applyFont="1" applyFill="1" applyBorder="1" applyAlignment="1">
      <alignment horizontal="center" vertical="center" wrapText="1"/>
    </xf>
    <xf numFmtId="43" fontId="4" fillId="0" borderId="1" xfId="0" applyNumberFormat="1" applyFont="1" applyBorder="1" applyAlignment="1">
      <alignment vertical="center"/>
    </xf>
    <xf numFmtId="0" fontId="18" fillId="8" borderId="1" xfId="0" applyFont="1" applyFill="1" applyBorder="1" applyAlignment="1">
      <alignment horizontal="left" vertical="center" wrapText="1"/>
    </xf>
    <xf numFmtId="1" fontId="4" fillId="0" borderId="1" xfId="0" applyNumberFormat="1" applyFont="1" applyFill="1" applyBorder="1" applyAlignment="1">
      <alignment horizontal="center" vertical="center"/>
    </xf>
    <xf numFmtId="0" fontId="18" fillId="0" borderId="1" xfId="0" applyFont="1" applyFill="1" applyBorder="1" applyAlignment="1">
      <alignment vertical="center" wrapText="1"/>
    </xf>
    <xf numFmtId="41" fontId="4" fillId="0" borderId="1" xfId="0" applyNumberFormat="1" applyFont="1" applyBorder="1" applyAlignment="1">
      <alignment horizontal="center" vertical="center"/>
    </xf>
    <xf numFmtId="49" fontId="18" fillId="0" borderId="1" xfId="0" applyNumberFormat="1" applyFont="1" applyFill="1" applyBorder="1" applyAlignment="1">
      <alignment horizontal="center" vertical="center" wrapText="1"/>
    </xf>
    <xf numFmtId="43" fontId="4" fillId="0" borderId="1" xfId="0" applyNumberFormat="1" applyFont="1" applyFill="1" applyBorder="1" applyAlignment="1">
      <alignment vertical="center"/>
    </xf>
    <xf numFmtId="3" fontId="4" fillId="0" borderId="1" xfId="1" applyNumberFormat="1" applyFont="1" applyFill="1" applyBorder="1" applyAlignment="1" applyProtection="1">
      <alignment horizontal="center" vertical="top" wrapText="1"/>
      <protection locked="0"/>
    </xf>
    <xf numFmtId="0" fontId="4" fillId="0" borderId="1" xfId="1" applyFont="1" applyBorder="1" applyAlignment="1" applyProtection="1">
      <alignment vertical="top" wrapText="1"/>
      <protection locked="0"/>
    </xf>
    <xf numFmtId="44" fontId="23" fillId="0" borderId="0" xfId="13" applyFont="1" applyAlignment="1" applyProtection="1">
      <alignment wrapText="1"/>
      <protection locked="0"/>
    </xf>
    <xf numFmtId="44" fontId="4" fillId="0" borderId="0" xfId="13" applyFont="1" applyAlignment="1" applyProtection="1">
      <alignment wrapText="1"/>
      <protection locked="0"/>
    </xf>
    <xf numFmtId="168" fontId="4" fillId="0" borderId="0" xfId="1" applyNumberFormat="1" applyFont="1" applyAlignment="1" applyProtection="1">
      <alignment wrapText="1"/>
      <protection locked="0"/>
    </xf>
    <xf numFmtId="164" fontId="4" fillId="0" borderId="0" xfId="1" applyNumberFormat="1" applyFont="1" applyAlignment="1" applyProtection="1">
      <alignment wrapText="1"/>
      <protection locked="0"/>
    </xf>
    <xf numFmtId="0" fontId="4" fillId="0" borderId="1" xfId="1" applyFont="1" applyBorder="1" applyAlignment="1" applyProtection="1">
      <alignment horizontal="center" vertical="center" wrapText="1"/>
      <protection locked="0"/>
    </xf>
    <xf numFmtId="0" fontId="4" fillId="10" borderId="1" xfId="1" applyFont="1" applyFill="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4" fillId="10" borderId="1" xfId="1" applyFont="1" applyFill="1" applyBorder="1" applyAlignment="1" applyProtection="1">
      <alignment wrapText="1"/>
      <protection locked="0"/>
    </xf>
    <xf numFmtId="4" fontId="4" fillId="0" borderId="1" xfId="1" applyNumberFormat="1" applyFont="1" applyFill="1" applyBorder="1" applyAlignment="1" applyProtection="1">
      <alignment horizontal="center" vertical="center" wrapText="1"/>
      <protection locked="0"/>
    </xf>
    <xf numFmtId="43" fontId="4" fillId="0" borderId="0" xfId="1" applyNumberFormat="1" applyFont="1" applyAlignment="1" applyProtection="1">
      <alignment wrapText="1"/>
      <protection locked="0"/>
    </xf>
    <xf numFmtId="0" fontId="4" fillId="0" borderId="0" xfId="1" applyFont="1" applyAlignment="1" applyProtection="1">
      <alignment vertical="center" wrapText="1"/>
      <protection locked="0"/>
    </xf>
    <xf numFmtId="1" fontId="4" fillId="10" borderId="1" xfId="0" applyNumberFormat="1" applyFont="1" applyFill="1" applyBorder="1" applyAlignment="1">
      <alignment horizontal="center" vertical="center" wrapText="1"/>
    </xf>
    <xf numFmtId="166" fontId="4" fillId="11" borderId="1" xfId="0" applyNumberFormat="1" applyFont="1" applyFill="1" applyBorder="1" applyAlignment="1">
      <alignment horizontal="center" vertical="center" wrapText="1"/>
    </xf>
    <xf numFmtId="0" fontId="4" fillId="0" borderId="0" xfId="1" applyFont="1" applyFill="1" applyAlignment="1">
      <alignment wrapText="1"/>
    </xf>
    <xf numFmtId="3" fontId="4" fillId="12" borderId="10" xfId="1" applyNumberFormat="1" applyFont="1" applyFill="1" applyBorder="1" applyAlignment="1" applyProtection="1">
      <alignment horizontal="center" vertical="center" wrapText="1"/>
      <protection locked="0"/>
    </xf>
    <xf numFmtId="44" fontId="4" fillId="7" borderId="1" xfId="13" applyFont="1" applyFill="1" applyBorder="1" applyAlignment="1">
      <alignment vertical="center"/>
    </xf>
    <xf numFmtId="44" fontId="4" fillId="7" borderId="0" xfId="13" applyFont="1" applyFill="1" applyAlignment="1">
      <alignment horizontal="center" vertical="center" wrapText="1"/>
    </xf>
    <xf numFmtId="44" fontId="4" fillId="0" borderId="0" xfId="13" applyFont="1" applyFill="1" applyAlignment="1">
      <alignment horizontal="center" vertical="center" wrapText="1"/>
    </xf>
    <xf numFmtId="44" fontId="4" fillId="0" borderId="0" xfId="13" applyFont="1" applyAlignment="1">
      <alignment wrapText="1"/>
    </xf>
    <xf numFmtId="44" fontId="4" fillId="13" borderId="1" xfId="13" applyFont="1" applyFill="1" applyBorder="1" applyAlignment="1">
      <alignment vertical="center" wrapText="1"/>
    </xf>
    <xf numFmtId="3" fontId="4" fillId="0" borderId="0" xfId="1" applyNumberFormat="1" applyFont="1" applyFill="1" applyAlignment="1" applyProtection="1">
      <alignment wrapText="1"/>
      <protection locked="0"/>
    </xf>
    <xf numFmtId="44" fontId="4" fillId="0" borderId="0" xfId="13" applyFont="1" applyFill="1" applyAlignment="1">
      <alignment wrapText="1"/>
    </xf>
    <xf numFmtId="169" fontId="24" fillId="11" borderId="11" xfId="1" applyNumberFormat="1" applyFont="1" applyFill="1" applyBorder="1" applyAlignment="1" applyProtection="1">
      <alignment horizontal="right"/>
      <protection locked="0"/>
    </xf>
    <xf numFmtId="9" fontId="24" fillId="11" borderId="7" xfId="12" applyFont="1" applyFill="1" applyBorder="1" applyAlignment="1" applyProtection="1">
      <alignment horizontal="right"/>
      <protection locked="0"/>
    </xf>
    <xf numFmtId="2" fontId="24" fillId="11" borderId="11" xfId="1" applyNumberFormat="1" applyFont="1" applyFill="1" applyBorder="1" applyAlignment="1">
      <alignment horizontal="right"/>
    </xf>
    <xf numFmtId="0" fontId="24" fillId="11" borderId="16" xfId="1" applyFont="1" applyFill="1" applyBorder="1" applyAlignment="1" applyProtection="1">
      <alignment horizontal="left"/>
      <protection locked="0"/>
    </xf>
    <xf numFmtId="0" fontId="24" fillId="11" borderId="0" xfId="1" applyFont="1" applyFill="1" applyBorder="1" applyAlignment="1" applyProtection="1">
      <alignment horizontal="left"/>
      <protection locked="0"/>
    </xf>
    <xf numFmtId="0" fontId="24" fillId="11" borderId="8" xfId="1" applyFont="1" applyFill="1" applyBorder="1" applyAlignment="1" applyProtection="1">
      <alignment horizontal="left"/>
      <protection locked="0"/>
    </xf>
    <xf numFmtId="0" fontId="24" fillId="11" borderId="9" xfId="1" applyFont="1" applyFill="1" applyBorder="1" applyAlignment="1" applyProtection="1">
      <alignment horizontal="left"/>
      <protection locked="0"/>
    </xf>
    <xf numFmtId="0" fontId="4" fillId="0" borderId="1" xfId="0" applyFont="1" applyBorder="1" applyAlignment="1">
      <alignment horizontal="center" vertical="center"/>
    </xf>
    <xf numFmtId="0" fontId="4" fillId="8" borderId="1" xfId="0" applyFont="1" applyFill="1" applyBorder="1" applyAlignment="1">
      <alignment horizontal="center" vertical="center"/>
    </xf>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0" borderId="1" xfId="1" applyFont="1" applyBorder="1" applyAlignment="1" applyProtection="1">
      <alignment vertical="center" wrapText="1"/>
      <protection locked="0"/>
    </xf>
    <xf numFmtId="0" fontId="4" fillId="10" borderId="1" xfId="1" applyFont="1" applyFill="1" applyBorder="1" applyAlignment="1" applyProtection="1">
      <alignment horizontal="center" wrapText="1"/>
      <protection locked="0"/>
    </xf>
    <xf numFmtId="14" fontId="4" fillId="2" borderId="1" xfId="1" applyNumberFormat="1" applyFont="1" applyFill="1" applyBorder="1" applyAlignment="1" applyProtection="1">
      <alignment horizontal="center" vertical="center" wrapText="1"/>
      <protection locked="0"/>
    </xf>
    <xf numFmtId="14" fontId="25" fillId="2" borderId="1" xfId="13" applyNumberFormat="1" applyFont="1" applyFill="1" applyBorder="1" applyAlignment="1" applyProtection="1">
      <alignment horizontal="left" vertical="center" wrapText="1"/>
      <protection locked="0"/>
    </xf>
    <xf numFmtId="14" fontId="25" fillId="2" borderId="1" xfId="1" applyNumberFormat="1" applyFont="1" applyFill="1" applyBorder="1" applyAlignment="1" applyProtection="1">
      <alignment horizontal="center" vertical="center" wrapText="1"/>
      <protection locked="0"/>
    </xf>
    <xf numFmtId="14" fontId="25" fillId="2" borderId="1" xfId="13" applyNumberFormat="1" applyFont="1" applyFill="1" applyBorder="1" applyAlignment="1" applyProtection="1">
      <alignment horizontal="center" vertical="center" wrapText="1"/>
      <protection locked="0"/>
    </xf>
    <xf numFmtId="14" fontId="26"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center" vertical="center" wrapText="1"/>
      <protection locked="0"/>
    </xf>
    <xf numFmtId="14" fontId="4" fillId="15" borderId="1" xfId="1" applyNumberFormat="1" applyFont="1" applyFill="1" applyBorder="1" applyAlignment="1">
      <alignment horizontal="center" vertical="center" wrapText="1"/>
    </xf>
    <xf numFmtId="16" fontId="4" fillId="0" borderId="1" xfId="1" applyNumberFormat="1" applyFont="1" applyFill="1" applyBorder="1" applyAlignment="1">
      <alignment horizontal="center" vertical="center" wrapText="1"/>
    </xf>
    <xf numFmtId="0" fontId="4" fillId="0" borderId="1" xfId="1" applyFont="1" applyBorder="1" applyAlignment="1">
      <alignment wrapText="1"/>
    </xf>
    <xf numFmtId="0" fontId="4" fillId="0" borderId="7" xfId="1" applyFont="1" applyBorder="1" applyAlignment="1">
      <alignment wrapText="1"/>
    </xf>
    <xf numFmtId="14" fontId="4" fillId="2" borderId="6" xfId="1" applyNumberFormat="1" applyFont="1" applyFill="1" applyBorder="1" applyAlignment="1" applyProtection="1">
      <alignment horizontal="center" vertical="center" wrapText="1"/>
      <protection locked="0"/>
    </xf>
    <xf numFmtId="0" fontId="4" fillId="0" borderId="0" xfId="1" applyFont="1" applyFill="1" applyAlignment="1" applyProtection="1">
      <alignment wrapText="1"/>
      <protection locked="0"/>
    </xf>
    <xf numFmtId="0" fontId="4" fillId="7" borderId="1" xfId="1" applyFont="1" applyFill="1" applyBorder="1" applyAlignment="1" applyProtection="1">
      <alignment horizontal="center" vertical="center" wrapText="1"/>
      <protection locked="0"/>
    </xf>
    <xf numFmtId="0" fontId="27" fillId="10" borderId="1" xfId="1" applyFont="1" applyFill="1" applyBorder="1" applyAlignment="1" applyProtection="1">
      <alignment horizontal="center" vertical="center" wrapText="1"/>
      <protection locked="0"/>
    </xf>
    <xf numFmtId="0" fontId="23" fillId="10" borderId="1"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165" fontId="4" fillId="2" borderId="1" xfId="3" applyFont="1" applyFill="1" applyBorder="1" applyAlignment="1" applyProtection="1">
      <alignment horizontal="center" vertical="center" wrapText="1"/>
    </xf>
    <xf numFmtId="1" fontId="4" fillId="2" borderId="1" xfId="1" applyNumberFormat="1" applyFont="1" applyFill="1" applyBorder="1" applyAlignment="1" applyProtection="1">
      <alignment horizontal="center" vertical="center" wrapText="1"/>
    </xf>
    <xf numFmtId="166" fontId="4" fillId="2" borderId="1" xfId="1"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3" fontId="4" fillId="3" borderId="1" xfId="1"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4" fontId="4" fillId="0" borderId="0" xfId="1" applyNumberFormat="1" applyFont="1" applyFill="1" applyAlignment="1">
      <alignment horizontal="center" vertical="center" wrapText="1"/>
    </xf>
    <xf numFmtId="166" fontId="4" fillId="0" borderId="0" xfId="0" applyNumberFormat="1" applyFont="1" applyFill="1" applyAlignment="1">
      <alignment horizontal="center" vertical="center" wrapText="1"/>
    </xf>
    <xf numFmtId="44" fontId="4" fillId="2" borderId="1" xfId="13" applyFont="1" applyFill="1" applyBorder="1" applyAlignment="1" applyProtection="1">
      <alignment horizontal="center" vertical="center" wrapText="1"/>
    </xf>
    <xf numFmtId="4" fontId="4" fillId="7" borderId="0" xfId="1" applyNumberFormat="1" applyFont="1" applyFill="1" applyAlignment="1">
      <alignment horizontal="center" vertical="center" wrapText="1"/>
    </xf>
    <xf numFmtId="166" fontId="4" fillId="7" borderId="0" xfId="0" applyNumberFormat="1" applyFont="1" applyFill="1" applyAlignment="1">
      <alignment horizontal="center" vertical="center" wrapText="1"/>
    </xf>
    <xf numFmtId="0" fontId="4"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4" fillId="8"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3" fontId="4" fillId="5" borderId="1" xfId="1" applyNumberFormat="1" applyFont="1" applyFill="1" applyBorder="1" applyAlignment="1" applyProtection="1">
      <alignment horizontal="center" vertical="center" wrapText="1"/>
      <protection locked="0"/>
    </xf>
    <xf numFmtId="0" fontId="4" fillId="6" borderId="1" xfId="0" applyNumberFormat="1" applyFont="1" applyFill="1" applyBorder="1" applyAlignment="1">
      <alignment horizontal="left" vertical="center" wrapText="1"/>
    </xf>
    <xf numFmtId="3" fontId="4" fillId="5" borderId="6" xfId="1" applyNumberFormat="1" applyFont="1" applyFill="1" applyBorder="1" applyAlignment="1" applyProtection="1">
      <alignment horizontal="center" vertical="center" wrapText="1"/>
      <protection locked="0"/>
    </xf>
    <xf numFmtId="3" fontId="4" fillId="5" borderId="7" xfId="1" applyNumberFormat="1" applyFont="1" applyFill="1" applyBorder="1" applyAlignment="1" applyProtection="1">
      <alignment horizontal="center" vertical="center" wrapText="1"/>
      <protection locked="0"/>
    </xf>
    <xf numFmtId="0" fontId="4" fillId="8" borderId="1" xfId="0" applyFont="1" applyFill="1" applyBorder="1" applyAlignment="1">
      <alignment horizontal="center" vertical="center"/>
    </xf>
    <xf numFmtId="0" fontId="4" fillId="0" borderId="1" xfId="0" applyFont="1" applyFill="1" applyBorder="1" applyAlignment="1">
      <alignment horizontal="center" vertical="center"/>
    </xf>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15" fillId="0" borderId="1" xfId="0" applyFont="1" applyFill="1" applyBorder="1" applyAlignment="1">
      <alignment horizontal="center" vertical="center"/>
    </xf>
    <xf numFmtId="3" fontId="25" fillId="5" borderId="1" xfId="1" applyNumberFormat="1" applyFont="1" applyFill="1" applyBorder="1" applyAlignment="1" applyProtection="1">
      <alignment horizontal="center" vertical="center" wrapText="1"/>
      <protection locked="0"/>
    </xf>
    <xf numFmtId="44" fontId="25" fillId="5" borderId="1" xfId="13" applyFont="1" applyFill="1" applyBorder="1" applyAlignment="1" applyProtection="1">
      <alignment horizontal="center" vertical="center" wrapText="1"/>
      <protection locked="0"/>
    </xf>
    <xf numFmtId="3" fontId="25" fillId="5" borderId="6" xfId="1" applyNumberFormat="1" applyFont="1" applyFill="1" applyBorder="1" applyAlignment="1" applyProtection="1">
      <alignment horizontal="center" vertical="center" wrapText="1"/>
      <protection locked="0"/>
    </xf>
    <xf numFmtId="3" fontId="25" fillId="5" borderId="7" xfId="1" applyNumberFormat="1" applyFont="1" applyFill="1" applyBorder="1" applyAlignment="1" applyProtection="1">
      <alignment horizontal="center" vertical="center" wrapText="1"/>
      <protection locked="0"/>
    </xf>
    <xf numFmtId="3" fontId="4" fillId="14" borderId="6" xfId="1" applyNumberFormat="1" applyFont="1" applyFill="1" applyBorder="1" applyAlignment="1" applyProtection="1">
      <alignment horizontal="center" vertical="center" wrapText="1"/>
      <protection locked="0"/>
    </xf>
    <xf numFmtId="3" fontId="4" fillId="14" borderId="7" xfId="1" applyNumberFormat="1" applyFont="1" applyFill="1" applyBorder="1" applyAlignment="1" applyProtection="1">
      <alignment horizontal="center" vertical="center" wrapText="1"/>
      <protection locked="0"/>
    </xf>
    <xf numFmtId="0" fontId="4" fillId="10" borderId="1" xfId="1"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6" borderId="1" xfId="0" applyNumberFormat="1" applyFont="1" applyFill="1" applyBorder="1" applyAlignment="1">
      <alignment horizontal="center" vertical="center" wrapText="1"/>
    </xf>
    <xf numFmtId="0" fontId="24" fillId="11" borderId="14" xfId="1" applyFont="1" applyFill="1" applyBorder="1" applyAlignment="1">
      <alignment horizontal="left" vertical="center" wrapText="1"/>
    </xf>
    <xf numFmtId="0" fontId="24" fillId="11" borderId="19" xfId="1" applyFont="1" applyFill="1" applyBorder="1" applyAlignment="1">
      <alignment horizontal="left" vertical="center" wrapText="1"/>
    </xf>
    <xf numFmtId="0" fontId="24" fillId="11" borderId="15" xfId="1" applyFont="1" applyFill="1" applyBorder="1" applyAlignment="1">
      <alignment horizontal="left" vertical="center" wrapText="1"/>
    </xf>
    <xf numFmtId="0" fontId="24" fillId="11" borderId="16" xfId="1" applyFont="1" applyFill="1" applyBorder="1" applyAlignment="1">
      <alignment horizontal="left" vertical="center" wrapText="1"/>
    </xf>
    <xf numFmtId="0" fontId="24" fillId="11" borderId="0" xfId="1" applyFont="1" applyFill="1" applyBorder="1" applyAlignment="1">
      <alignment horizontal="left" vertical="center" wrapText="1"/>
    </xf>
    <xf numFmtId="0" fontId="24" fillId="11" borderId="17" xfId="1" applyFont="1" applyFill="1" applyBorder="1" applyAlignment="1">
      <alignment horizontal="left" vertical="center" wrapText="1"/>
    </xf>
    <xf numFmtId="0" fontId="24" fillId="11" borderId="8" xfId="1" applyFont="1" applyFill="1" applyBorder="1" applyAlignment="1">
      <alignment horizontal="left" vertical="center" wrapText="1"/>
    </xf>
    <xf numFmtId="0" fontId="24" fillId="11" borderId="9" xfId="1" applyFont="1" applyFill="1" applyBorder="1" applyAlignment="1">
      <alignment horizontal="left" vertical="center" wrapText="1"/>
    </xf>
    <xf numFmtId="0" fontId="24" fillId="11" borderId="18" xfId="1" applyFont="1" applyFill="1" applyBorder="1" applyAlignment="1">
      <alignment horizontal="left" vertical="center" wrapText="1"/>
    </xf>
    <xf numFmtId="0" fontId="24" fillId="11" borderId="10" xfId="1" applyFont="1" applyFill="1" applyBorder="1" applyAlignment="1" applyProtection="1">
      <alignment horizontal="left"/>
      <protection locked="0"/>
    </xf>
    <xf numFmtId="0" fontId="24" fillId="11" borderId="12" xfId="1" applyFont="1" applyFill="1" applyBorder="1" applyAlignment="1" applyProtection="1">
      <alignment horizontal="left"/>
      <protection locked="0"/>
    </xf>
    <xf numFmtId="0" fontId="24" fillId="11" borderId="13" xfId="1" applyFont="1" applyFill="1" applyBorder="1" applyAlignment="1" applyProtection="1">
      <alignment horizontal="left"/>
      <protection locked="0"/>
    </xf>
    <xf numFmtId="0" fontId="11" fillId="0" borderId="0" xfId="0" applyFont="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justify"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center" vertical="center" wrapText="1"/>
    </xf>
  </cellXfs>
  <cellStyles count="20">
    <cellStyle name="Moeda" xfId="13" builtinId="4"/>
    <cellStyle name="Moeda 2" xfId="5"/>
    <cellStyle name="Moeda 2 2" xfId="9"/>
    <cellStyle name="Moeda 3" xfId="8"/>
    <cellStyle name="Moeda 3 2" xfId="17"/>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2 2" xfId="19"/>
    <cellStyle name="Separador de milhares 2 2 3" xfId="16"/>
    <cellStyle name="Separador de milhares 2 3" xfId="6"/>
    <cellStyle name="Separador de milhares 2 3 2" xfId="10"/>
    <cellStyle name="Separador de milhares 2 3 2 2" xfId="18"/>
    <cellStyle name="Separador de milhares 2 3 3" xfId="15"/>
    <cellStyle name="Separador de milhares 3" xfId="3"/>
    <cellStyle name="Título 5" xfId="4"/>
  </cellStyles>
  <dxfs count="36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AG52"/>
  <sheetViews>
    <sheetView topLeftCell="A49" zoomScale="80" zoomScaleNormal="80" workbookViewId="0">
      <selection activeCell="I23" sqref="I23"/>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2" width="13.85546875" style="77" customWidth="1"/>
    <col min="13" max="33" width="13.85546875" style="18" customWidth="1"/>
    <col min="34" max="16384" width="9.7109375" style="15"/>
  </cols>
  <sheetData>
    <row r="1" spans="1:33" ht="33" customHeight="1" x14ac:dyDescent="0.25">
      <c r="A1" s="142" t="s">
        <v>52</v>
      </c>
      <c r="B1" s="142"/>
      <c r="C1" s="142"/>
      <c r="D1" s="142" t="s">
        <v>53</v>
      </c>
      <c r="E1" s="142"/>
      <c r="F1" s="142"/>
      <c r="G1" s="142"/>
      <c r="H1" s="142"/>
      <c r="I1" s="142" t="s">
        <v>54</v>
      </c>
      <c r="J1" s="142"/>
      <c r="K1" s="142"/>
      <c r="L1" s="141" t="s">
        <v>194</v>
      </c>
      <c r="M1" s="141" t="s">
        <v>195</v>
      </c>
      <c r="N1" s="141" t="s">
        <v>196</v>
      </c>
      <c r="O1" s="141" t="s">
        <v>197</v>
      </c>
      <c r="P1" s="141" t="s">
        <v>198</v>
      </c>
      <c r="Q1" s="141" t="s">
        <v>199</v>
      </c>
      <c r="R1" s="141" t="s">
        <v>200</v>
      </c>
      <c r="S1" s="141" t="s">
        <v>201</v>
      </c>
      <c r="T1" s="141" t="s">
        <v>202</v>
      </c>
      <c r="U1" s="141" t="s">
        <v>203</v>
      </c>
      <c r="V1" s="141" t="s">
        <v>204</v>
      </c>
      <c r="W1" s="143" t="s">
        <v>205</v>
      </c>
      <c r="X1" s="143" t="s">
        <v>241</v>
      </c>
      <c r="Y1" s="143" t="s">
        <v>242</v>
      </c>
      <c r="Z1" s="143" t="s">
        <v>243</v>
      </c>
      <c r="AA1" s="143" t="s">
        <v>244</v>
      </c>
      <c r="AB1" s="143" t="s">
        <v>245</v>
      </c>
      <c r="AC1" s="143" t="s">
        <v>246</v>
      </c>
      <c r="AD1" s="143" t="s">
        <v>247</v>
      </c>
      <c r="AE1" s="143" t="s">
        <v>248</v>
      </c>
      <c r="AF1" s="143" t="s">
        <v>249</v>
      </c>
      <c r="AG1" s="143" t="s">
        <v>250</v>
      </c>
    </row>
    <row r="2" spans="1:33" ht="21.75" customHeight="1" x14ac:dyDescent="0.25">
      <c r="A2" s="142" t="s">
        <v>123</v>
      </c>
      <c r="B2" s="142"/>
      <c r="C2" s="142"/>
      <c r="D2" s="142"/>
      <c r="E2" s="142"/>
      <c r="F2" s="142"/>
      <c r="G2" s="142"/>
      <c r="H2" s="142"/>
      <c r="I2" s="142"/>
      <c r="J2" s="142"/>
      <c r="K2" s="142"/>
      <c r="L2" s="141"/>
      <c r="M2" s="141"/>
      <c r="N2" s="141"/>
      <c r="O2" s="141"/>
      <c r="P2" s="141"/>
      <c r="Q2" s="141"/>
      <c r="R2" s="141"/>
      <c r="S2" s="141"/>
      <c r="T2" s="141"/>
      <c r="U2" s="141"/>
      <c r="V2" s="141"/>
      <c r="W2" s="144"/>
      <c r="X2" s="144"/>
      <c r="Y2" s="144"/>
      <c r="Z2" s="144"/>
      <c r="AA2" s="144"/>
      <c r="AB2" s="144"/>
      <c r="AC2" s="144"/>
      <c r="AD2" s="144"/>
      <c r="AE2" s="144"/>
      <c r="AF2" s="144"/>
      <c r="AG2" s="144"/>
    </row>
    <row r="3" spans="1:33"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42135</v>
      </c>
      <c r="M3" s="105">
        <v>42135</v>
      </c>
      <c r="N3" s="105">
        <v>42135</v>
      </c>
      <c r="O3" s="105">
        <v>42135</v>
      </c>
      <c r="P3" s="105">
        <v>42135</v>
      </c>
      <c r="Q3" s="105">
        <v>42135</v>
      </c>
      <c r="R3" s="105">
        <v>42199</v>
      </c>
      <c r="S3" s="105">
        <v>42221</v>
      </c>
      <c r="T3" s="105">
        <v>42221</v>
      </c>
      <c r="U3" s="105">
        <v>42271</v>
      </c>
      <c r="V3" s="105">
        <v>42298</v>
      </c>
      <c r="W3" s="105">
        <v>42304</v>
      </c>
      <c r="X3" s="105">
        <v>42318</v>
      </c>
      <c r="Y3" s="105">
        <v>42318</v>
      </c>
      <c r="Z3" s="105">
        <v>42405</v>
      </c>
      <c r="AA3" s="105">
        <v>42437</v>
      </c>
      <c r="AB3" s="105">
        <v>42459</v>
      </c>
      <c r="AC3" s="105">
        <v>42459</v>
      </c>
      <c r="AD3" s="105">
        <v>42478</v>
      </c>
      <c r="AE3" s="105">
        <v>42478</v>
      </c>
      <c r="AF3" s="105">
        <v>42478</v>
      </c>
      <c r="AG3" s="105">
        <v>42478</v>
      </c>
    </row>
    <row r="4" spans="1:33" ht="75" x14ac:dyDescent="0.25">
      <c r="A4" s="138" t="s">
        <v>121</v>
      </c>
      <c r="B4" s="145">
        <v>1</v>
      </c>
      <c r="C4" s="48">
        <v>1</v>
      </c>
      <c r="D4" s="49" t="s">
        <v>55</v>
      </c>
      <c r="E4" s="50" t="s">
        <v>41</v>
      </c>
      <c r="F4" s="51" t="s">
        <v>95</v>
      </c>
      <c r="G4" s="50" t="s">
        <v>113</v>
      </c>
      <c r="H4" s="52">
        <v>0</v>
      </c>
      <c r="I4" s="50"/>
      <c r="J4" s="125">
        <f>I4-(SUM(L4:AG4))</f>
        <v>0</v>
      </c>
      <c r="K4" s="126" t="str">
        <f>IF(J4&lt;0,"ATENÇÃO","OK")</f>
        <v>OK</v>
      </c>
      <c r="L4" s="19">
        <v>0</v>
      </c>
      <c r="M4" s="19">
        <v>0</v>
      </c>
      <c r="N4" s="19">
        <v>0</v>
      </c>
      <c r="O4" s="19">
        <v>0</v>
      </c>
      <c r="P4" s="19">
        <v>0</v>
      </c>
      <c r="Q4" s="19">
        <v>0</v>
      </c>
      <c r="R4" s="19">
        <v>0</v>
      </c>
      <c r="S4" s="19">
        <v>0</v>
      </c>
      <c r="T4" s="19">
        <v>0</v>
      </c>
      <c r="U4" s="19">
        <v>0</v>
      </c>
      <c r="V4" s="19">
        <v>0</v>
      </c>
      <c r="W4" s="19">
        <v>0</v>
      </c>
      <c r="X4" s="19">
        <v>0</v>
      </c>
      <c r="Y4" s="19">
        <v>0</v>
      </c>
      <c r="Z4" s="19">
        <v>0</v>
      </c>
      <c r="AA4" s="19">
        <v>0</v>
      </c>
      <c r="AB4" s="19">
        <v>0</v>
      </c>
      <c r="AC4" s="19">
        <v>0</v>
      </c>
      <c r="AD4" s="19">
        <v>0</v>
      </c>
      <c r="AE4" s="19">
        <v>0</v>
      </c>
      <c r="AF4" s="19">
        <v>0</v>
      </c>
      <c r="AG4" s="19">
        <v>0</v>
      </c>
    </row>
    <row r="5" spans="1:33" ht="135" x14ac:dyDescent="0.25">
      <c r="A5" s="138"/>
      <c r="B5" s="145"/>
      <c r="C5" s="48">
        <v>2</v>
      </c>
      <c r="D5" s="49" t="s">
        <v>56</v>
      </c>
      <c r="E5" s="50" t="s">
        <v>90</v>
      </c>
      <c r="F5" s="51"/>
      <c r="G5" s="50" t="s">
        <v>113</v>
      </c>
      <c r="H5" s="52">
        <v>0</v>
      </c>
      <c r="I5" s="50"/>
      <c r="J5" s="125">
        <f t="shared" ref="J5:J52" si="0">I5-(SUM(L5:AG5))</f>
        <v>0</v>
      </c>
      <c r="K5" s="126" t="str">
        <f t="shared" ref="K5:K52" si="1">IF(J5&lt;0,"ATENÇÃO","OK")</f>
        <v>OK</v>
      </c>
      <c r="L5" s="19">
        <v>0</v>
      </c>
      <c r="M5" s="19">
        <v>0</v>
      </c>
      <c r="N5" s="19">
        <v>0</v>
      </c>
      <c r="O5" s="19">
        <v>0</v>
      </c>
      <c r="P5" s="19">
        <v>0</v>
      </c>
      <c r="Q5" s="19">
        <v>0</v>
      </c>
      <c r="R5" s="19">
        <v>0</v>
      </c>
      <c r="S5" s="19">
        <v>0</v>
      </c>
      <c r="T5" s="19">
        <v>0</v>
      </c>
      <c r="U5" s="19">
        <v>0</v>
      </c>
      <c r="V5" s="19">
        <v>0</v>
      </c>
      <c r="W5" s="19">
        <v>0</v>
      </c>
      <c r="X5" s="19">
        <v>0</v>
      </c>
      <c r="Y5" s="19">
        <v>0</v>
      </c>
      <c r="Z5" s="19">
        <v>0</v>
      </c>
      <c r="AA5" s="19">
        <v>0</v>
      </c>
      <c r="AB5" s="19">
        <v>0</v>
      </c>
      <c r="AC5" s="19">
        <v>0</v>
      </c>
      <c r="AD5" s="19">
        <v>0</v>
      </c>
      <c r="AE5" s="19">
        <v>0</v>
      </c>
      <c r="AF5" s="19">
        <v>0</v>
      </c>
      <c r="AG5" s="19">
        <v>0</v>
      </c>
    </row>
    <row r="6" spans="1:33" ht="45" x14ac:dyDescent="0.25">
      <c r="A6" s="138"/>
      <c r="B6" s="145"/>
      <c r="C6" s="48">
        <v>3</v>
      </c>
      <c r="D6" s="49" t="s">
        <v>57</v>
      </c>
      <c r="E6" s="53" t="s">
        <v>41</v>
      </c>
      <c r="F6" s="51"/>
      <c r="G6" s="50" t="s">
        <v>113</v>
      </c>
      <c r="H6" s="52">
        <v>0</v>
      </c>
      <c r="I6" s="50">
        <v>20</v>
      </c>
      <c r="J6" s="125">
        <f t="shared" si="0"/>
        <v>20</v>
      </c>
      <c r="K6" s="126" t="str">
        <f t="shared" si="1"/>
        <v>OK</v>
      </c>
      <c r="L6" s="19">
        <v>0</v>
      </c>
      <c r="M6" s="19">
        <v>0</v>
      </c>
      <c r="N6" s="19">
        <v>0</v>
      </c>
      <c r="O6" s="19">
        <v>0</v>
      </c>
      <c r="P6" s="19">
        <v>0</v>
      </c>
      <c r="Q6" s="19">
        <v>0</v>
      </c>
      <c r="R6" s="19">
        <v>0</v>
      </c>
      <c r="S6" s="19">
        <v>0</v>
      </c>
      <c r="T6" s="19">
        <v>0</v>
      </c>
      <c r="U6" s="19">
        <v>0</v>
      </c>
      <c r="V6" s="19">
        <v>0</v>
      </c>
      <c r="W6" s="19">
        <v>0</v>
      </c>
      <c r="X6" s="19">
        <v>0</v>
      </c>
      <c r="Y6" s="19">
        <v>0</v>
      </c>
      <c r="Z6" s="19">
        <v>0</v>
      </c>
      <c r="AA6" s="19">
        <v>0</v>
      </c>
      <c r="AB6" s="19">
        <v>0</v>
      </c>
      <c r="AC6" s="19">
        <v>0</v>
      </c>
      <c r="AD6" s="19">
        <v>0</v>
      </c>
      <c r="AE6" s="19">
        <v>0</v>
      </c>
      <c r="AF6" s="19">
        <v>0</v>
      </c>
      <c r="AG6" s="19">
        <v>0</v>
      </c>
    </row>
    <row r="7" spans="1:33" ht="105" x14ac:dyDescent="0.25">
      <c r="A7" s="138"/>
      <c r="B7" s="145"/>
      <c r="C7" s="48">
        <v>4</v>
      </c>
      <c r="D7" s="49" t="s">
        <v>58</v>
      </c>
      <c r="E7" s="53" t="s">
        <v>41</v>
      </c>
      <c r="F7" s="51"/>
      <c r="G7" s="50" t="s">
        <v>113</v>
      </c>
      <c r="H7" s="52">
        <v>0</v>
      </c>
      <c r="I7" s="50">
        <v>350</v>
      </c>
      <c r="J7" s="125">
        <f t="shared" si="0"/>
        <v>350</v>
      </c>
      <c r="K7" s="126" t="str">
        <f t="shared" si="1"/>
        <v>OK</v>
      </c>
      <c r="L7" s="19">
        <v>0</v>
      </c>
      <c r="M7" s="19">
        <v>0</v>
      </c>
      <c r="N7" s="19">
        <v>0</v>
      </c>
      <c r="O7" s="19">
        <v>0</v>
      </c>
      <c r="P7" s="19">
        <v>0</v>
      </c>
      <c r="Q7" s="19">
        <v>0</v>
      </c>
      <c r="R7" s="19">
        <v>0</v>
      </c>
      <c r="S7" s="19">
        <v>0</v>
      </c>
      <c r="T7" s="19">
        <v>0</v>
      </c>
      <c r="U7" s="19">
        <v>0</v>
      </c>
      <c r="V7" s="19">
        <v>0</v>
      </c>
      <c r="W7" s="19">
        <v>0</v>
      </c>
      <c r="X7" s="19">
        <v>0</v>
      </c>
      <c r="Y7" s="19">
        <v>0</v>
      </c>
      <c r="Z7" s="19">
        <v>0</v>
      </c>
      <c r="AA7" s="19">
        <v>0</v>
      </c>
      <c r="AB7" s="19">
        <v>0</v>
      </c>
      <c r="AC7" s="19">
        <v>0</v>
      </c>
      <c r="AD7" s="19">
        <v>0</v>
      </c>
      <c r="AE7" s="19">
        <v>0</v>
      </c>
      <c r="AF7" s="19">
        <v>0</v>
      </c>
      <c r="AG7" s="19">
        <v>0</v>
      </c>
    </row>
    <row r="8" spans="1:33" ht="231" customHeight="1" x14ac:dyDescent="0.25">
      <c r="A8" s="127" t="s">
        <v>115</v>
      </c>
      <c r="B8" s="96">
        <v>2</v>
      </c>
      <c r="C8" s="54">
        <v>5</v>
      </c>
      <c r="D8" s="55" t="s">
        <v>59</v>
      </c>
      <c r="E8" s="56" t="s">
        <v>91</v>
      </c>
      <c r="F8" s="57" t="s">
        <v>96</v>
      </c>
      <c r="G8" s="56" t="s">
        <v>113</v>
      </c>
      <c r="H8" s="58">
        <v>1.21</v>
      </c>
      <c r="I8" s="56">
        <v>1080</v>
      </c>
      <c r="J8" s="125">
        <f t="shared" si="0"/>
        <v>180</v>
      </c>
      <c r="K8" s="126" t="str">
        <f t="shared" si="1"/>
        <v>OK</v>
      </c>
      <c r="L8" s="19">
        <v>0</v>
      </c>
      <c r="M8" s="19">
        <v>180</v>
      </c>
      <c r="N8" s="19">
        <v>0</v>
      </c>
      <c r="O8" s="19">
        <v>0</v>
      </c>
      <c r="P8" s="19">
        <v>0</v>
      </c>
      <c r="Q8" s="19">
        <v>0</v>
      </c>
      <c r="R8" s="19">
        <v>0</v>
      </c>
      <c r="S8" s="19">
        <v>0</v>
      </c>
      <c r="T8" s="19">
        <v>180</v>
      </c>
      <c r="U8" s="19">
        <v>0</v>
      </c>
      <c r="V8" s="19">
        <v>0</v>
      </c>
      <c r="W8" s="19">
        <v>180</v>
      </c>
      <c r="X8" s="19">
        <v>0</v>
      </c>
      <c r="Y8" s="19">
        <v>0</v>
      </c>
      <c r="Z8" s="19">
        <v>0</v>
      </c>
      <c r="AA8" s="19">
        <v>240</v>
      </c>
      <c r="AB8" s="19">
        <v>0</v>
      </c>
      <c r="AC8" s="19">
        <v>0</v>
      </c>
      <c r="AD8" s="19">
        <v>0</v>
      </c>
      <c r="AE8" s="19">
        <v>0</v>
      </c>
      <c r="AF8" s="19">
        <v>0</v>
      </c>
      <c r="AG8" s="19">
        <v>120</v>
      </c>
    </row>
    <row r="9" spans="1:33" ht="210" x14ac:dyDescent="0.25">
      <c r="A9" s="135" t="s">
        <v>116</v>
      </c>
      <c r="B9" s="145">
        <v>3</v>
      </c>
      <c r="C9" s="48">
        <v>6</v>
      </c>
      <c r="D9" s="49" t="s">
        <v>60</v>
      </c>
      <c r="E9" s="50" t="s">
        <v>44</v>
      </c>
      <c r="F9" s="51" t="s">
        <v>97</v>
      </c>
      <c r="G9" s="50" t="s">
        <v>113</v>
      </c>
      <c r="H9" s="52">
        <v>1.1000000000000001</v>
      </c>
      <c r="I9" s="50">
        <v>840</v>
      </c>
      <c r="J9" s="125">
        <f t="shared" si="0"/>
        <v>60</v>
      </c>
      <c r="K9" s="126" t="str">
        <f t="shared" si="1"/>
        <v>OK</v>
      </c>
      <c r="L9" s="19">
        <v>0</v>
      </c>
      <c r="M9" s="19">
        <v>0</v>
      </c>
      <c r="N9" s="19">
        <v>0</v>
      </c>
      <c r="O9" s="19">
        <v>240</v>
      </c>
      <c r="P9" s="19">
        <v>0</v>
      </c>
      <c r="Q9" s="19">
        <v>0</v>
      </c>
      <c r="R9" s="19">
        <v>0</v>
      </c>
      <c r="S9" s="19">
        <v>180</v>
      </c>
      <c r="T9" s="19">
        <v>0</v>
      </c>
      <c r="U9" s="19">
        <v>0</v>
      </c>
      <c r="V9" s="19">
        <v>0</v>
      </c>
      <c r="W9" s="19">
        <v>0</v>
      </c>
      <c r="X9" s="19">
        <v>0</v>
      </c>
      <c r="Y9" s="19">
        <v>180</v>
      </c>
      <c r="Z9" s="19">
        <v>0</v>
      </c>
      <c r="AA9" s="19">
        <v>0</v>
      </c>
      <c r="AB9" s="19">
        <v>0</v>
      </c>
      <c r="AC9" s="19">
        <v>180</v>
      </c>
      <c r="AD9" s="19">
        <v>0</v>
      </c>
      <c r="AE9" s="19">
        <v>0</v>
      </c>
      <c r="AF9" s="19">
        <v>0</v>
      </c>
      <c r="AG9" s="19">
        <v>0</v>
      </c>
    </row>
    <row r="10" spans="1:33" ht="195" x14ac:dyDescent="0.25">
      <c r="A10" s="135"/>
      <c r="B10" s="145"/>
      <c r="C10" s="48">
        <v>7</v>
      </c>
      <c r="D10" s="49" t="s">
        <v>61</v>
      </c>
      <c r="E10" s="50" t="s">
        <v>44</v>
      </c>
      <c r="F10" s="51" t="s">
        <v>98</v>
      </c>
      <c r="G10" s="50" t="s">
        <v>113</v>
      </c>
      <c r="H10" s="52">
        <v>6.8</v>
      </c>
      <c r="I10" s="50"/>
      <c r="J10" s="125">
        <f t="shared" si="0"/>
        <v>0</v>
      </c>
      <c r="K10" s="126" t="str">
        <f t="shared" si="1"/>
        <v>OK</v>
      </c>
      <c r="L10" s="19">
        <v>0</v>
      </c>
      <c r="M10" s="19">
        <v>0</v>
      </c>
      <c r="N10" s="19">
        <v>0</v>
      </c>
      <c r="O10" s="19">
        <v>0</v>
      </c>
      <c r="P10" s="19">
        <v>0</v>
      </c>
      <c r="Q10" s="19">
        <v>0</v>
      </c>
      <c r="R10" s="19">
        <v>0</v>
      </c>
      <c r="S10" s="19">
        <v>0</v>
      </c>
      <c r="T10" s="19">
        <v>0</v>
      </c>
      <c r="U10" s="19">
        <v>0</v>
      </c>
      <c r="V10" s="19">
        <v>0</v>
      </c>
      <c r="W10" s="19">
        <v>0</v>
      </c>
      <c r="X10" s="19">
        <v>0</v>
      </c>
      <c r="Y10" s="19">
        <v>0</v>
      </c>
      <c r="Z10" s="19">
        <v>0</v>
      </c>
      <c r="AA10" s="19">
        <v>0</v>
      </c>
      <c r="AB10" s="19">
        <v>0</v>
      </c>
      <c r="AC10" s="19">
        <v>0</v>
      </c>
      <c r="AD10" s="19">
        <v>0</v>
      </c>
      <c r="AE10" s="19">
        <v>0</v>
      </c>
      <c r="AF10" s="19">
        <v>0</v>
      </c>
      <c r="AG10" s="19">
        <v>0</v>
      </c>
    </row>
    <row r="11" spans="1:33" ht="270" x14ac:dyDescent="0.25">
      <c r="A11" s="135"/>
      <c r="B11" s="145"/>
      <c r="C11" s="48">
        <v>8</v>
      </c>
      <c r="D11" s="49" t="s">
        <v>62</v>
      </c>
      <c r="E11" s="50" t="s">
        <v>41</v>
      </c>
      <c r="F11" s="51" t="s">
        <v>99</v>
      </c>
      <c r="G11" s="50" t="s">
        <v>113</v>
      </c>
      <c r="H11" s="52">
        <v>0.73</v>
      </c>
      <c r="I11" s="50">
        <v>200</v>
      </c>
      <c r="J11" s="125">
        <f t="shared" si="0"/>
        <v>200</v>
      </c>
      <c r="K11" s="126" t="str">
        <f t="shared" si="1"/>
        <v>OK</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0</v>
      </c>
      <c r="AE11" s="19">
        <v>0</v>
      </c>
      <c r="AF11" s="19">
        <v>0</v>
      </c>
      <c r="AG11" s="19">
        <v>0</v>
      </c>
    </row>
    <row r="12" spans="1:33" ht="300" x14ac:dyDescent="0.25">
      <c r="A12" s="135" t="s">
        <v>116</v>
      </c>
      <c r="B12" s="140">
        <v>4</v>
      </c>
      <c r="C12" s="54">
        <v>9</v>
      </c>
      <c r="D12" s="55" t="s">
        <v>124</v>
      </c>
      <c r="E12" s="56" t="s">
        <v>44</v>
      </c>
      <c r="F12" s="57" t="s">
        <v>97</v>
      </c>
      <c r="G12" s="56" t="s">
        <v>113</v>
      </c>
      <c r="H12" s="58">
        <v>1.1000000000000001</v>
      </c>
      <c r="I12" s="56">
        <v>240</v>
      </c>
      <c r="J12" s="125">
        <f t="shared" si="0"/>
        <v>0</v>
      </c>
      <c r="K12" s="126" t="str">
        <f t="shared" si="1"/>
        <v>OK</v>
      </c>
      <c r="L12" s="19">
        <v>0</v>
      </c>
      <c r="M12" s="19">
        <v>0</v>
      </c>
      <c r="N12" s="19">
        <v>0</v>
      </c>
      <c r="O12" s="19">
        <v>96</v>
      </c>
      <c r="P12" s="19">
        <v>0</v>
      </c>
      <c r="Q12" s="19">
        <v>0</v>
      </c>
      <c r="R12" s="19">
        <v>0</v>
      </c>
      <c r="S12" s="19">
        <v>36</v>
      </c>
      <c r="T12" s="19">
        <v>0</v>
      </c>
      <c r="U12" s="19"/>
      <c r="V12" s="19">
        <v>0</v>
      </c>
      <c r="W12" s="19">
        <v>0</v>
      </c>
      <c r="X12" s="19">
        <v>0</v>
      </c>
      <c r="Y12" s="19">
        <v>108</v>
      </c>
      <c r="Z12" s="19">
        <v>0</v>
      </c>
      <c r="AA12" s="19">
        <v>0</v>
      </c>
      <c r="AB12" s="19">
        <v>0</v>
      </c>
      <c r="AC12" s="19">
        <v>0</v>
      </c>
      <c r="AD12" s="19">
        <v>0</v>
      </c>
      <c r="AE12" s="19">
        <v>0</v>
      </c>
      <c r="AF12" s="19">
        <v>0</v>
      </c>
      <c r="AG12" s="19">
        <v>0</v>
      </c>
    </row>
    <row r="13" spans="1:33" ht="285" x14ac:dyDescent="0.25">
      <c r="A13" s="135"/>
      <c r="B13" s="140"/>
      <c r="C13" s="54">
        <v>10</v>
      </c>
      <c r="D13" s="55" t="s">
        <v>125</v>
      </c>
      <c r="E13" s="56" t="s">
        <v>44</v>
      </c>
      <c r="F13" s="57" t="s">
        <v>97</v>
      </c>
      <c r="G13" s="56" t="s">
        <v>113</v>
      </c>
      <c r="H13" s="58">
        <v>1.52</v>
      </c>
      <c r="I13" s="56">
        <v>120</v>
      </c>
      <c r="J13" s="125">
        <f t="shared" si="0"/>
        <v>72</v>
      </c>
      <c r="K13" s="126" t="str">
        <f t="shared" si="1"/>
        <v>OK</v>
      </c>
      <c r="L13" s="19">
        <v>0</v>
      </c>
      <c r="M13" s="19">
        <v>0</v>
      </c>
      <c r="N13" s="19">
        <v>0</v>
      </c>
      <c r="O13" s="19">
        <v>48</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row>
    <row r="14" spans="1:33" ht="315" x14ac:dyDescent="0.25">
      <c r="A14" s="135"/>
      <c r="B14" s="140"/>
      <c r="C14" s="54">
        <v>11</v>
      </c>
      <c r="D14" s="55" t="s">
        <v>63</v>
      </c>
      <c r="E14" s="56" t="s">
        <v>44</v>
      </c>
      <c r="F14" s="57" t="s">
        <v>97</v>
      </c>
      <c r="G14" s="56" t="s">
        <v>113</v>
      </c>
      <c r="H14" s="58">
        <v>1.4</v>
      </c>
      <c r="I14" s="56">
        <v>120</v>
      </c>
      <c r="J14" s="125">
        <f t="shared" si="0"/>
        <v>48</v>
      </c>
      <c r="K14" s="126" t="str">
        <f t="shared" si="1"/>
        <v>OK</v>
      </c>
      <c r="L14" s="19">
        <v>0</v>
      </c>
      <c r="M14" s="19">
        <v>0</v>
      </c>
      <c r="N14" s="19">
        <v>0</v>
      </c>
      <c r="O14" s="19">
        <v>48</v>
      </c>
      <c r="P14" s="19">
        <v>0</v>
      </c>
      <c r="Q14" s="19">
        <v>0</v>
      </c>
      <c r="R14" s="19">
        <v>0</v>
      </c>
      <c r="S14" s="19">
        <v>24</v>
      </c>
      <c r="T14" s="19">
        <v>0</v>
      </c>
      <c r="U14" s="19">
        <v>0</v>
      </c>
      <c r="V14" s="19">
        <v>0</v>
      </c>
      <c r="W14" s="19">
        <v>0</v>
      </c>
      <c r="X14" s="19">
        <v>0</v>
      </c>
      <c r="Y14" s="19">
        <v>0</v>
      </c>
      <c r="Z14" s="19">
        <v>0</v>
      </c>
      <c r="AA14" s="19">
        <v>0</v>
      </c>
      <c r="AB14" s="19">
        <v>0</v>
      </c>
      <c r="AC14" s="19">
        <v>0</v>
      </c>
      <c r="AD14" s="19">
        <v>0</v>
      </c>
      <c r="AE14" s="19">
        <v>0</v>
      </c>
      <c r="AF14" s="19">
        <v>0</v>
      </c>
      <c r="AG14" s="19">
        <v>0</v>
      </c>
    </row>
    <row r="15" spans="1:33" ht="210" x14ac:dyDescent="0.25">
      <c r="A15" s="135" t="s">
        <v>116</v>
      </c>
      <c r="B15" s="145">
        <v>5</v>
      </c>
      <c r="C15" s="48">
        <v>12</v>
      </c>
      <c r="D15" s="49" t="s">
        <v>126</v>
      </c>
      <c r="E15" s="50" t="s">
        <v>41</v>
      </c>
      <c r="F15" s="51" t="s">
        <v>97</v>
      </c>
      <c r="G15" s="50" t="s">
        <v>113</v>
      </c>
      <c r="H15" s="52">
        <v>2.2000000000000002</v>
      </c>
      <c r="I15" s="50">
        <f>480-240</f>
        <v>240</v>
      </c>
      <c r="J15" s="125">
        <f t="shared" si="0"/>
        <v>192</v>
      </c>
      <c r="K15" s="126" t="str">
        <f t="shared" si="1"/>
        <v>OK</v>
      </c>
      <c r="L15" s="19">
        <v>0</v>
      </c>
      <c r="M15" s="19">
        <v>0</v>
      </c>
      <c r="N15" s="19">
        <v>0</v>
      </c>
      <c r="O15" s="19">
        <v>48</v>
      </c>
      <c r="P15" s="19">
        <v>0</v>
      </c>
      <c r="Q15" s="19">
        <v>0</v>
      </c>
      <c r="R15" s="19">
        <v>0</v>
      </c>
      <c r="S15" s="19">
        <v>0</v>
      </c>
      <c r="T15" s="19">
        <v>0</v>
      </c>
      <c r="U15" s="19">
        <v>0</v>
      </c>
      <c r="V15" s="19">
        <v>0</v>
      </c>
      <c r="W15" s="19">
        <v>0</v>
      </c>
      <c r="X15" s="19">
        <v>0</v>
      </c>
      <c r="Y15" s="19">
        <v>0</v>
      </c>
      <c r="Z15" s="19">
        <v>0</v>
      </c>
      <c r="AA15" s="19">
        <v>0</v>
      </c>
      <c r="AB15" s="19">
        <v>0</v>
      </c>
      <c r="AC15" s="19">
        <v>0</v>
      </c>
      <c r="AD15" s="19">
        <v>0</v>
      </c>
      <c r="AE15" s="19">
        <v>0</v>
      </c>
      <c r="AF15" s="19">
        <v>0</v>
      </c>
      <c r="AG15" s="19">
        <v>0</v>
      </c>
    </row>
    <row r="16" spans="1:33" ht="285" x14ac:dyDescent="0.25">
      <c r="A16" s="135"/>
      <c r="B16" s="145"/>
      <c r="C16" s="48">
        <v>13</v>
      </c>
      <c r="D16" s="49" t="s">
        <v>127</v>
      </c>
      <c r="E16" s="50" t="s">
        <v>41</v>
      </c>
      <c r="F16" s="51" t="s">
        <v>97</v>
      </c>
      <c r="G16" s="50" t="s">
        <v>113</v>
      </c>
      <c r="H16" s="52">
        <v>1.45</v>
      </c>
      <c r="I16" s="50">
        <v>840</v>
      </c>
      <c r="J16" s="125">
        <f t="shared" si="0"/>
        <v>60</v>
      </c>
      <c r="K16" s="126" t="str">
        <f t="shared" si="1"/>
        <v>OK</v>
      </c>
      <c r="L16" s="19">
        <v>0</v>
      </c>
      <c r="M16" s="19">
        <v>0</v>
      </c>
      <c r="N16" s="19">
        <v>0</v>
      </c>
      <c r="O16" s="19">
        <v>240</v>
      </c>
      <c r="P16" s="19">
        <v>0</v>
      </c>
      <c r="Q16" s="19">
        <v>0</v>
      </c>
      <c r="R16" s="19">
        <v>0</v>
      </c>
      <c r="S16" s="19">
        <v>120</v>
      </c>
      <c r="T16" s="19">
        <v>0</v>
      </c>
      <c r="U16" s="19">
        <v>0</v>
      </c>
      <c r="V16" s="19">
        <v>0</v>
      </c>
      <c r="W16" s="19">
        <v>0</v>
      </c>
      <c r="X16" s="19">
        <v>0</v>
      </c>
      <c r="Y16" s="19">
        <v>180</v>
      </c>
      <c r="Z16" s="19">
        <v>0</v>
      </c>
      <c r="AA16" s="19">
        <v>0</v>
      </c>
      <c r="AB16" s="19">
        <v>0</v>
      </c>
      <c r="AC16" s="19">
        <v>240</v>
      </c>
      <c r="AD16" s="19">
        <v>0</v>
      </c>
      <c r="AE16" s="19">
        <v>0</v>
      </c>
      <c r="AF16" s="19">
        <v>0</v>
      </c>
      <c r="AG16" s="19">
        <v>0</v>
      </c>
    </row>
    <row r="17" spans="1:33" ht="255" x14ac:dyDescent="0.25">
      <c r="A17" s="127" t="s">
        <v>117</v>
      </c>
      <c r="B17" s="96">
        <v>6</v>
      </c>
      <c r="C17" s="54">
        <v>14</v>
      </c>
      <c r="D17" s="55" t="s">
        <v>64</v>
      </c>
      <c r="E17" s="56" t="s">
        <v>41</v>
      </c>
      <c r="F17" s="57" t="s">
        <v>100</v>
      </c>
      <c r="G17" s="56" t="s">
        <v>113</v>
      </c>
      <c r="H17" s="58">
        <v>2.4300000000000002</v>
      </c>
      <c r="I17" s="56">
        <v>120</v>
      </c>
      <c r="J17" s="125">
        <f t="shared" si="0"/>
        <v>120</v>
      </c>
      <c r="K17" s="126" t="str">
        <f t="shared" si="1"/>
        <v>OK</v>
      </c>
      <c r="L17" s="19">
        <v>0</v>
      </c>
      <c r="M17" s="19">
        <v>0</v>
      </c>
      <c r="N17" s="19">
        <v>0</v>
      </c>
      <c r="O17" s="19">
        <v>0</v>
      </c>
      <c r="P17" s="19">
        <v>0</v>
      </c>
      <c r="Q17" s="19">
        <v>0</v>
      </c>
      <c r="R17" s="19">
        <v>0</v>
      </c>
      <c r="S17" s="19">
        <v>0</v>
      </c>
      <c r="T17" s="19">
        <v>0</v>
      </c>
      <c r="U17" s="19">
        <v>0</v>
      </c>
      <c r="V17" s="19">
        <v>0</v>
      </c>
      <c r="W17" s="19">
        <v>0</v>
      </c>
      <c r="X17" s="19">
        <v>0</v>
      </c>
      <c r="Y17" s="19">
        <v>0</v>
      </c>
      <c r="Z17" s="19">
        <v>0</v>
      </c>
      <c r="AA17" s="19">
        <v>0</v>
      </c>
      <c r="AB17" s="19">
        <v>0</v>
      </c>
      <c r="AC17" s="19">
        <v>0</v>
      </c>
      <c r="AD17" s="19">
        <v>0</v>
      </c>
      <c r="AE17" s="19">
        <v>0</v>
      </c>
      <c r="AF17" s="19">
        <v>0</v>
      </c>
      <c r="AG17" s="19">
        <v>0</v>
      </c>
    </row>
    <row r="18" spans="1:33" ht="225" x14ac:dyDescent="0.25">
      <c r="A18" s="135" t="s">
        <v>118</v>
      </c>
      <c r="B18" s="145">
        <v>7</v>
      </c>
      <c r="C18" s="48">
        <v>15</v>
      </c>
      <c r="D18" s="49" t="s">
        <v>65</v>
      </c>
      <c r="E18" s="50" t="s">
        <v>41</v>
      </c>
      <c r="F18" s="51" t="s">
        <v>101</v>
      </c>
      <c r="G18" s="50" t="s">
        <v>113</v>
      </c>
      <c r="H18" s="52">
        <v>0.63</v>
      </c>
      <c r="I18" s="50">
        <v>200</v>
      </c>
      <c r="J18" s="125">
        <f t="shared" si="0"/>
        <v>0</v>
      </c>
      <c r="K18" s="126" t="str">
        <f t="shared" si="1"/>
        <v>OK</v>
      </c>
      <c r="L18" s="19">
        <v>0</v>
      </c>
      <c r="M18" s="19">
        <v>0</v>
      </c>
      <c r="N18" s="19">
        <v>0</v>
      </c>
      <c r="O18" s="19">
        <v>0</v>
      </c>
      <c r="P18" s="19">
        <v>0</v>
      </c>
      <c r="Q18" s="19">
        <v>100</v>
      </c>
      <c r="R18" s="19">
        <v>0</v>
      </c>
      <c r="S18" s="19">
        <v>0</v>
      </c>
      <c r="T18" s="19">
        <v>0</v>
      </c>
      <c r="U18" s="19">
        <v>0</v>
      </c>
      <c r="V18" s="19">
        <v>0</v>
      </c>
      <c r="W18" s="19">
        <v>0</v>
      </c>
      <c r="X18" s="19">
        <v>100</v>
      </c>
      <c r="Y18" s="19">
        <v>0</v>
      </c>
      <c r="Z18" s="19">
        <v>0</v>
      </c>
      <c r="AA18" s="19">
        <v>0</v>
      </c>
      <c r="AB18" s="19">
        <v>0</v>
      </c>
      <c r="AC18" s="19">
        <v>0</v>
      </c>
      <c r="AD18" s="19">
        <v>0</v>
      </c>
      <c r="AE18" s="19">
        <v>0</v>
      </c>
      <c r="AF18" s="19">
        <v>0</v>
      </c>
      <c r="AG18" s="19">
        <v>0</v>
      </c>
    </row>
    <row r="19" spans="1:33" ht="150" x14ac:dyDescent="0.25">
      <c r="A19" s="135"/>
      <c r="B19" s="145"/>
      <c r="C19" s="48">
        <v>16</v>
      </c>
      <c r="D19" s="49" t="s">
        <v>66</v>
      </c>
      <c r="E19" s="50" t="s">
        <v>41</v>
      </c>
      <c r="F19" s="51" t="s">
        <v>101</v>
      </c>
      <c r="G19" s="50" t="s">
        <v>113</v>
      </c>
      <c r="H19" s="52">
        <v>1.08</v>
      </c>
      <c r="I19" s="50"/>
      <c r="J19" s="125">
        <f t="shared" si="0"/>
        <v>0</v>
      </c>
      <c r="K19" s="126" t="str">
        <f t="shared" si="1"/>
        <v>OK</v>
      </c>
      <c r="L19" s="19">
        <v>0</v>
      </c>
      <c r="M19" s="19">
        <v>0</v>
      </c>
      <c r="N19" s="19">
        <v>0</v>
      </c>
      <c r="O19" s="19">
        <v>0</v>
      </c>
      <c r="P19" s="19">
        <v>0</v>
      </c>
      <c r="Q19" s="19">
        <v>0</v>
      </c>
      <c r="R19" s="19">
        <v>0</v>
      </c>
      <c r="S19" s="19">
        <v>0</v>
      </c>
      <c r="T19" s="19">
        <v>0</v>
      </c>
      <c r="U19" s="19">
        <v>0</v>
      </c>
      <c r="V19" s="19">
        <v>0</v>
      </c>
      <c r="W19" s="19">
        <v>0</v>
      </c>
      <c r="X19" s="19">
        <v>0</v>
      </c>
      <c r="Y19" s="19">
        <v>0</v>
      </c>
      <c r="Z19" s="19">
        <v>0</v>
      </c>
      <c r="AA19" s="19">
        <v>0</v>
      </c>
      <c r="AB19" s="19">
        <v>0</v>
      </c>
      <c r="AC19" s="19">
        <v>0</v>
      </c>
      <c r="AD19" s="19">
        <v>0</v>
      </c>
      <c r="AE19" s="19">
        <v>0</v>
      </c>
      <c r="AF19" s="19">
        <v>0</v>
      </c>
      <c r="AG19" s="19">
        <v>0</v>
      </c>
    </row>
    <row r="20" spans="1:33" ht="210" x14ac:dyDescent="0.25">
      <c r="A20" s="135"/>
      <c r="B20" s="145"/>
      <c r="C20" s="48">
        <v>17</v>
      </c>
      <c r="D20" s="49" t="s">
        <v>67</v>
      </c>
      <c r="E20" s="50" t="s">
        <v>44</v>
      </c>
      <c r="F20" s="51" t="s">
        <v>99</v>
      </c>
      <c r="G20" s="50" t="s">
        <v>113</v>
      </c>
      <c r="H20" s="52">
        <v>1.35</v>
      </c>
      <c r="I20" s="50">
        <v>720</v>
      </c>
      <c r="J20" s="125">
        <f t="shared" si="0"/>
        <v>720</v>
      </c>
      <c r="K20" s="126" t="str">
        <f t="shared" si="1"/>
        <v>OK</v>
      </c>
      <c r="L20" s="19">
        <v>0</v>
      </c>
      <c r="M20" s="19">
        <v>0</v>
      </c>
      <c r="N20" s="19">
        <v>0</v>
      </c>
      <c r="O20" s="19">
        <v>0</v>
      </c>
      <c r="P20" s="19">
        <v>0</v>
      </c>
      <c r="Q20" s="19">
        <v>0</v>
      </c>
      <c r="R20" s="19">
        <v>0</v>
      </c>
      <c r="S20" s="19">
        <v>0</v>
      </c>
      <c r="T20" s="19">
        <v>0</v>
      </c>
      <c r="U20" s="19">
        <v>0</v>
      </c>
      <c r="V20" s="19">
        <v>0</v>
      </c>
      <c r="W20" s="19">
        <v>0</v>
      </c>
      <c r="X20" s="19">
        <v>0</v>
      </c>
      <c r="Y20" s="19">
        <v>0</v>
      </c>
      <c r="Z20" s="19">
        <v>0</v>
      </c>
      <c r="AA20" s="19">
        <v>0</v>
      </c>
      <c r="AB20" s="19">
        <v>0</v>
      </c>
      <c r="AC20" s="19">
        <v>0</v>
      </c>
      <c r="AD20" s="19">
        <v>0</v>
      </c>
      <c r="AE20" s="19">
        <v>0</v>
      </c>
      <c r="AF20" s="19">
        <v>0</v>
      </c>
      <c r="AG20" s="19">
        <v>0</v>
      </c>
    </row>
    <row r="21" spans="1:33" ht="165" x14ac:dyDescent="0.25">
      <c r="A21" s="135"/>
      <c r="B21" s="145"/>
      <c r="C21" s="48">
        <v>18</v>
      </c>
      <c r="D21" s="59" t="s">
        <v>68</v>
      </c>
      <c r="E21" s="50" t="s">
        <v>41</v>
      </c>
      <c r="F21" s="51" t="s">
        <v>102</v>
      </c>
      <c r="G21" s="50" t="s">
        <v>113</v>
      </c>
      <c r="H21" s="52">
        <v>3.32</v>
      </c>
      <c r="I21" s="50">
        <v>150</v>
      </c>
      <c r="J21" s="125">
        <f t="shared" si="0"/>
        <v>10</v>
      </c>
      <c r="K21" s="126" t="str">
        <f t="shared" si="1"/>
        <v>OK</v>
      </c>
      <c r="L21" s="19">
        <v>0</v>
      </c>
      <c r="M21" s="19">
        <v>0</v>
      </c>
      <c r="N21" s="19">
        <v>0</v>
      </c>
      <c r="O21" s="19">
        <v>0</v>
      </c>
      <c r="P21" s="19">
        <v>0</v>
      </c>
      <c r="Q21" s="19">
        <v>50</v>
      </c>
      <c r="R21" s="19">
        <v>0</v>
      </c>
      <c r="S21" s="19">
        <v>0</v>
      </c>
      <c r="T21" s="19">
        <v>0</v>
      </c>
      <c r="U21" s="19">
        <v>0</v>
      </c>
      <c r="V21" s="19">
        <v>0</v>
      </c>
      <c r="W21" s="19">
        <v>0</v>
      </c>
      <c r="X21" s="19">
        <v>50</v>
      </c>
      <c r="Y21" s="19">
        <v>0</v>
      </c>
      <c r="Z21" s="19">
        <v>0</v>
      </c>
      <c r="AA21" s="19">
        <v>0</v>
      </c>
      <c r="AB21" s="19">
        <v>0</v>
      </c>
      <c r="AC21" s="19">
        <v>0</v>
      </c>
      <c r="AD21" s="19">
        <v>0</v>
      </c>
      <c r="AE21" s="19">
        <v>0</v>
      </c>
      <c r="AF21" s="19">
        <v>40</v>
      </c>
      <c r="AG21" s="19">
        <v>0</v>
      </c>
    </row>
    <row r="22" spans="1:33" ht="330" x14ac:dyDescent="0.25">
      <c r="A22" s="127" t="s">
        <v>116</v>
      </c>
      <c r="B22" s="96">
        <v>8</v>
      </c>
      <c r="C22" s="54">
        <v>19</v>
      </c>
      <c r="D22" s="55" t="s">
        <v>69</v>
      </c>
      <c r="E22" s="56" t="s">
        <v>44</v>
      </c>
      <c r="F22" s="57" t="s">
        <v>97</v>
      </c>
      <c r="G22" s="56" t="s">
        <v>113</v>
      </c>
      <c r="H22" s="58">
        <v>3.03</v>
      </c>
      <c r="I22" s="56">
        <f>1080-500</f>
        <v>580</v>
      </c>
      <c r="J22" s="125">
        <f t="shared" si="0"/>
        <v>364</v>
      </c>
      <c r="K22" s="126" t="str">
        <f t="shared" si="1"/>
        <v>OK</v>
      </c>
      <c r="L22" s="19">
        <v>0</v>
      </c>
      <c r="M22" s="19">
        <v>0</v>
      </c>
      <c r="N22" s="19">
        <v>0</v>
      </c>
      <c r="O22" s="19">
        <v>72</v>
      </c>
      <c r="P22" s="19">
        <v>0</v>
      </c>
      <c r="Q22" s="19">
        <v>0</v>
      </c>
      <c r="R22" s="19">
        <v>0</v>
      </c>
      <c r="S22" s="19">
        <v>48</v>
      </c>
      <c r="T22" s="19">
        <v>0</v>
      </c>
      <c r="U22" s="19">
        <v>0</v>
      </c>
      <c r="V22" s="19">
        <v>0</v>
      </c>
      <c r="W22" s="19">
        <v>0</v>
      </c>
      <c r="X22" s="19">
        <v>0</v>
      </c>
      <c r="Y22" s="19">
        <v>48</v>
      </c>
      <c r="Z22" s="19">
        <v>0</v>
      </c>
      <c r="AA22" s="19">
        <v>0</v>
      </c>
      <c r="AB22" s="19">
        <v>0</v>
      </c>
      <c r="AC22" s="19">
        <v>48</v>
      </c>
      <c r="AD22" s="19">
        <v>0</v>
      </c>
      <c r="AE22" s="19">
        <v>0</v>
      </c>
      <c r="AF22" s="19">
        <v>0</v>
      </c>
      <c r="AG22" s="19">
        <v>0</v>
      </c>
    </row>
    <row r="23" spans="1:33" ht="315" x14ac:dyDescent="0.25">
      <c r="A23" s="128" t="s">
        <v>119</v>
      </c>
      <c r="B23" s="97">
        <v>9</v>
      </c>
      <c r="C23" s="48">
        <v>20</v>
      </c>
      <c r="D23" s="49" t="s">
        <v>70</v>
      </c>
      <c r="E23" s="50" t="s">
        <v>44</v>
      </c>
      <c r="F23" s="51" t="s">
        <v>103</v>
      </c>
      <c r="G23" s="50" t="s">
        <v>113</v>
      </c>
      <c r="H23" s="52">
        <v>3.24</v>
      </c>
      <c r="I23" s="50">
        <f>150+300</f>
        <v>450</v>
      </c>
      <c r="J23" s="125">
        <f t="shared" si="0"/>
        <v>0</v>
      </c>
      <c r="K23" s="126" t="str">
        <f t="shared" si="1"/>
        <v>OK</v>
      </c>
      <c r="L23" s="19">
        <v>150</v>
      </c>
      <c r="M23" s="19">
        <v>0</v>
      </c>
      <c r="N23" s="19">
        <v>0</v>
      </c>
      <c r="O23" s="19">
        <v>0</v>
      </c>
      <c r="P23" s="19">
        <v>0</v>
      </c>
      <c r="Q23" s="19">
        <v>0</v>
      </c>
      <c r="R23" s="19">
        <v>0</v>
      </c>
      <c r="S23" s="19">
        <v>0</v>
      </c>
      <c r="T23" s="19">
        <v>0</v>
      </c>
      <c r="U23" s="19">
        <v>300</v>
      </c>
      <c r="V23" s="19">
        <v>0</v>
      </c>
      <c r="W23" s="19">
        <v>0</v>
      </c>
      <c r="X23" s="19">
        <v>0</v>
      </c>
      <c r="Y23" s="19">
        <v>0</v>
      </c>
      <c r="Z23" s="19">
        <v>0</v>
      </c>
      <c r="AA23" s="19">
        <v>0</v>
      </c>
      <c r="AB23" s="19">
        <v>0</v>
      </c>
      <c r="AC23" s="19">
        <v>0</v>
      </c>
      <c r="AD23" s="19">
        <v>0</v>
      </c>
      <c r="AE23" s="19">
        <v>0</v>
      </c>
      <c r="AF23" s="19">
        <v>0</v>
      </c>
      <c r="AG23" s="19">
        <v>0</v>
      </c>
    </row>
    <row r="24" spans="1:33" ht="195" x14ac:dyDescent="0.25">
      <c r="A24" s="137" t="s">
        <v>117</v>
      </c>
      <c r="B24" s="140">
        <v>10</v>
      </c>
      <c r="C24" s="54">
        <v>21</v>
      </c>
      <c r="D24" s="55" t="s">
        <v>128</v>
      </c>
      <c r="E24" s="56" t="s">
        <v>92</v>
      </c>
      <c r="F24" s="57" t="s">
        <v>104</v>
      </c>
      <c r="G24" s="56" t="s">
        <v>114</v>
      </c>
      <c r="H24" s="58">
        <v>2.4700000000000002</v>
      </c>
      <c r="I24" s="56">
        <v>3000</v>
      </c>
      <c r="J24" s="125">
        <f t="shared" si="0"/>
        <v>375</v>
      </c>
      <c r="K24" s="126" t="str">
        <f t="shared" si="1"/>
        <v>OK</v>
      </c>
      <c r="L24" s="19">
        <v>0</v>
      </c>
      <c r="M24" s="19">
        <v>0</v>
      </c>
      <c r="N24" s="19">
        <v>500</v>
      </c>
      <c r="O24" s="19">
        <v>0</v>
      </c>
      <c r="P24" s="19">
        <v>0</v>
      </c>
      <c r="Q24" s="19">
        <v>0</v>
      </c>
      <c r="R24" s="19">
        <v>500</v>
      </c>
      <c r="S24" s="19">
        <v>0</v>
      </c>
      <c r="T24" s="19">
        <v>0</v>
      </c>
      <c r="U24" s="19">
        <v>0</v>
      </c>
      <c r="V24" s="19">
        <v>1000</v>
      </c>
      <c r="W24" s="19">
        <v>0</v>
      </c>
      <c r="X24" s="19">
        <v>0</v>
      </c>
      <c r="Y24" s="19">
        <v>0</v>
      </c>
      <c r="Z24" s="19">
        <v>0</v>
      </c>
      <c r="AA24" s="19">
        <v>0</v>
      </c>
      <c r="AB24" s="19">
        <v>0</v>
      </c>
      <c r="AC24" s="19">
        <v>0</v>
      </c>
      <c r="AD24" s="19">
        <v>625</v>
      </c>
      <c r="AE24" s="19">
        <v>0</v>
      </c>
      <c r="AF24" s="19">
        <v>0</v>
      </c>
      <c r="AG24" s="19">
        <v>0</v>
      </c>
    </row>
    <row r="25" spans="1:33" ht="195" x14ac:dyDescent="0.25">
      <c r="A25" s="137"/>
      <c r="B25" s="140"/>
      <c r="C25" s="54">
        <v>22</v>
      </c>
      <c r="D25" s="55" t="s">
        <v>129</v>
      </c>
      <c r="E25" s="56" t="s">
        <v>92</v>
      </c>
      <c r="F25" s="57" t="s">
        <v>104</v>
      </c>
      <c r="G25" s="56" t="s">
        <v>114</v>
      </c>
      <c r="H25" s="58">
        <v>1.21</v>
      </c>
      <c r="I25" s="56"/>
      <c r="J25" s="125">
        <f t="shared" si="0"/>
        <v>0</v>
      </c>
      <c r="K25" s="126" t="str">
        <f t="shared" si="1"/>
        <v>OK</v>
      </c>
      <c r="L25" s="19">
        <v>0</v>
      </c>
      <c r="M25" s="19">
        <v>0</v>
      </c>
      <c r="N25" s="19">
        <v>0</v>
      </c>
      <c r="O25" s="19">
        <v>0</v>
      </c>
      <c r="P25" s="19">
        <v>0</v>
      </c>
      <c r="Q25" s="19">
        <v>0</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row>
    <row r="26" spans="1:33" ht="110.25" customHeight="1" x14ac:dyDescent="0.25">
      <c r="A26" s="128" t="s">
        <v>120</v>
      </c>
      <c r="B26" s="97">
        <v>11</v>
      </c>
      <c r="C26" s="48">
        <v>23</v>
      </c>
      <c r="D26" s="49" t="s">
        <v>71</v>
      </c>
      <c r="E26" s="50" t="s">
        <v>41</v>
      </c>
      <c r="F26" s="51" t="s">
        <v>105</v>
      </c>
      <c r="G26" s="50" t="s">
        <v>114</v>
      </c>
      <c r="H26" s="52">
        <v>32.97</v>
      </c>
      <c r="I26" s="50">
        <v>60</v>
      </c>
      <c r="J26" s="125">
        <f t="shared" si="0"/>
        <v>12</v>
      </c>
      <c r="K26" s="126" t="str">
        <f t="shared" si="1"/>
        <v>OK</v>
      </c>
      <c r="L26" s="19">
        <v>0</v>
      </c>
      <c r="M26" s="19">
        <v>0</v>
      </c>
      <c r="N26" s="19">
        <v>0</v>
      </c>
      <c r="O26" s="19">
        <v>0</v>
      </c>
      <c r="P26" s="19">
        <v>30</v>
      </c>
      <c r="Q26" s="19">
        <v>0</v>
      </c>
      <c r="R26" s="19">
        <v>0</v>
      </c>
      <c r="S26" s="19">
        <v>0</v>
      </c>
      <c r="T26" s="19">
        <v>0</v>
      </c>
      <c r="U26" s="19">
        <v>0</v>
      </c>
      <c r="V26" s="19">
        <v>0</v>
      </c>
      <c r="W26" s="19">
        <v>0</v>
      </c>
      <c r="X26" s="19">
        <v>0</v>
      </c>
      <c r="Y26" s="19">
        <v>0</v>
      </c>
      <c r="Z26" s="19">
        <v>0</v>
      </c>
      <c r="AA26" s="19">
        <v>0</v>
      </c>
      <c r="AB26" s="19">
        <v>18</v>
      </c>
      <c r="AC26" s="19">
        <v>0</v>
      </c>
      <c r="AD26" s="19">
        <v>0</v>
      </c>
      <c r="AE26" s="19">
        <v>0</v>
      </c>
      <c r="AF26" s="19">
        <v>0</v>
      </c>
      <c r="AG26" s="19">
        <v>0</v>
      </c>
    </row>
    <row r="27" spans="1:33" ht="121.5" customHeight="1" x14ac:dyDescent="0.25">
      <c r="A27" s="136" t="s">
        <v>121</v>
      </c>
      <c r="B27" s="140">
        <v>12</v>
      </c>
      <c r="C27" s="54">
        <v>24</v>
      </c>
      <c r="D27" s="55" t="s">
        <v>72</v>
      </c>
      <c r="E27" s="56" t="s">
        <v>41</v>
      </c>
      <c r="F27" s="57"/>
      <c r="G27" s="56" t="s">
        <v>113</v>
      </c>
      <c r="H27" s="58">
        <v>0</v>
      </c>
      <c r="I27" s="56">
        <v>150</v>
      </c>
      <c r="J27" s="125">
        <f t="shared" si="0"/>
        <v>150</v>
      </c>
      <c r="K27" s="126" t="str">
        <f t="shared" si="1"/>
        <v>OK</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0</v>
      </c>
      <c r="AD27" s="19">
        <v>0</v>
      </c>
      <c r="AE27" s="19">
        <v>0</v>
      </c>
      <c r="AF27" s="19">
        <v>0</v>
      </c>
      <c r="AG27" s="19">
        <v>0</v>
      </c>
    </row>
    <row r="28" spans="1:33" ht="120" x14ac:dyDescent="0.25">
      <c r="A28" s="137"/>
      <c r="B28" s="140"/>
      <c r="C28" s="60">
        <v>25</v>
      </c>
      <c r="D28" s="61" t="s">
        <v>73</v>
      </c>
      <c r="E28" s="62" t="s">
        <v>41</v>
      </c>
      <c r="F28" s="63"/>
      <c r="G28" s="62" t="s">
        <v>113</v>
      </c>
      <c r="H28" s="58">
        <v>0</v>
      </c>
      <c r="I28" s="56">
        <v>250</v>
      </c>
      <c r="J28" s="125">
        <f t="shared" si="0"/>
        <v>250</v>
      </c>
      <c r="K28" s="126" t="str">
        <f t="shared" si="1"/>
        <v>OK</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c r="AD28" s="19">
        <v>0</v>
      </c>
      <c r="AE28" s="19">
        <v>0</v>
      </c>
      <c r="AF28" s="19">
        <v>0</v>
      </c>
      <c r="AG28" s="19">
        <v>0</v>
      </c>
    </row>
    <row r="29" spans="1:33" ht="60" x14ac:dyDescent="0.25">
      <c r="A29" s="137"/>
      <c r="B29" s="140"/>
      <c r="C29" s="54">
        <v>26</v>
      </c>
      <c r="D29" s="55" t="s">
        <v>74</v>
      </c>
      <c r="E29" s="56" t="s">
        <v>41</v>
      </c>
      <c r="F29" s="57"/>
      <c r="G29" s="56" t="s">
        <v>113</v>
      </c>
      <c r="H29" s="58">
        <v>0</v>
      </c>
      <c r="I29" s="56">
        <v>300</v>
      </c>
      <c r="J29" s="125">
        <f t="shared" si="0"/>
        <v>300</v>
      </c>
      <c r="K29" s="126" t="str">
        <f t="shared" si="1"/>
        <v>OK</v>
      </c>
      <c r="L29" s="103"/>
      <c r="M29" s="21"/>
      <c r="N29" s="21"/>
      <c r="O29" s="21"/>
      <c r="P29" s="21"/>
      <c r="Q29" s="21"/>
      <c r="R29" s="21"/>
      <c r="S29" s="21"/>
      <c r="T29" s="21"/>
      <c r="U29" s="21"/>
      <c r="V29" s="21"/>
      <c r="W29" s="21"/>
      <c r="X29" s="21"/>
      <c r="Y29" s="21"/>
      <c r="Z29" s="21"/>
      <c r="AA29" s="21"/>
      <c r="AB29" s="21"/>
      <c r="AC29" s="19">
        <v>0</v>
      </c>
      <c r="AD29" s="19">
        <v>0</v>
      </c>
      <c r="AE29" s="19">
        <v>0</v>
      </c>
      <c r="AF29" s="19">
        <v>0</v>
      </c>
      <c r="AG29" s="19">
        <v>0</v>
      </c>
    </row>
    <row r="30" spans="1:33" ht="180" x14ac:dyDescent="0.25">
      <c r="A30" s="128" t="s">
        <v>119</v>
      </c>
      <c r="B30" s="97">
        <v>13</v>
      </c>
      <c r="C30" s="48">
        <v>27</v>
      </c>
      <c r="D30" s="49" t="s">
        <v>130</v>
      </c>
      <c r="E30" s="50" t="s">
        <v>45</v>
      </c>
      <c r="F30" s="51" t="s">
        <v>106</v>
      </c>
      <c r="G30" s="50" t="s">
        <v>113</v>
      </c>
      <c r="H30" s="52">
        <v>0.76</v>
      </c>
      <c r="I30" s="50">
        <v>6400</v>
      </c>
      <c r="J30" s="125">
        <f t="shared" si="0"/>
        <v>4032</v>
      </c>
      <c r="K30" s="126" t="str">
        <f t="shared" si="1"/>
        <v>OK</v>
      </c>
      <c r="L30" s="103">
        <v>1600</v>
      </c>
      <c r="M30" s="21"/>
      <c r="N30" s="21"/>
      <c r="O30" s="21"/>
      <c r="P30" s="21"/>
      <c r="Q30" s="21"/>
      <c r="R30" s="21"/>
      <c r="S30" s="21"/>
      <c r="T30" s="21"/>
      <c r="U30" s="72">
        <v>768</v>
      </c>
      <c r="V30" s="21"/>
      <c r="W30" s="21"/>
      <c r="X30" s="21"/>
      <c r="Y30" s="21"/>
      <c r="Z30" s="21"/>
      <c r="AA30" s="21"/>
      <c r="AB30" s="21"/>
      <c r="AC30" s="19">
        <v>0</v>
      </c>
      <c r="AD30" s="19">
        <v>0</v>
      </c>
      <c r="AE30" s="19">
        <v>0</v>
      </c>
      <c r="AF30" s="19">
        <v>0</v>
      </c>
      <c r="AG30" s="19">
        <v>0</v>
      </c>
    </row>
    <row r="31" spans="1:33" ht="195" x14ac:dyDescent="0.25">
      <c r="A31" s="129" t="s">
        <v>122</v>
      </c>
      <c r="B31" s="96">
        <v>14</v>
      </c>
      <c r="C31" s="54">
        <v>28</v>
      </c>
      <c r="D31" s="55" t="s">
        <v>131</v>
      </c>
      <c r="E31" s="56" t="s">
        <v>45</v>
      </c>
      <c r="F31" s="57" t="s">
        <v>107</v>
      </c>
      <c r="G31" s="56" t="s">
        <v>113</v>
      </c>
      <c r="H31" s="58">
        <v>5.84</v>
      </c>
      <c r="I31" s="56">
        <v>1600</v>
      </c>
      <c r="J31" s="125">
        <f t="shared" si="0"/>
        <v>1600</v>
      </c>
      <c r="K31" s="126" t="str">
        <f t="shared" si="1"/>
        <v>OK</v>
      </c>
      <c r="L31" s="103"/>
      <c r="M31" s="21"/>
      <c r="N31" s="21"/>
      <c r="O31" s="21"/>
      <c r="P31" s="21"/>
      <c r="Q31" s="21"/>
      <c r="R31" s="21"/>
      <c r="S31" s="21"/>
      <c r="T31" s="21"/>
      <c r="U31" s="21"/>
      <c r="V31" s="21"/>
      <c r="W31" s="21"/>
      <c r="X31" s="21"/>
      <c r="Y31" s="21"/>
      <c r="Z31" s="21"/>
      <c r="AA31" s="21"/>
      <c r="AB31" s="21"/>
      <c r="AC31" s="19">
        <v>0</v>
      </c>
      <c r="AD31" s="19">
        <v>0</v>
      </c>
      <c r="AE31" s="19">
        <v>0</v>
      </c>
      <c r="AF31" s="19">
        <v>0</v>
      </c>
      <c r="AG31" s="19">
        <v>0</v>
      </c>
    </row>
    <row r="32" spans="1:33" ht="270" x14ac:dyDescent="0.25">
      <c r="A32" s="128" t="s">
        <v>119</v>
      </c>
      <c r="B32" s="97">
        <v>15</v>
      </c>
      <c r="C32" s="48">
        <v>29</v>
      </c>
      <c r="D32" s="49" t="s">
        <v>132</v>
      </c>
      <c r="E32" s="50" t="s">
        <v>93</v>
      </c>
      <c r="F32" s="51" t="s">
        <v>108</v>
      </c>
      <c r="G32" s="50" t="s">
        <v>113</v>
      </c>
      <c r="H32" s="52">
        <v>11.05</v>
      </c>
      <c r="I32" s="50">
        <v>2000</v>
      </c>
      <c r="J32" s="125">
        <f t="shared" si="0"/>
        <v>850</v>
      </c>
      <c r="K32" s="126" t="str">
        <f t="shared" si="1"/>
        <v>OK</v>
      </c>
      <c r="L32" s="72">
        <v>350</v>
      </c>
      <c r="M32" s="21"/>
      <c r="N32" s="21"/>
      <c r="O32" s="21"/>
      <c r="P32" s="21"/>
      <c r="Q32" s="21"/>
      <c r="R32" s="21"/>
      <c r="S32" s="21"/>
      <c r="T32" s="21"/>
      <c r="U32" s="72">
        <v>200</v>
      </c>
      <c r="V32" s="21"/>
      <c r="W32" s="21"/>
      <c r="X32" s="21"/>
      <c r="Y32" s="21"/>
      <c r="Z32" s="72">
        <v>300</v>
      </c>
      <c r="AA32" s="21"/>
      <c r="AB32" s="21"/>
      <c r="AC32" s="19">
        <v>0</v>
      </c>
      <c r="AD32" s="19">
        <v>0</v>
      </c>
      <c r="AE32" s="19">
        <v>300</v>
      </c>
      <c r="AF32" s="19">
        <v>0</v>
      </c>
      <c r="AG32" s="19">
        <v>0</v>
      </c>
    </row>
    <row r="33" spans="1:33" ht="195" x14ac:dyDescent="0.25">
      <c r="A33" s="129" t="s">
        <v>121</v>
      </c>
      <c r="B33" s="96">
        <v>16</v>
      </c>
      <c r="C33" s="54">
        <v>30</v>
      </c>
      <c r="D33" s="55" t="s">
        <v>133</v>
      </c>
      <c r="E33" s="56" t="s">
        <v>45</v>
      </c>
      <c r="F33" s="57"/>
      <c r="G33" s="56" t="s">
        <v>113</v>
      </c>
      <c r="H33" s="58">
        <v>0</v>
      </c>
      <c r="I33" s="56"/>
      <c r="J33" s="125">
        <f t="shared" si="0"/>
        <v>0</v>
      </c>
      <c r="K33" s="126" t="str">
        <f t="shared" si="1"/>
        <v>OK</v>
      </c>
      <c r="L33" s="103"/>
      <c r="M33" s="21"/>
      <c r="N33" s="21"/>
      <c r="O33" s="21"/>
      <c r="P33" s="21"/>
      <c r="Q33" s="21"/>
      <c r="R33" s="21"/>
      <c r="S33" s="21"/>
      <c r="T33" s="21"/>
      <c r="U33" s="21"/>
      <c r="V33" s="21"/>
      <c r="W33" s="21"/>
      <c r="X33" s="21"/>
      <c r="Y33" s="21"/>
      <c r="Z33" s="21"/>
      <c r="AA33" s="21"/>
      <c r="AB33" s="21"/>
      <c r="AC33" s="19">
        <v>0</v>
      </c>
      <c r="AD33" s="19">
        <v>0</v>
      </c>
      <c r="AE33" s="19">
        <v>0</v>
      </c>
      <c r="AF33" s="19">
        <v>0</v>
      </c>
      <c r="AG33" s="19">
        <v>0</v>
      </c>
    </row>
    <row r="34" spans="1:33" ht="105" x14ac:dyDescent="0.25">
      <c r="A34" s="138" t="s">
        <v>121</v>
      </c>
      <c r="B34" s="145">
        <v>17</v>
      </c>
      <c r="C34" s="48">
        <v>31</v>
      </c>
      <c r="D34" s="49" t="s">
        <v>75</v>
      </c>
      <c r="E34" s="50" t="s">
        <v>41</v>
      </c>
      <c r="F34" s="51"/>
      <c r="G34" s="50" t="s">
        <v>113</v>
      </c>
      <c r="H34" s="52">
        <v>0</v>
      </c>
      <c r="I34" s="50">
        <v>30</v>
      </c>
      <c r="J34" s="125">
        <f t="shared" si="0"/>
        <v>30</v>
      </c>
      <c r="K34" s="126" t="str">
        <f t="shared" si="1"/>
        <v>OK</v>
      </c>
      <c r="L34" s="103"/>
      <c r="M34" s="21"/>
      <c r="N34" s="21"/>
      <c r="O34" s="21"/>
      <c r="P34" s="21"/>
      <c r="Q34" s="21"/>
      <c r="R34" s="21"/>
      <c r="S34" s="21"/>
      <c r="T34" s="21"/>
      <c r="U34" s="21"/>
      <c r="V34" s="21"/>
      <c r="W34" s="21"/>
      <c r="X34" s="21"/>
      <c r="Y34" s="21"/>
      <c r="Z34" s="21"/>
      <c r="AA34" s="21"/>
      <c r="AB34" s="21"/>
      <c r="AC34" s="19">
        <v>0</v>
      </c>
      <c r="AD34" s="19">
        <v>0</v>
      </c>
      <c r="AE34" s="19">
        <v>0</v>
      </c>
      <c r="AF34" s="19">
        <v>0</v>
      </c>
      <c r="AG34" s="19">
        <v>0</v>
      </c>
    </row>
    <row r="35" spans="1:33" ht="75" x14ac:dyDescent="0.25">
      <c r="A35" s="138"/>
      <c r="B35" s="145"/>
      <c r="C35" s="48">
        <v>32</v>
      </c>
      <c r="D35" s="49" t="s">
        <v>76</v>
      </c>
      <c r="E35" s="50" t="s">
        <v>41</v>
      </c>
      <c r="F35" s="51"/>
      <c r="G35" s="50" t="s">
        <v>113</v>
      </c>
      <c r="H35" s="52">
        <v>0</v>
      </c>
      <c r="I35" s="50">
        <v>30</v>
      </c>
      <c r="J35" s="125">
        <f t="shared" si="0"/>
        <v>30</v>
      </c>
      <c r="K35" s="126" t="str">
        <f t="shared" si="1"/>
        <v>OK</v>
      </c>
      <c r="L35" s="103"/>
      <c r="M35" s="21"/>
      <c r="N35" s="21"/>
      <c r="O35" s="21"/>
      <c r="P35" s="21"/>
      <c r="Q35" s="21"/>
      <c r="R35" s="21"/>
      <c r="S35" s="21"/>
      <c r="T35" s="21"/>
      <c r="U35" s="21"/>
      <c r="V35" s="21"/>
      <c r="W35" s="21"/>
      <c r="X35" s="21"/>
      <c r="Y35" s="21"/>
      <c r="Z35" s="21"/>
      <c r="AA35" s="21"/>
      <c r="AB35" s="21"/>
      <c r="AC35" s="19">
        <v>0</v>
      </c>
      <c r="AD35" s="19">
        <v>0</v>
      </c>
      <c r="AE35" s="19">
        <v>0</v>
      </c>
      <c r="AF35" s="19">
        <v>0</v>
      </c>
      <c r="AG35" s="19">
        <v>0</v>
      </c>
    </row>
    <row r="36" spans="1:33" ht="90" x14ac:dyDescent="0.25">
      <c r="A36" s="138"/>
      <c r="B36" s="145"/>
      <c r="C36" s="48">
        <v>33</v>
      </c>
      <c r="D36" s="49" t="s">
        <v>77</v>
      </c>
      <c r="E36" s="50" t="s">
        <v>41</v>
      </c>
      <c r="F36" s="51"/>
      <c r="G36" s="50" t="s">
        <v>113</v>
      </c>
      <c r="H36" s="52">
        <v>0</v>
      </c>
      <c r="I36" s="50">
        <v>10</v>
      </c>
      <c r="J36" s="125">
        <f t="shared" si="0"/>
        <v>10</v>
      </c>
      <c r="K36" s="126" t="str">
        <f t="shared" si="1"/>
        <v>OK</v>
      </c>
      <c r="L36" s="103"/>
      <c r="M36" s="21"/>
      <c r="N36" s="21"/>
      <c r="O36" s="21"/>
      <c r="P36" s="21"/>
      <c r="Q36" s="21"/>
      <c r="R36" s="21"/>
      <c r="S36" s="21"/>
      <c r="T36" s="21"/>
      <c r="U36" s="21"/>
      <c r="V36" s="21"/>
      <c r="W36" s="21"/>
      <c r="X36" s="21"/>
      <c r="Y36" s="21"/>
      <c r="Z36" s="21"/>
      <c r="AA36" s="21"/>
      <c r="AB36" s="21"/>
      <c r="AC36" s="19">
        <v>0</v>
      </c>
      <c r="AD36" s="19">
        <v>0</v>
      </c>
      <c r="AE36" s="19">
        <v>0</v>
      </c>
      <c r="AF36" s="19">
        <v>0</v>
      </c>
      <c r="AG36" s="19">
        <v>0</v>
      </c>
    </row>
    <row r="37" spans="1:33" ht="90" x14ac:dyDescent="0.25">
      <c r="A37" s="138"/>
      <c r="B37" s="145"/>
      <c r="C37" s="48">
        <v>34</v>
      </c>
      <c r="D37" s="49" t="s">
        <v>78</v>
      </c>
      <c r="E37" s="50" t="s">
        <v>41</v>
      </c>
      <c r="F37" s="51"/>
      <c r="G37" s="50" t="s">
        <v>113</v>
      </c>
      <c r="H37" s="52">
        <v>0</v>
      </c>
      <c r="I37" s="50">
        <v>50</v>
      </c>
      <c r="J37" s="125">
        <f t="shared" si="0"/>
        <v>50</v>
      </c>
      <c r="K37" s="126" t="str">
        <f t="shared" si="1"/>
        <v>OK</v>
      </c>
      <c r="L37" s="103"/>
      <c r="M37" s="21"/>
      <c r="N37" s="21"/>
      <c r="O37" s="21"/>
      <c r="P37" s="21"/>
      <c r="Q37" s="21"/>
      <c r="R37" s="21"/>
      <c r="S37" s="21"/>
      <c r="T37" s="21"/>
      <c r="U37" s="21"/>
      <c r="V37" s="21"/>
      <c r="W37" s="21"/>
      <c r="X37" s="21"/>
      <c r="Y37" s="21"/>
      <c r="Z37" s="21"/>
      <c r="AA37" s="21"/>
      <c r="AB37" s="21"/>
      <c r="AC37" s="19">
        <v>0</v>
      </c>
      <c r="AD37" s="19">
        <v>0</v>
      </c>
      <c r="AE37" s="19">
        <v>0</v>
      </c>
      <c r="AF37" s="19">
        <v>0</v>
      </c>
      <c r="AG37" s="19">
        <v>0</v>
      </c>
    </row>
    <row r="38" spans="1:33" ht="60" x14ac:dyDescent="0.25">
      <c r="A38" s="138"/>
      <c r="B38" s="145"/>
      <c r="C38" s="48">
        <v>35</v>
      </c>
      <c r="D38" s="49" t="s">
        <v>79</v>
      </c>
      <c r="E38" s="50" t="s">
        <v>46</v>
      </c>
      <c r="F38" s="51"/>
      <c r="G38" s="50" t="s">
        <v>113</v>
      </c>
      <c r="H38" s="52">
        <v>0</v>
      </c>
      <c r="I38" s="50">
        <v>50</v>
      </c>
      <c r="J38" s="125">
        <f t="shared" si="0"/>
        <v>50</v>
      </c>
      <c r="K38" s="126" t="str">
        <f t="shared" si="1"/>
        <v>OK</v>
      </c>
      <c r="L38" s="103"/>
      <c r="M38" s="21"/>
      <c r="N38" s="21"/>
      <c r="O38" s="21"/>
      <c r="P38" s="21"/>
      <c r="Q38" s="21"/>
      <c r="R38" s="21"/>
      <c r="S38" s="21"/>
      <c r="T38" s="21"/>
      <c r="U38" s="21"/>
      <c r="V38" s="21"/>
      <c r="W38" s="21"/>
      <c r="X38" s="21"/>
      <c r="Y38" s="21"/>
      <c r="Z38" s="21"/>
      <c r="AA38" s="21"/>
      <c r="AB38" s="21"/>
      <c r="AC38" s="19">
        <v>0</v>
      </c>
      <c r="AD38" s="19">
        <v>0</v>
      </c>
      <c r="AE38" s="19">
        <v>0</v>
      </c>
      <c r="AF38" s="19">
        <v>0</v>
      </c>
      <c r="AG38" s="19">
        <v>0</v>
      </c>
    </row>
    <row r="39" spans="1:33" ht="45" x14ac:dyDescent="0.25">
      <c r="A39" s="138"/>
      <c r="B39" s="145"/>
      <c r="C39" s="48">
        <v>36</v>
      </c>
      <c r="D39" s="49" t="s">
        <v>80</v>
      </c>
      <c r="E39" s="50" t="s">
        <v>41</v>
      </c>
      <c r="F39" s="51"/>
      <c r="G39" s="50" t="s">
        <v>113</v>
      </c>
      <c r="H39" s="52">
        <v>0</v>
      </c>
      <c r="I39" s="50">
        <v>25</v>
      </c>
      <c r="J39" s="125">
        <f t="shared" si="0"/>
        <v>25</v>
      </c>
      <c r="K39" s="126" t="str">
        <f t="shared" si="1"/>
        <v>OK</v>
      </c>
      <c r="L39" s="103"/>
      <c r="M39" s="21"/>
      <c r="N39" s="21"/>
      <c r="O39" s="21"/>
      <c r="P39" s="21"/>
      <c r="Q39" s="21"/>
      <c r="R39" s="21"/>
      <c r="S39" s="21"/>
      <c r="T39" s="21"/>
      <c r="U39" s="21"/>
      <c r="V39" s="21"/>
      <c r="W39" s="21"/>
      <c r="X39" s="21"/>
      <c r="Y39" s="21"/>
      <c r="Z39" s="21"/>
      <c r="AA39" s="21"/>
      <c r="AB39" s="21"/>
      <c r="AC39" s="19">
        <v>0</v>
      </c>
      <c r="AD39" s="19">
        <v>0</v>
      </c>
      <c r="AE39" s="19">
        <v>0</v>
      </c>
      <c r="AF39" s="19">
        <v>0</v>
      </c>
      <c r="AG39" s="19">
        <v>0</v>
      </c>
    </row>
    <row r="40" spans="1:33" ht="135" x14ac:dyDescent="0.25">
      <c r="A40" s="138"/>
      <c r="B40" s="145"/>
      <c r="C40" s="48">
        <v>37</v>
      </c>
      <c r="D40" s="49" t="s">
        <v>81</v>
      </c>
      <c r="E40" s="50" t="s">
        <v>46</v>
      </c>
      <c r="F40" s="51"/>
      <c r="G40" s="50" t="s">
        <v>113</v>
      </c>
      <c r="H40" s="52">
        <v>0</v>
      </c>
      <c r="I40" s="50">
        <v>1000</v>
      </c>
      <c r="J40" s="125">
        <f t="shared" si="0"/>
        <v>1000</v>
      </c>
      <c r="K40" s="126" t="str">
        <f t="shared" si="1"/>
        <v>OK</v>
      </c>
      <c r="L40" s="103"/>
      <c r="M40" s="21"/>
      <c r="N40" s="21"/>
      <c r="O40" s="21"/>
      <c r="P40" s="21"/>
      <c r="Q40" s="21"/>
      <c r="R40" s="21"/>
      <c r="S40" s="21"/>
      <c r="T40" s="21"/>
      <c r="U40" s="21"/>
      <c r="V40" s="21"/>
      <c r="W40" s="21"/>
      <c r="X40" s="21"/>
      <c r="Y40" s="21"/>
      <c r="Z40" s="21"/>
      <c r="AA40" s="21"/>
      <c r="AB40" s="21"/>
      <c r="AC40" s="19">
        <v>0</v>
      </c>
      <c r="AD40" s="19">
        <v>0</v>
      </c>
      <c r="AE40" s="19">
        <v>0</v>
      </c>
      <c r="AF40" s="19">
        <v>0</v>
      </c>
      <c r="AG40" s="19">
        <v>0</v>
      </c>
    </row>
    <row r="41" spans="1:33" ht="60" x14ac:dyDescent="0.25">
      <c r="A41" s="138"/>
      <c r="B41" s="145"/>
      <c r="C41" s="48">
        <v>38</v>
      </c>
      <c r="D41" s="49" t="s">
        <v>82</v>
      </c>
      <c r="E41" s="50" t="s">
        <v>43</v>
      </c>
      <c r="F41" s="51"/>
      <c r="G41" s="50" t="s">
        <v>114</v>
      </c>
      <c r="H41" s="52">
        <v>0</v>
      </c>
      <c r="I41" s="50"/>
      <c r="J41" s="125">
        <f t="shared" si="0"/>
        <v>0</v>
      </c>
      <c r="K41" s="126" t="str">
        <f t="shared" si="1"/>
        <v>OK</v>
      </c>
      <c r="L41" s="103"/>
      <c r="M41" s="21"/>
      <c r="N41" s="21"/>
      <c r="O41" s="21"/>
      <c r="P41" s="21"/>
      <c r="Q41" s="21"/>
      <c r="R41" s="21"/>
      <c r="S41" s="21"/>
      <c r="T41" s="21"/>
      <c r="U41" s="21"/>
      <c r="V41" s="21"/>
      <c r="W41" s="21"/>
      <c r="X41" s="21"/>
      <c r="Y41" s="21"/>
      <c r="Z41" s="21"/>
      <c r="AA41" s="21"/>
      <c r="AB41" s="21"/>
      <c r="AC41" s="19">
        <v>0</v>
      </c>
      <c r="AD41" s="19">
        <v>0</v>
      </c>
      <c r="AE41" s="19">
        <v>0</v>
      </c>
      <c r="AF41" s="19">
        <v>0</v>
      </c>
      <c r="AG41" s="19">
        <v>0</v>
      </c>
    </row>
    <row r="42" spans="1:33" ht="30" x14ac:dyDescent="0.25">
      <c r="A42" s="138"/>
      <c r="B42" s="145"/>
      <c r="C42" s="48">
        <v>39</v>
      </c>
      <c r="D42" s="49" t="s">
        <v>83</v>
      </c>
      <c r="E42" s="53" t="s">
        <v>43</v>
      </c>
      <c r="F42" s="51"/>
      <c r="G42" s="53" t="s">
        <v>114</v>
      </c>
      <c r="H42" s="52">
        <v>0</v>
      </c>
      <c r="I42" s="50"/>
      <c r="J42" s="125">
        <f t="shared" si="0"/>
        <v>0</v>
      </c>
      <c r="K42" s="126" t="str">
        <f t="shared" si="1"/>
        <v>OK</v>
      </c>
      <c r="L42" s="103"/>
      <c r="M42" s="21"/>
      <c r="N42" s="21"/>
      <c r="O42" s="21"/>
      <c r="P42" s="21"/>
      <c r="Q42" s="21"/>
      <c r="R42" s="21"/>
      <c r="S42" s="21"/>
      <c r="T42" s="21"/>
      <c r="U42" s="21"/>
      <c r="V42" s="21"/>
      <c r="W42" s="21"/>
      <c r="X42" s="21"/>
      <c r="Y42" s="21"/>
      <c r="Z42" s="21"/>
      <c r="AA42" s="21"/>
      <c r="AB42" s="21"/>
      <c r="AC42" s="19">
        <v>0</v>
      </c>
      <c r="AD42" s="19">
        <v>0</v>
      </c>
      <c r="AE42" s="19">
        <v>0</v>
      </c>
      <c r="AF42" s="19">
        <v>0</v>
      </c>
      <c r="AG42" s="19">
        <v>0</v>
      </c>
    </row>
    <row r="43" spans="1:33" ht="105" x14ac:dyDescent="0.25">
      <c r="A43" s="139" t="s">
        <v>117</v>
      </c>
      <c r="B43" s="146">
        <v>18</v>
      </c>
      <c r="C43" s="60">
        <v>40</v>
      </c>
      <c r="D43" s="61" t="s">
        <v>84</v>
      </c>
      <c r="E43" s="56" t="s">
        <v>41</v>
      </c>
      <c r="F43" s="63" t="s">
        <v>109</v>
      </c>
      <c r="G43" s="56" t="s">
        <v>113</v>
      </c>
      <c r="H43" s="64">
        <v>0.48</v>
      </c>
      <c r="I43" s="56">
        <v>500</v>
      </c>
      <c r="J43" s="125">
        <f t="shared" si="0"/>
        <v>0</v>
      </c>
      <c r="K43" s="126" t="str">
        <f t="shared" si="1"/>
        <v>OK</v>
      </c>
      <c r="L43" s="103"/>
      <c r="M43" s="21"/>
      <c r="N43" s="21">
        <v>200</v>
      </c>
      <c r="O43" s="21"/>
      <c r="P43" s="21"/>
      <c r="Q43" s="21"/>
      <c r="R43" s="72">
        <v>200</v>
      </c>
      <c r="S43" s="21"/>
      <c r="T43" s="21"/>
      <c r="U43" s="21"/>
      <c r="V43" s="21"/>
      <c r="W43" s="21"/>
      <c r="X43" s="21"/>
      <c r="Y43" s="21"/>
      <c r="Z43" s="21"/>
      <c r="AA43" s="21"/>
      <c r="AB43" s="21"/>
      <c r="AC43" s="19">
        <v>0</v>
      </c>
      <c r="AD43" s="19">
        <v>100</v>
      </c>
      <c r="AE43" s="19">
        <v>0</v>
      </c>
      <c r="AF43" s="19">
        <v>0</v>
      </c>
      <c r="AG43" s="19">
        <v>0</v>
      </c>
    </row>
    <row r="44" spans="1:33" ht="105" x14ac:dyDescent="0.25">
      <c r="A44" s="139"/>
      <c r="B44" s="146"/>
      <c r="C44" s="54">
        <v>41</v>
      </c>
      <c r="D44" s="55" t="s">
        <v>85</v>
      </c>
      <c r="E44" s="56" t="s">
        <v>94</v>
      </c>
      <c r="F44" s="57" t="s">
        <v>110</v>
      </c>
      <c r="G44" s="56" t="s">
        <v>113</v>
      </c>
      <c r="H44" s="58">
        <v>1.59</v>
      </c>
      <c r="I44" s="56">
        <v>100</v>
      </c>
      <c r="J44" s="125">
        <f t="shared" si="0"/>
        <v>60</v>
      </c>
      <c r="K44" s="126" t="str">
        <f t="shared" si="1"/>
        <v>OK</v>
      </c>
      <c r="L44" s="103"/>
      <c r="M44" s="21"/>
      <c r="N44" s="21">
        <v>25</v>
      </c>
      <c r="O44" s="21"/>
      <c r="P44" s="21"/>
      <c r="Q44" s="21"/>
      <c r="R44" s="21"/>
      <c r="S44" s="21"/>
      <c r="T44" s="21"/>
      <c r="U44" s="21"/>
      <c r="V44" s="21"/>
      <c r="W44" s="21"/>
      <c r="X44" s="21"/>
      <c r="Y44" s="21"/>
      <c r="Z44" s="21"/>
      <c r="AA44" s="21"/>
      <c r="AB44" s="21"/>
      <c r="AC44" s="19">
        <v>0</v>
      </c>
      <c r="AD44" s="19">
        <v>15</v>
      </c>
      <c r="AE44" s="19">
        <v>0</v>
      </c>
      <c r="AF44" s="19">
        <v>0</v>
      </c>
      <c r="AG44" s="19">
        <v>0</v>
      </c>
    </row>
    <row r="45" spans="1:33" ht="105" x14ac:dyDescent="0.25">
      <c r="A45" s="139"/>
      <c r="B45" s="146"/>
      <c r="C45" s="54">
        <v>42</v>
      </c>
      <c r="D45" s="55" t="s">
        <v>86</v>
      </c>
      <c r="E45" s="56" t="s">
        <v>94</v>
      </c>
      <c r="F45" s="57" t="s">
        <v>110</v>
      </c>
      <c r="G45" s="56" t="s">
        <v>113</v>
      </c>
      <c r="H45" s="58">
        <v>1.59</v>
      </c>
      <c r="I45" s="56">
        <v>100</v>
      </c>
      <c r="J45" s="125">
        <f t="shared" si="0"/>
        <v>45</v>
      </c>
      <c r="K45" s="126" t="str">
        <f t="shared" si="1"/>
        <v>OK</v>
      </c>
      <c r="L45" s="103"/>
      <c r="M45" s="21"/>
      <c r="N45" s="21">
        <v>25</v>
      </c>
      <c r="O45" s="21"/>
      <c r="P45" s="21"/>
      <c r="Q45" s="21"/>
      <c r="R45" s="21"/>
      <c r="S45" s="21"/>
      <c r="T45" s="21"/>
      <c r="U45" s="21"/>
      <c r="V45" s="21"/>
      <c r="W45" s="21"/>
      <c r="X45" s="21"/>
      <c r="Y45" s="21"/>
      <c r="Z45" s="21"/>
      <c r="AA45" s="21"/>
      <c r="AB45" s="21"/>
      <c r="AC45" s="19">
        <v>0</v>
      </c>
      <c r="AD45" s="19">
        <v>30</v>
      </c>
      <c r="AE45" s="19">
        <v>0</v>
      </c>
      <c r="AF45" s="19">
        <v>0</v>
      </c>
      <c r="AG45" s="19">
        <v>0</v>
      </c>
    </row>
    <row r="46" spans="1:33" ht="105" x14ac:dyDescent="0.25">
      <c r="A46" s="139"/>
      <c r="B46" s="146"/>
      <c r="C46" s="54">
        <v>43</v>
      </c>
      <c r="D46" s="55" t="s">
        <v>87</v>
      </c>
      <c r="E46" s="56" t="s">
        <v>94</v>
      </c>
      <c r="F46" s="57" t="s">
        <v>110</v>
      </c>
      <c r="G46" s="56" t="s">
        <v>113</v>
      </c>
      <c r="H46" s="58">
        <v>1.59</v>
      </c>
      <c r="I46" s="56">
        <v>100</v>
      </c>
      <c r="J46" s="125">
        <f t="shared" si="0"/>
        <v>45</v>
      </c>
      <c r="K46" s="126" t="str">
        <f t="shared" si="1"/>
        <v>OK</v>
      </c>
      <c r="L46" s="103"/>
      <c r="M46" s="21"/>
      <c r="N46" s="21">
        <v>25</v>
      </c>
      <c r="O46" s="21"/>
      <c r="P46" s="21"/>
      <c r="Q46" s="21"/>
      <c r="R46" s="21"/>
      <c r="S46" s="21"/>
      <c r="T46" s="21"/>
      <c r="U46" s="21"/>
      <c r="V46" s="21"/>
      <c r="W46" s="21"/>
      <c r="X46" s="21"/>
      <c r="Y46" s="21"/>
      <c r="Z46" s="21"/>
      <c r="AA46" s="21"/>
      <c r="AB46" s="21"/>
      <c r="AC46" s="19">
        <v>0</v>
      </c>
      <c r="AD46" s="19">
        <v>30</v>
      </c>
      <c r="AE46" s="19">
        <v>0</v>
      </c>
      <c r="AF46" s="19">
        <v>0</v>
      </c>
      <c r="AG46" s="19">
        <v>0</v>
      </c>
    </row>
    <row r="47" spans="1:33" ht="75" x14ac:dyDescent="0.25">
      <c r="A47" s="135" t="s">
        <v>118</v>
      </c>
      <c r="B47" s="145">
        <v>19</v>
      </c>
      <c r="C47" s="48">
        <v>44</v>
      </c>
      <c r="D47" s="49" t="s">
        <v>88</v>
      </c>
      <c r="E47" s="53" t="s">
        <v>41</v>
      </c>
      <c r="F47" s="51" t="s">
        <v>111</v>
      </c>
      <c r="G47" s="53" t="s">
        <v>113</v>
      </c>
      <c r="H47" s="52">
        <v>3.66</v>
      </c>
      <c r="I47" s="50">
        <v>30</v>
      </c>
      <c r="J47" s="125">
        <f t="shared" si="0"/>
        <v>30</v>
      </c>
      <c r="K47" s="126" t="str">
        <f t="shared" si="1"/>
        <v>OK</v>
      </c>
      <c r="L47" s="103"/>
      <c r="M47" s="21"/>
      <c r="N47" s="21"/>
      <c r="O47" s="21"/>
      <c r="P47" s="21"/>
      <c r="Q47" s="21"/>
      <c r="R47" s="21"/>
      <c r="S47" s="21"/>
      <c r="T47" s="21"/>
      <c r="U47" s="21"/>
      <c r="V47" s="21"/>
      <c r="W47" s="21"/>
      <c r="X47" s="21"/>
      <c r="Y47" s="21"/>
      <c r="Z47" s="21"/>
      <c r="AA47" s="21"/>
      <c r="AB47" s="21"/>
      <c r="AC47" s="19">
        <v>0</v>
      </c>
      <c r="AD47" s="19">
        <v>0</v>
      </c>
      <c r="AE47" s="19">
        <v>0</v>
      </c>
      <c r="AF47" s="19">
        <v>0</v>
      </c>
      <c r="AG47" s="19">
        <v>0</v>
      </c>
    </row>
    <row r="48" spans="1:33" ht="75" x14ac:dyDescent="0.25">
      <c r="A48" s="135"/>
      <c r="B48" s="145"/>
      <c r="C48" s="48">
        <v>45</v>
      </c>
      <c r="D48" s="49" t="s">
        <v>89</v>
      </c>
      <c r="E48" s="53" t="s">
        <v>41</v>
      </c>
      <c r="F48" s="51" t="s">
        <v>112</v>
      </c>
      <c r="G48" s="53" t="s">
        <v>113</v>
      </c>
      <c r="H48" s="52">
        <v>6.77</v>
      </c>
      <c r="I48" s="50">
        <v>400</v>
      </c>
      <c r="J48" s="125">
        <f t="shared" si="0"/>
        <v>184</v>
      </c>
      <c r="K48" s="126" t="str">
        <f t="shared" si="1"/>
        <v>OK</v>
      </c>
      <c r="L48" s="103"/>
      <c r="M48" s="21"/>
      <c r="N48" s="21"/>
      <c r="O48" s="21"/>
      <c r="P48" s="21"/>
      <c r="Q48" s="74">
        <v>96</v>
      </c>
      <c r="R48" s="21"/>
      <c r="S48" s="21"/>
      <c r="T48" s="21"/>
      <c r="U48" s="21"/>
      <c r="V48" s="21"/>
      <c r="W48" s="21"/>
      <c r="X48" s="104">
        <v>60</v>
      </c>
      <c r="Y48" s="21"/>
      <c r="Z48" s="21"/>
      <c r="AA48" s="21"/>
      <c r="AB48" s="21"/>
      <c r="AC48" s="19">
        <v>0</v>
      </c>
      <c r="AD48" s="19">
        <v>0</v>
      </c>
      <c r="AE48" s="19">
        <v>0</v>
      </c>
      <c r="AF48" s="19">
        <v>60</v>
      </c>
      <c r="AG48" s="19">
        <v>0</v>
      </c>
    </row>
    <row r="49" spans="1:33" ht="165" x14ac:dyDescent="0.25">
      <c r="A49" s="136" t="s">
        <v>122</v>
      </c>
      <c r="B49" s="140">
        <v>20</v>
      </c>
      <c r="C49" s="54">
        <v>46</v>
      </c>
      <c r="D49" s="55" t="s">
        <v>134</v>
      </c>
      <c r="E49" s="62" t="s">
        <v>46</v>
      </c>
      <c r="F49" s="57" t="s">
        <v>110</v>
      </c>
      <c r="G49" s="62" t="s">
        <v>113</v>
      </c>
      <c r="H49" s="58">
        <v>2.94</v>
      </c>
      <c r="I49" s="56">
        <v>3000</v>
      </c>
      <c r="J49" s="125">
        <f t="shared" si="0"/>
        <v>3000</v>
      </c>
      <c r="K49" s="126" t="str">
        <f t="shared" si="1"/>
        <v>OK</v>
      </c>
      <c r="L49" s="103"/>
      <c r="M49" s="21"/>
      <c r="N49" s="21"/>
      <c r="O49" s="21"/>
      <c r="P49" s="21"/>
      <c r="Q49" s="21"/>
      <c r="R49" s="21"/>
      <c r="S49" s="21"/>
      <c r="T49" s="21"/>
      <c r="U49" s="21"/>
      <c r="V49" s="21"/>
      <c r="W49" s="21"/>
      <c r="X49" s="21"/>
      <c r="Y49" s="21"/>
      <c r="Z49" s="21"/>
      <c r="AA49" s="21"/>
      <c r="AB49" s="21"/>
      <c r="AC49" s="19">
        <v>0</v>
      </c>
      <c r="AD49" s="19">
        <v>0</v>
      </c>
      <c r="AE49" s="19">
        <v>0</v>
      </c>
      <c r="AF49" s="19">
        <v>0</v>
      </c>
      <c r="AG49" s="19">
        <v>0</v>
      </c>
    </row>
    <row r="50" spans="1:33" ht="165" x14ac:dyDescent="0.25">
      <c r="A50" s="136"/>
      <c r="B50" s="140"/>
      <c r="C50" s="54">
        <v>47</v>
      </c>
      <c r="D50" s="55" t="s">
        <v>135</v>
      </c>
      <c r="E50" s="62" t="s">
        <v>46</v>
      </c>
      <c r="F50" s="57" t="s">
        <v>110</v>
      </c>
      <c r="G50" s="62" t="s">
        <v>113</v>
      </c>
      <c r="H50" s="58">
        <v>2.2000000000000002</v>
      </c>
      <c r="I50" s="56">
        <v>2000</v>
      </c>
      <c r="J50" s="125">
        <f t="shared" si="0"/>
        <v>2000</v>
      </c>
      <c r="K50" s="126" t="str">
        <f t="shared" si="1"/>
        <v>OK</v>
      </c>
      <c r="L50" s="103"/>
      <c r="M50" s="21"/>
      <c r="N50" s="21"/>
      <c r="O50" s="21"/>
      <c r="P50" s="21"/>
      <c r="Q50" s="21"/>
      <c r="R50" s="21"/>
      <c r="S50" s="21"/>
      <c r="T50" s="21"/>
      <c r="U50" s="21"/>
      <c r="V50" s="21"/>
      <c r="W50" s="21"/>
      <c r="X50" s="21"/>
      <c r="Y50" s="21"/>
      <c r="Z50" s="21"/>
      <c r="AA50" s="21"/>
      <c r="AB50" s="21"/>
      <c r="AC50" s="19">
        <v>0</v>
      </c>
      <c r="AD50" s="19">
        <v>0</v>
      </c>
      <c r="AE50" s="19">
        <v>0</v>
      </c>
      <c r="AF50" s="19">
        <v>0</v>
      </c>
      <c r="AG50" s="19">
        <v>0</v>
      </c>
    </row>
    <row r="51" spans="1:33" ht="165" x14ac:dyDescent="0.25">
      <c r="A51" s="136"/>
      <c r="B51" s="140"/>
      <c r="C51" s="54">
        <v>48</v>
      </c>
      <c r="D51" s="55" t="s">
        <v>136</v>
      </c>
      <c r="E51" s="62" t="s">
        <v>46</v>
      </c>
      <c r="F51" s="57" t="s">
        <v>110</v>
      </c>
      <c r="G51" s="62" t="s">
        <v>113</v>
      </c>
      <c r="H51" s="58">
        <v>2.4300000000000002</v>
      </c>
      <c r="I51" s="56">
        <v>2000</v>
      </c>
      <c r="J51" s="125">
        <f t="shared" si="0"/>
        <v>2000</v>
      </c>
      <c r="K51" s="126" t="str">
        <f t="shared" si="1"/>
        <v>OK</v>
      </c>
      <c r="L51" s="103"/>
      <c r="M51" s="21"/>
      <c r="N51" s="21"/>
      <c r="O51" s="21"/>
      <c r="P51" s="21"/>
      <c r="Q51" s="21"/>
      <c r="R51" s="21"/>
      <c r="S51" s="21"/>
      <c r="T51" s="21"/>
      <c r="U51" s="21"/>
      <c r="V51" s="21"/>
      <c r="W51" s="21"/>
      <c r="X51" s="21"/>
      <c r="Y51" s="21"/>
      <c r="Z51" s="21"/>
      <c r="AA51" s="21"/>
      <c r="AB51" s="21"/>
      <c r="AC51" s="19">
        <v>0</v>
      </c>
      <c r="AD51" s="19">
        <v>0</v>
      </c>
      <c r="AE51" s="19">
        <v>0</v>
      </c>
      <c r="AF51" s="19">
        <v>0</v>
      </c>
      <c r="AG51" s="19">
        <v>0</v>
      </c>
    </row>
    <row r="52" spans="1:33" ht="165" x14ac:dyDescent="0.25">
      <c r="A52" s="136"/>
      <c r="B52" s="140"/>
      <c r="C52" s="54">
        <v>49</v>
      </c>
      <c r="D52" s="55" t="s">
        <v>137</v>
      </c>
      <c r="E52" s="62" t="s">
        <v>46</v>
      </c>
      <c r="F52" s="57" t="s">
        <v>110</v>
      </c>
      <c r="G52" s="62" t="s">
        <v>113</v>
      </c>
      <c r="H52" s="58">
        <v>3.76</v>
      </c>
      <c r="I52" s="56"/>
      <c r="J52" s="125">
        <f t="shared" si="0"/>
        <v>0</v>
      </c>
      <c r="K52" s="126" t="str">
        <f t="shared" si="1"/>
        <v>OK</v>
      </c>
      <c r="L52" s="103"/>
      <c r="M52" s="21"/>
      <c r="N52" s="21"/>
      <c r="O52" s="21"/>
      <c r="P52" s="21"/>
      <c r="Q52" s="21"/>
      <c r="R52" s="21"/>
      <c r="S52" s="21"/>
      <c r="T52" s="21"/>
      <c r="U52" s="21"/>
      <c r="V52" s="21"/>
      <c r="W52" s="21"/>
      <c r="X52" s="21"/>
      <c r="Y52" s="21"/>
      <c r="Z52" s="21"/>
      <c r="AA52" s="21"/>
      <c r="AB52" s="21"/>
      <c r="AC52" s="19">
        <v>0</v>
      </c>
      <c r="AD52" s="19">
        <v>0</v>
      </c>
      <c r="AE52" s="19">
        <v>0</v>
      </c>
      <c r="AF52" s="19">
        <v>0</v>
      </c>
      <c r="AG52" s="19">
        <v>0</v>
      </c>
    </row>
  </sheetData>
  <mergeCells count="48">
    <mergeCell ref="AC1:AC2"/>
    <mergeCell ref="AD1:AD2"/>
    <mergeCell ref="AE1:AE2"/>
    <mergeCell ref="AF1:AF2"/>
    <mergeCell ref="AG1:AG2"/>
    <mergeCell ref="X1:X2"/>
    <mergeCell ref="Y1:Y2"/>
    <mergeCell ref="Z1:Z2"/>
    <mergeCell ref="AA1:AA2"/>
    <mergeCell ref="AB1:AB2"/>
    <mergeCell ref="B47:B48"/>
    <mergeCell ref="B18:B21"/>
    <mergeCell ref="B24:B25"/>
    <mergeCell ref="B27:B29"/>
    <mergeCell ref="B34:B42"/>
    <mergeCell ref="B43:B46"/>
    <mergeCell ref="A2:K2"/>
    <mergeCell ref="B4:B7"/>
    <mergeCell ref="B9:B11"/>
    <mergeCell ref="B12:B14"/>
    <mergeCell ref="B15:B16"/>
    <mergeCell ref="A4:A7"/>
    <mergeCell ref="A9:A11"/>
    <mergeCell ref="A12:A14"/>
    <mergeCell ref="A15:A16"/>
    <mergeCell ref="B49:B52"/>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18:A21"/>
    <mergeCell ref="A49:A52"/>
    <mergeCell ref="A24:A25"/>
    <mergeCell ref="A27:A29"/>
    <mergeCell ref="A34:A42"/>
    <mergeCell ref="A43:A46"/>
    <mergeCell ref="A47:A48"/>
  </mergeCells>
  <phoneticPr fontId="0" type="noConversion"/>
  <conditionalFormatting sqref="AA4">
    <cfRule type="cellIs" dxfId="344" priority="10" stopIfTrue="1" operator="greaterThan">
      <formula>0</formula>
    </cfRule>
    <cfRule type="cellIs" dxfId="343" priority="11" stopIfTrue="1" operator="greaterThan">
      <formula>0</formula>
    </cfRule>
    <cfRule type="cellIs" dxfId="342" priority="12" stopIfTrue="1" operator="greaterThan">
      <formula>0</formula>
    </cfRule>
  </conditionalFormatting>
  <conditionalFormatting sqref="AA5:AA28">
    <cfRule type="cellIs" dxfId="341" priority="7" stopIfTrue="1" operator="greaterThan">
      <formula>0</formula>
    </cfRule>
    <cfRule type="cellIs" dxfId="340" priority="8" stopIfTrue="1" operator="greaterThan">
      <formula>0</formula>
    </cfRule>
    <cfRule type="cellIs" dxfId="339" priority="9" stopIfTrue="1" operator="greaterThan">
      <formula>0</formula>
    </cfRule>
  </conditionalFormatting>
  <conditionalFormatting sqref="AB4:AD4 AC5:AD52 AE4:AG52">
    <cfRule type="cellIs" dxfId="338" priority="4" stopIfTrue="1" operator="greaterThan">
      <formula>0</formula>
    </cfRule>
    <cfRule type="cellIs" dxfId="337" priority="5" stopIfTrue="1" operator="greaterThan">
      <formula>0</formula>
    </cfRule>
    <cfRule type="cellIs" dxfId="336" priority="6" stopIfTrue="1" operator="greaterThan">
      <formula>0</formula>
    </cfRule>
  </conditionalFormatting>
  <conditionalFormatting sqref="AB5:AB28">
    <cfRule type="cellIs" dxfId="335" priority="1" stopIfTrue="1" operator="greaterThan">
      <formula>0</formula>
    </cfRule>
    <cfRule type="cellIs" dxfId="334" priority="2" stopIfTrue="1" operator="greaterThan">
      <formula>0</formula>
    </cfRule>
    <cfRule type="cellIs" dxfId="333" priority="3" stopIfTrue="1" operator="greaterThan">
      <formula>0</formula>
    </cfRule>
  </conditionalFormatting>
  <conditionalFormatting sqref="L4">
    <cfRule type="cellIs" dxfId="332" priority="40" stopIfTrue="1" operator="greaterThan">
      <formula>0</formula>
    </cfRule>
    <cfRule type="cellIs" dxfId="331" priority="41" stopIfTrue="1" operator="greaterThan">
      <formula>0</formula>
    </cfRule>
    <cfRule type="cellIs" dxfId="330" priority="42" stopIfTrue="1" operator="greaterThan">
      <formula>0</formula>
    </cfRule>
  </conditionalFormatting>
  <conditionalFormatting sqref="L5:L28">
    <cfRule type="cellIs" dxfId="329" priority="37" stopIfTrue="1" operator="greaterThan">
      <formula>0</formula>
    </cfRule>
    <cfRule type="cellIs" dxfId="328" priority="38" stopIfTrue="1" operator="greaterThan">
      <formula>0</formula>
    </cfRule>
    <cfRule type="cellIs" dxfId="327" priority="39" stopIfTrue="1" operator="greaterThan">
      <formula>0</formula>
    </cfRule>
  </conditionalFormatting>
  <conditionalFormatting sqref="M4:W4">
    <cfRule type="cellIs" dxfId="326" priority="34" stopIfTrue="1" operator="greaterThan">
      <formula>0</formula>
    </cfRule>
    <cfRule type="cellIs" dxfId="325" priority="35" stopIfTrue="1" operator="greaterThan">
      <formula>0</formula>
    </cfRule>
    <cfRule type="cellIs" dxfId="324" priority="36" stopIfTrue="1" operator="greaterThan">
      <formula>0</formula>
    </cfRule>
  </conditionalFormatting>
  <conditionalFormatting sqref="M5:W28">
    <cfRule type="cellIs" dxfId="323" priority="31" stopIfTrue="1" operator="greaterThan">
      <formula>0</formula>
    </cfRule>
    <cfRule type="cellIs" dxfId="322" priority="32" stopIfTrue="1" operator="greaterThan">
      <formula>0</formula>
    </cfRule>
    <cfRule type="cellIs" dxfId="321" priority="33" stopIfTrue="1" operator="greaterThan">
      <formula>0</formula>
    </cfRule>
  </conditionalFormatting>
  <conditionalFormatting sqref="X4">
    <cfRule type="cellIs" dxfId="320" priority="28" stopIfTrue="1" operator="greaterThan">
      <formula>0</formula>
    </cfRule>
    <cfRule type="cellIs" dxfId="319" priority="29" stopIfTrue="1" operator="greaterThan">
      <formula>0</formula>
    </cfRule>
    <cfRule type="cellIs" dxfId="318" priority="30" stopIfTrue="1" operator="greaterThan">
      <formula>0</formula>
    </cfRule>
  </conditionalFormatting>
  <conditionalFormatting sqref="X5:X28">
    <cfRule type="cellIs" dxfId="317" priority="25" stopIfTrue="1" operator="greaterThan">
      <formula>0</formula>
    </cfRule>
    <cfRule type="cellIs" dxfId="316" priority="26" stopIfTrue="1" operator="greaterThan">
      <formula>0</formula>
    </cfRule>
    <cfRule type="cellIs" dxfId="315" priority="27" stopIfTrue="1" operator="greaterThan">
      <formula>0</formula>
    </cfRule>
  </conditionalFormatting>
  <conditionalFormatting sqref="Y4">
    <cfRule type="cellIs" dxfId="314" priority="22" stopIfTrue="1" operator="greaterThan">
      <formula>0</formula>
    </cfRule>
    <cfRule type="cellIs" dxfId="313" priority="23" stopIfTrue="1" operator="greaterThan">
      <formula>0</formula>
    </cfRule>
    <cfRule type="cellIs" dxfId="312" priority="24" stopIfTrue="1" operator="greaterThan">
      <formula>0</formula>
    </cfRule>
  </conditionalFormatting>
  <conditionalFormatting sqref="Y5:Y28">
    <cfRule type="cellIs" dxfId="311" priority="19" stopIfTrue="1" operator="greaterThan">
      <formula>0</formula>
    </cfRule>
    <cfRule type="cellIs" dxfId="310" priority="20" stopIfTrue="1" operator="greaterThan">
      <formula>0</formula>
    </cfRule>
    <cfRule type="cellIs" dxfId="309" priority="21" stopIfTrue="1" operator="greaterThan">
      <formula>0</formula>
    </cfRule>
  </conditionalFormatting>
  <conditionalFormatting sqref="Z4">
    <cfRule type="cellIs" dxfId="308" priority="16" stopIfTrue="1" operator="greaterThan">
      <formula>0</formula>
    </cfRule>
    <cfRule type="cellIs" dxfId="307" priority="17" stopIfTrue="1" operator="greaterThan">
      <formula>0</formula>
    </cfRule>
    <cfRule type="cellIs" dxfId="306" priority="18" stopIfTrue="1" operator="greaterThan">
      <formula>0</formula>
    </cfRule>
  </conditionalFormatting>
  <conditionalFormatting sqref="Z5:Z28">
    <cfRule type="cellIs" dxfId="305" priority="13" stopIfTrue="1" operator="greaterThan">
      <formula>0</formula>
    </cfRule>
    <cfRule type="cellIs" dxfId="304" priority="14" stopIfTrue="1" operator="greaterThan">
      <formula>0</formula>
    </cfRule>
    <cfRule type="cellIs" dxfId="303" priority="15"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2"/>
  <sheetViews>
    <sheetView zoomScale="70" zoomScaleNormal="7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23" width="14.42578125" style="18" customWidth="1"/>
    <col min="24" max="25" width="14.42578125" style="15" customWidth="1"/>
    <col min="26" max="16384" width="9.7109375" style="15"/>
  </cols>
  <sheetData>
    <row r="1" spans="1:25" ht="33" customHeight="1" x14ac:dyDescent="0.25">
      <c r="A1" s="142" t="s">
        <v>52</v>
      </c>
      <c r="B1" s="142"/>
      <c r="C1" s="142"/>
      <c r="D1" s="142" t="s">
        <v>53</v>
      </c>
      <c r="E1" s="142"/>
      <c r="F1" s="142"/>
      <c r="G1" s="142"/>
      <c r="H1" s="142"/>
      <c r="I1" s="142" t="s">
        <v>54</v>
      </c>
      <c r="J1" s="142"/>
      <c r="K1" s="142"/>
      <c r="L1" s="141" t="s">
        <v>233</v>
      </c>
      <c r="M1" s="141" t="s">
        <v>234</v>
      </c>
      <c r="N1" s="141" t="s">
        <v>235</v>
      </c>
      <c r="O1" s="141" t="s">
        <v>236</v>
      </c>
      <c r="P1" s="141" t="s">
        <v>237</v>
      </c>
      <c r="Q1" s="141" t="s">
        <v>238</v>
      </c>
      <c r="R1" s="141" t="s">
        <v>305</v>
      </c>
      <c r="S1" s="141" t="s">
        <v>306</v>
      </c>
      <c r="T1" s="141" t="s">
        <v>238</v>
      </c>
      <c r="U1" s="141" t="s">
        <v>307</v>
      </c>
      <c r="V1" s="141" t="s">
        <v>308</v>
      </c>
      <c r="W1" s="141" t="s">
        <v>309</v>
      </c>
      <c r="X1" s="141" t="s">
        <v>310</v>
      </c>
      <c r="Y1" s="141" t="s">
        <v>311</v>
      </c>
    </row>
    <row r="2" spans="1:25" ht="21.75" customHeight="1" x14ac:dyDescent="0.25">
      <c r="A2" s="142" t="s">
        <v>42</v>
      </c>
      <c r="B2" s="142"/>
      <c r="C2" s="142"/>
      <c r="D2" s="142"/>
      <c r="E2" s="142"/>
      <c r="F2" s="142"/>
      <c r="G2" s="142"/>
      <c r="H2" s="142"/>
      <c r="I2" s="142"/>
      <c r="J2" s="142"/>
      <c r="K2" s="142"/>
      <c r="L2" s="141"/>
      <c r="M2" s="141"/>
      <c r="N2" s="141"/>
      <c r="O2" s="141"/>
      <c r="P2" s="141"/>
      <c r="Q2" s="141"/>
      <c r="R2" s="141"/>
      <c r="S2" s="141"/>
      <c r="T2" s="141"/>
      <c r="U2" s="141"/>
      <c r="V2" s="141"/>
      <c r="W2" s="141"/>
      <c r="X2" s="141"/>
      <c r="Y2" s="141"/>
    </row>
    <row r="3" spans="1:25" s="16" customFormat="1" ht="45" x14ac:dyDescent="0.2">
      <c r="A3" s="120" t="s">
        <v>3</v>
      </c>
      <c r="B3" s="120" t="s">
        <v>1</v>
      </c>
      <c r="C3" s="121" t="s">
        <v>4</v>
      </c>
      <c r="D3" s="121" t="s">
        <v>6</v>
      </c>
      <c r="E3" s="121" t="s">
        <v>37</v>
      </c>
      <c r="F3" s="121" t="s">
        <v>38</v>
      </c>
      <c r="G3" s="121" t="s">
        <v>47</v>
      </c>
      <c r="H3" s="122" t="s">
        <v>5</v>
      </c>
      <c r="I3" s="123" t="s">
        <v>28</v>
      </c>
      <c r="J3" s="124" t="s">
        <v>0</v>
      </c>
      <c r="K3" s="120" t="s">
        <v>7</v>
      </c>
      <c r="L3" s="110" t="s">
        <v>2</v>
      </c>
      <c r="M3" s="110" t="s">
        <v>2</v>
      </c>
      <c r="N3" s="110" t="s">
        <v>2</v>
      </c>
      <c r="O3" s="110" t="s">
        <v>2</v>
      </c>
      <c r="P3" s="110" t="s">
        <v>2</v>
      </c>
      <c r="Q3" s="110" t="s">
        <v>2</v>
      </c>
      <c r="R3" s="110" t="s">
        <v>2</v>
      </c>
      <c r="S3" s="110" t="s">
        <v>2</v>
      </c>
      <c r="T3" s="110" t="s">
        <v>2</v>
      </c>
      <c r="U3" s="110" t="s">
        <v>2</v>
      </c>
      <c r="V3" s="110" t="s">
        <v>2</v>
      </c>
      <c r="W3" s="110" t="s">
        <v>2</v>
      </c>
      <c r="X3" s="110"/>
      <c r="Y3" s="110"/>
    </row>
    <row r="4" spans="1:25" ht="85.5" x14ac:dyDescent="0.25">
      <c r="A4" s="138" t="s">
        <v>121</v>
      </c>
      <c r="B4" s="148">
        <v>1</v>
      </c>
      <c r="C4" s="23">
        <v>1</v>
      </c>
      <c r="D4" s="24" t="s">
        <v>55</v>
      </c>
      <c r="E4" s="33" t="s">
        <v>41</v>
      </c>
      <c r="F4" s="30" t="s">
        <v>95</v>
      </c>
      <c r="G4" s="33" t="s">
        <v>113</v>
      </c>
      <c r="H4" s="37">
        <v>0</v>
      </c>
      <c r="I4" s="33"/>
      <c r="J4" s="125">
        <f>I4-(SUM(L4:Y4))</f>
        <v>0</v>
      </c>
      <c r="K4" s="126" t="str">
        <f>IF(J4&lt;0,"ATENÇÃO","OK")</f>
        <v>OK</v>
      </c>
      <c r="L4" s="19"/>
      <c r="M4" s="19"/>
      <c r="N4" s="19"/>
      <c r="O4" s="19"/>
      <c r="P4" s="19"/>
      <c r="Q4" s="19"/>
      <c r="R4" s="19"/>
      <c r="S4" s="19"/>
      <c r="T4" s="19">
        <v>0</v>
      </c>
      <c r="U4" s="19">
        <v>0</v>
      </c>
      <c r="V4" s="19"/>
      <c r="W4" s="19"/>
      <c r="X4" s="19"/>
      <c r="Y4" s="19"/>
    </row>
    <row r="5" spans="1:25" ht="142.5" x14ac:dyDescent="0.25">
      <c r="A5" s="138"/>
      <c r="B5" s="148"/>
      <c r="C5" s="23">
        <v>2</v>
      </c>
      <c r="D5" s="24" t="s">
        <v>56</v>
      </c>
      <c r="E5" s="33" t="s">
        <v>90</v>
      </c>
      <c r="F5" s="30"/>
      <c r="G5" s="33" t="s">
        <v>113</v>
      </c>
      <c r="H5" s="37">
        <v>0</v>
      </c>
      <c r="I5" s="33">
        <v>390</v>
      </c>
      <c r="J5" s="125">
        <f t="shared" ref="J5:J52" si="0">I5-(SUM(L5:Y5))</f>
        <v>390</v>
      </c>
      <c r="K5" s="126" t="str">
        <f t="shared" ref="K5:K52" si="1">IF(J5&lt;0,"ATENÇÃO","OK")</f>
        <v>OK</v>
      </c>
      <c r="L5" s="19"/>
      <c r="M5" s="19"/>
      <c r="N5" s="19"/>
      <c r="O5" s="19"/>
      <c r="P5" s="19"/>
      <c r="Q5" s="19"/>
      <c r="R5" s="19"/>
      <c r="S5" s="19"/>
      <c r="T5" s="19"/>
      <c r="U5" s="19">
        <v>0</v>
      </c>
      <c r="V5" s="19"/>
      <c r="W5" s="19"/>
      <c r="X5" s="19"/>
      <c r="Y5" s="19"/>
    </row>
    <row r="6" spans="1:25" ht="42.75" x14ac:dyDescent="0.25">
      <c r="A6" s="138"/>
      <c r="B6" s="148"/>
      <c r="C6" s="23">
        <v>3</v>
      </c>
      <c r="D6" s="24" t="s">
        <v>57</v>
      </c>
      <c r="E6" s="36" t="s">
        <v>41</v>
      </c>
      <c r="F6" s="30"/>
      <c r="G6" s="33" t="s">
        <v>113</v>
      </c>
      <c r="H6" s="37">
        <v>0</v>
      </c>
      <c r="I6" s="33"/>
      <c r="J6" s="125">
        <f t="shared" si="0"/>
        <v>0</v>
      </c>
      <c r="K6" s="126" t="str">
        <f t="shared" si="1"/>
        <v>OK</v>
      </c>
      <c r="L6" s="19"/>
      <c r="M6" s="19"/>
      <c r="N6" s="19"/>
      <c r="O6" s="19"/>
      <c r="P6" s="19"/>
      <c r="Q6" s="19"/>
      <c r="R6" s="19"/>
      <c r="S6" s="19"/>
      <c r="T6" s="19"/>
      <c r="U6" s="19">
        <v>0</v>
      </c>
      <c r="V6" s="19"/>
      <c r="W6" s="19"/>
      <c r="X6" s="19"/>
      <c r="Y6" s="19"/>
    </row>
    <row r="7" spans="1:25" ht="114" x14ac:dyDescent="0.25">
      <c r="A7" s="138"/>
      <c r="B7" s="148"/>
      <c r="C7" s="23">
        <v>4</v>
      </c>
      <c r="D7" s="24" t="s">
        <v>58</v>
      </c>
      <c r="E7" s="36" t="s">
        <v>41</v>
      </c>
      <c r="F7" s="30"/>
      <c r="G7" s="33" t="s">
        <v>113</v>
      </c>
      <c r="H7" s="37">
        <v>0</v>
      </c>
      <c r="I7" s="33"/>
      <c r="J7" s="125">
        <f t="shared" si="0"/>
        <v>0</v>
      </c>
      <c r="K7" s="126" t="str">
        <f t="shared" si="1"/>
        <v>OK</v>
      </c>
      <c r="L7" s="19"/>
      <c r="M7" s="19"/>
      <c r="N7" s="19"/>
      <c r="O7" s="19"/>
      <c r="P7" s="19"/>
      <c r="Q7" s="19"/>
      <c r="R7" s="19"/>
      <c r="S7" s="19"/>
      <c r="T7" s="19"/>
      <c r="U7" s="19"/>
      <c r="V7" s="19"/>
      <c r="W7" s="19"/>
      <c r="X7" s="19"/>
      <c r="Y7" s="19"/>
    </row>
    <row r="8" spans="1:25" ht="231" customHeight="1" x14ac:dyDescent="0.25">
      <c r="A8" s="127" t="s">
        <v>115</v>
      </c>
      <c r="B8" s="98">
        <v>2</v>
      </c>
      <c r="C8" s="25">
        <v>5</v>
      </c>
      <c r="D8" s="26" t="s">
        <v>59</v>
      </c>
      <c r="E8" s="34" t="s">
        <v>91</v>
      </c>
      <c r="F8" s="31" t="s">
        <v>96</v>
      </c>
      <c r="G8" s="34" t="s">
        <v>113</v>
      </c>
      <c r="H8" s="38">
        <v>1.21</v>
      </c>
      <c r="I8" s="34">
        <v>936</v>
      </c>
      <c r="J8" s="125">
        <f t="shared" si="0"/>
        <v>720</v>
      </c>
      <c r="K8" s="126" t="str">
        <f t="shared" si="1"/>
        <v>OK</v>
      </c>
      <c r="L8" s="19"/>
      <c r="M8" s="19">
        <v>96</v>
      </c>
      <c r="N8" s="19"/>
      <c r="O8" s="19"/>
      <c r="P8" s="19"/>
      <c r="Q8" s="19"/>
      <c r="R8" s="19"/>
      <c r="S8" s="19"/>
      <c r="T8" s="19"/>
      <c r="U8" s="19"/>
      <c r="V8" s="19"/>
      <c r="W8" s="19">
        <v>120</v>
      </c>
      <c r="X8" s="19"/>
      <c r="Y8" s="19"/>
    </row>
    <row r="9" spans="1:25" ht="213.75" x14ac:dyDescent="0.25">
      <c r="A9" s="135" t="s">
        <v>116</v>
      </c>
      <c r="B9" s="148">
        <v>3</v>
      </c>
      <c r="C9" s="23">
        <v>6</v>
      </c>
      <c r="D9" s="24" t="s">
        <v>60</v>
      </c>
      <c r="E9" s="33" t="s">
        <v>44</v>
      </c>
      <c r="F9" s="30" t="s">
        <v>97</v>
      </c>
      <c r="G9" s="33" t="s">
        <v>113</v>
      </c>
      <c r="H9" s="37">
        <v>1.1000000000000001</v>
      </c>
      <c r="I9" s="33">
        <v>936</v>
      </c>
      <c r="J9" s="125">
        <f t="shared" si="0"/>
        <v>672</v>
      </c>
      <c r="K9" s="126" t="str">
        <f t="shared" si="1"/>
        <v>OK</v>
      </c>
      <c r="L9" s="19"/>
      <c r="M9" s="19"/>
      <c r="N9" s="19"/>
      <c r="O9" s="19"/>
      <c r="P9" s="19">
        <v>120</v>
      </c>
      <c r="Q9" s="19"/>
      <c r="R9" s="19"/>
      <c r="S9" s="19">
        <v>48</v>
      </c>
      <c r="T9" s="19"/>
      <c r="U9" s="19"/>
      <c r="V9" s="19"/>
      <c r="W9" s="19"/>
      <c r="X9" s="19"/>
      <c r="Y9" s="19">
        <v>96</v>
      </c>
    </row>
    <row r="10" spans="1:25" ht="213.75" x14ac:dyDescent="0.25">
      <c r="A10" s="135"/>
      <c r="B10" s="148"/>
      <c r="C10" s="23">
        <v>7</v>
      </c>
      <c r="D10" s="24" t="s">
        <v>61</v>
      </c>
      <c r="E10" s="33" t="s">
        <v>44</v>
      </c>
      <c r="F10" s="30" t="s">
        <v>98</v>
      </c>
      <c r="G10" s="33" t="s">
        <v>113</v>
      </c>
      <c r="H10" s="37">
        <v>6.8</v>
      </c>
      <c r="I10" s="33"/>
      <c r="J10" s="125">
        <f t="shared" si="0"/>
        <v>0</v>
      </c>
      <c r="K10" s="126" t="str">
        <f t="shared" si="1"/>
        <v>OK</v>
      </c>
      <c r="L10" s="19"/>
      <c r="M10" s="19"/>
      <c r="N10" s="19"/>
      <c r="O10" s="19"/>
      <c r="P10" s="19"/>
      <c r="Q10" s="19"/>
      <c r="R10" s="19"/>
      <c r="S10" s="19"/>
      <c r="T10" s="19"/>
      <c r="U10" s="19"/>
      <c r="V10" s="19"/>
      <c r="W10" s="19"/>
      <c r="X10" s="19"/>
      <c r="Y10" s="19"/>
    </row>
    <row r="11" spans="1:25" ht="285" x14ac:dyDescent="0.25">
      <c r="A11" s="135"/>
      <c r="B11" s="148"/>
      <c r="C11" s="23">
        <v>8</v>
      </c>
      <c r="D11" s="24" t="s">
        <v>62</v>
      </c>
      <c r="E11" s="33" t="s">
        <v>41</v>
      </c>
      <c r="F11" s="30" t="s">
        <v>99</v>
      </c>
      <c r="G11" s="33" t="s">
        <v>113</v>
      </c>
      <c r="H11" s="37">
        <v>0.73</v>
      </c>
      <c r="I11" s="33"/>
      <c r="J11" s="125">
        <f t="shared" si="0"/>
        <v>0</v>
      </c>
      <c r="K11" s="126" t="str">
        <f t="shared" si="1"/>
        <v>OK</v>
      </c>
      <c r="L11" s="19"/>
      <c r="M11" s="19"/>
      <c r="N11" s="19"/>
      <c r="O11" s="19"/>
      <c r="P11" s="19"/>
      <c r="Q11" s="19"/>
      <c r="R11" s="19"/>
      <c r="S11" s="19"/>
      <c r="T11" s="19"/>
      <c r="U11" s="19"/>
      <c r="V11" s="19"/>
      <c r="W11" s="19"/>
      <c r="X11" s="19"/>
      <c r="Y11" s="19"/>
    </row>
    <row r="12" spans="1:25" ht="299.25" x14ac:dyDescent="0.25">
      <c r="A12" s="135" t="s">
        <v>116</v>
      </c>
      <c r="B12" s="147">
        <v>4</v>
      </c>
      <c r="C12" s="25">
        <v>9</v>
      </c>
      <c r="D12" s="26" t="s">
        <v>312</v>
      </c>
      <c r="E12" s="34" t="s">
        <v>44</v>
      </c>
      <c r="F12" s="31" t="s">
        <v>97</v>
      </c>
      <c r="G12" s="34" t="s">
        <v>113</v>
      </c>
      <c r="H12" s="38">
        <v>1.1000000000000001</v>
      </c>
      <c r="I12" s="34">
        <v>390</v>
      </c>
      <c r="J12" s="125">
        <f t="shared" si="0"/>
        <v>174</v>
      </c>
      <c r="K12" s="126" t="str">
        <f t="shared" si="1"/>
        <v>OK</v>
      </c>
      <c r="L12" s="19"/>
      <c r="M12" s="19"/>
      <c r="N12" s="19"/>
      <c r="O12" s="19"/>
      <c r="P12" s="19">
        <v>48</v>
      </c>
      <c r="Q12" s="19"/>
      <c r="R12" s="19"/>
      <c r="S12" s="19">
        <v>120</v>
      </c>
      <c r="T12" s="19"/>
      <c r="U12" s="19"/>
      <c r="V12" s="19"/>
      <c r="W12" s="19"/>
      <c r="X12" s="19"/>
      <c r="Y12" s="19">
        <v>48</v>
      </c>
    </row>
    <row r="13" spans="1:25" ht="285" x14ac:dyDescent="0.25">
      <c r="A13" s="135"/>
      <c r="B13" s="147"/>
      <c r="C13" s="25">
        <v>10</v>
      </c>
      <c r="D13" s="26" t="s">
        <v>313</v>
      </c>
      <c r="E13" s="34" t="s">
        <v>44</v>
      </c>
      <c r="F13" s="31" t="s">
        <v>97</v>
      </c>
      <c r="G13" s="34" t="s">
        <v>113</v>
      </c>
      <c r="H13" s="38">
        <v>1.52</v>
      </c>
      <c r="I13" s="34">
        <v>234</v>
      </c>
      <c r="J13" s="125">
        <f t="shared" si="0"/>
        <v>210</v>
      </c>
      <c r="K13" s="126" t="str">
        <f t="shared" si="1"/>
        <v>OK</v>
      </c>
      <c r="L13" s="19"/>
      <c r="M13" s="19"/>
      <c r="N13" s="19"/>
      <c r="O13" s="19"/>
      <c r="P13" s="19">
        <v>24</v>
      </c>
      <c r="Q13" s="19"/>
      <c r="R13" s="19"/>
      <c r="S13" s="19"/>
      <c r="T13" s="19"/>
      <c r="U13" s="19"/>
      <c r="V13" s="19"/>
      <c r="W13" s="19"/>
      <c r="X13" s="19"/>
      <c r="Y13" s="19"/>
    </row>
    <row r="14" spans="1:25" ht="327.75" x14ac:dyDescent="0.25">
      <c r="A14" s="135"/>
      <c r="B14" s="147"/>
      <c r="C14" s="25">
        <v>11</v>
      </c>
      <c r="D14" s="26" t="s">
        <v>63</v>
      </c>
      <c r="E14" s="34" t="s">
        <v>44</v>
      </c>
      <c r="F14" s="31" t="s">
        <v>97</v>
      </c>
      <c r="G14" s="34" t="s">
        <v>113</v>
      </c>
      <c r="H14" s="38">
        <v>1.4</v>
      </c>
      <c r="I14" s="34">
        <v>390</v>
      </c>
      <c r="J14" s="125">
        <f t="shared" si="0"/>
        <v>306</v>
      </c>
      <c r="K14" s="126" t="str">
        <f t="shared" si="1"/>
        <v>OK</v>
      </c>
      <c r="L14" s="19"/>
      <c r="M14" s="19"/>
      <c r="N14" s="19"/>
      <c r="O14" s="19"/>
      <c r="P14" s="19"/>
      <c r="Q14" s="19"/>
      <c r="R14" s="19"/>
      <c r="S14" s="19"/>
      <c r="T14" s="19"/>
      <c r="U14" s="19"/>
      <c r="V14" s="19"/>
      <c r="W14" s="19"/>
      <c r="X14" s="19"/>
      <c r="Y14" s="19">
        <v>84</v>
      </c>
    </row>
    <row r="15" spans="1:25" ht="213.75" x14ac:dyDescent="0.25">
      <c r="A15" s="135" t="s">
        <v>116</v>
      </c>
      <c r="B15" s="148">
        <v>5</v>
      </c>
      <c r="C15" s="23">
        <v>12</v>
      </c>
      <c r="D15" s="24" t="s">
        <v>314</v>
      </c>
      <c r="E15" s="33" t="s">
        <v>41</v>
      </c>
      <c r="F15" s="30" t="s">
        <v>97</v>
      </c>
      <c r="G15" s="33" t="s">
        <v>113</v>
      </c>
      <c r="H15" s="37">
        <v>2.2000000000000002</v>
      </c>
      <c r="I15" s="33">
        <v>390</v>
      </c>
      <c r="J15" s="125">
        <f t="shared" si="0"/>
        <v>210</v>
      </c>
      <c r="K15" s="126" t="str">
        <f t="shared" si="1"/>
        <v>OK</v>
      </c>
      <c r="L15" s="19"/>
      <c r="M15" s="19"/>
      <c r="N15" s="19"/>
      <c r="O15" s="19"/>
      <c r="P15" s="19">
        <v>48</v>
      </c>
      <c r="Q15" s="19"/>
      <c r="R15" s="19"/>
      <c r="S15" s="19">
        <v>48</v>
      </c>
      <c r="T15" s="19"/>
      <c r="U15" s="19"/>
      <c r="V15" s="19"/>
      <c r="W15" s="19"/>
      <c r="X15" s="19"/>
      <c r="Y15" s="19">
        <v>84</v>
      </c>
    </row>
    <row r="16" spans="1:25" ht="285" x14ac:dyDescent="0.25">
      <c r="A16" s="135"/>
      <c r="B16" s="148"/>
      <c r="C16" s="23">
        <v>13</v>
      </c>
      <c r="D16" s="24" t="s">
        <v>315</v>
      </c>
      <c r="E16" s="33" t="s">
        <v>41</v>
      </c>
      <c r="F16" s="30" t="s">
        <v>97</v>
      </c>
      <c r="G16" s="33" t="s">
        <v>113</v>
      </c>
      <c r="H16" s="37">
        <v>1.45</v>
      </c>
      <c r="I16" s="33">
        <v>936</v>
      </c>
      <c r="J16" s="125">
        <f t="shared" si="0"/>
        <v>672</v>
      </c>
      <c r="K16" s="126" t="str">
        <f t="shared" si="1"/>
        <v>OK</v>
      </c>
      <c r="L16" s="19"/>
      <c r="M16" s="19"/>
      <c r="N16" s="19"/>
      <c r="O16" s="19"/>
      <c r="P16" s="19">
        <v>72</v>
      </c>
      <c r="Q16" s="19"/>
      <c r="R16" s="19"/>
      <c r="S16" s="19">
        <v>48</v>
      </c>
      <c r="T16" s="19"/>
      <c r="U16" s="19"/>
      <c r="V16" s="19"/>
      <c r="W16" s="19"/>
      <c r="X16" s="19"/>
      <c r="Y16" s="19">
        <v>144</v>
      </c>
    </row>
    <row r="17" spans="1:25" ht="270.75" x14ac:dyDescent="0.25">
      <c r="A17" s="127" t="s">
        <v>117</v>
      </c>
      <c r="B17" s="98">
        <v>6</v>
      </c>
      <c r="C17" s="25">
        <v>14</v>
      </c>
      <c r="D17" s="26" t="s">
        <v>64</v>
      </c>
      <c r="E17" s="34" t="s">
        <v>41</v>
      </c>
      <c r="F17" s="31" t="s">
        <v>100</v>
      </c>
      <c r="G17" s="34" t="s">
        <v>113</v>
      </c>
      <c r="H17" s="38">
        <v>2.4300000000000002</v>
      </c>
      <c r="I17" s="34">
        <v>260</v>
      </c>
      <c r="J17" s="125">
        <f t="shared" si="0"/>
        <v>260</v>
      </c>
      <c r="K17" s="126" t="str">
        <f t="shared" si="1"/>
        <v>OK</v>
      </c>
      <c r="L17" s="19"/>
      <c r="M17" s="19"/>
      <c r="N17" s="19"/>
      <c r="O17" s="19"/>
      <c r="P17" s="19"/>
      <c r="Q17" s="19"/>
      <c r="R17" s="19"/>
      <c r="S17" s="19"/>
      <c r="T17" s="19"/>
      <c r="U17" s="19"/>
      <c r="V17" s="19"/>
      <c r="W17" s="19"/>
      <c r="X17" s="19"/>
      <c r="Y17" s="19"/>
    </row>
    <row r="18" spans="1:25" ht="242.25" x14ac:dyDescent="0.25">
      <c r="A18" s="135" t="s">
        <v>118</v>
      </c>
      <c r="B18" s="148">
        <v>7</v>
      </c>
      <c r="C18" s="23">
        <v>15</v>
      </c>
      <c r="D18" s="24" t="s">
        <v>65</v>
      </c>
      <c r="E18" s="33" t="s">
        <v>41</v>
      </c>
      <c r="F18" s="30" t="s">
        <v>101</v>
      </c>
      <c r="G18" s="33" t="s">
        <v>113</v>
      </c>
      <c r="H18" s="37">
        <v>0.63</v>
      </c>
      <c r="I18" s="33">
        <v>390</v>
      </c>
      <c r="J18" s="125">
        <f t="shared" si="0"/>
        <v>160</v>
      </c>
      <c r="K18" s="126" t="str">
        <f t="shared" si="1"/>
        <v>OK</v>
      </c>
      <c r="L18" s="19">
        <v>150</v>
      </c>
      <c r="M18" s="19"/>
      <c r="N18" s="19"/>
      <c r="O18" s="19"/>
      <c r="P18" s="19"/>
      <c r="Q18" s="19"/>
      <c r="R18" s="19"/>
      <c r="S18" s="19"/>
      <c r="T18" s="19"/>
      <c r="U18" s="19">
        <v>80</v>
      </c>
      <c r="V18" s="19"/>
      <c r="W18" s="19"/>
      <c r="X18" s="19"/>
      <c r="Y18" s="19"/>
    </row>
    <row r="19" spans="1:25" ht="156.75" x14ac:dyDescent="0.25">
      <c r="A19" s="135"/>
      <c r="B19" s="148"/>
      <c r="C19" s="23">
        <v>16</v>
      </c>
      <c r="D19" s="24" t="s">
        <v>66</v>
      </c>
      <c r="E19" s="33" t="s">
        <v>41</v>
      </c>
      <c r="F19" s="30" t="s">
        <v>101</v>
      </c>
      <c r="G19" s="33" t="s">
        <v>113</v>
      </c>
      <c r="H19" s="37">
        <v>1.08</v>
      </c>
      <c r="I19" s="33"/>
      <c r="J19" s="125">
        <f t="shared" si="0"/>
        <v>0</v>
      </c>
      <c r="K19" s="126" t="str">
        <f t="shared" si="1"/>
        <v>OK</v>
      </c>
      <c r="L19" s="19"/>
      <c r="M19" s="19"/>
      <c r="N19" s="19"/>
      <c r="O19" s="19"/>
      <c r="P19" s="19"/>
      <c r="Q19" s="19"/>
      <c r="R19" s="19"/>
      <c r="S19" s="19"/>
      <c r="T19" s="19"/>
      <c r="U19" s="19"/>
      <c r="V19" s="19"/>
      <c r="W19" s="19"/>
      <c r="X19" s="19"/>
      <c r="Y19" s="19"/>
    </row>
    <row r="20" spans="1:25" ht="213.75" x14ac:dyDescent="0.25">
      <c r="A20" s="135"/>
      <c r="B20" s="148"/>
      <c r="C20" s="23">
        <v>17</v>
      </c>
      <c r="D20" s="24" t="s">
        <v>67</v>
      </c>
      <c r="E20" s="33" t="s">
        <v>44</v>
      </c>
      <c r="F20" s="30" t="s">
        <v>99</v>
      </c>
      <c r="G20" s="33" t="s">
        <v>113</v>
      </c>
      <c r="H20" s="37">
        <v>1.35</v>
      </c>
      <c r="I20" s="33">
        <v>156</v>
      </c>
      <c r="J20" s="125">
        <f t="shared" si="0"/>
        <v>156</v>
      </c>
      <c r="K20" s="126" t="str">
        <f t="shared" si="1"/>
        <v>OK</v>
      </c>
      <c r="L20" s="19"/>
      <c r="M20" s="19"/>
      <c r="N20" s="19"/>
      <c r="O20" s="19"/>
      <c r="P20" s="19"/>
      <c r="Q20" s="19"/>
      <c r="R20" s="19"/>
      <c r="S20" s="19"/>
      <c r="T20" s="19"/>
      <c r="U20" s="19"/>
      <c r="V20" s="19"/>
      <c r="W20" s="19"/>
      <c r="X20" s="19"/>
      <c r="Y20" s="19"/>
    </row>
    <row r="21" spans="1:25" ht="171" x14ac:dyDescent="0.25">
      <c r="A21" s="135"/>
      <c r="B21" s="148"/>
      <c r="C21" s="23">
        <v>18</v>
      </c>
      <c r="D21" s="27" t="s">
        <v>68</v>
      </c>
      <c r="E21" s="33" t="s">
        <v>41</v>
      </c>
      <c r="F21" s="30" t="s">
        <v>102</v>
      </c>
      <c r="G21" s="33" t="s">
        <v>113</v>
      </c>
      <c r="H21" s="37">
        <v>3.32</v>
      </c>
      <c r="I21" s="33">
        <v>78</v>
      </c>
      <c r="J21" s="125">
        <f t="shared" si="0"/>
        <v>68</v>
      </c>
      <c r="K21" s="126" t="str">
        <f t="shared" si="1"/>
        <v>OK</v>
      </c>
      <c r="L21" s="19"/>
      <c r="M21" s="19"/>
      <c r="N21" s="19"/>
      <c r="O21" s="19"/>
      <c r="P21" s="19"/>
      <c r="Q21" s="19"/>
      <c r="R21" s="19"/>
      <c r="S21" s="19"/>
      <c r="T21" s="19"/>
      <c r="U21" s="19">
        <v>10</v>
      </c>
      <c r="V21" s="19"/>
      <c r="W21" s="19"/>
      <c r="X21" s="19"/>
      <c r="Y21" s="19"/>
    </row>
    <row r="22" spans="1:25" ht="342" x14ac:dyDescent="0.25">
      <c r="A22" s="127" t="s">
        <v>116</v>
      </c>
      <c r="B22" s="98">
        <v>8</v>
      </c>
      <c r="C22" s="25">
        <v>19</v>
      </c>
      <c r="D22" s="26" t="s">
        <v>69</v>
      </c>
      <c r="E22" s="34" t="s">
        <v>44</v>
      </c>
      <c r="F22" s="31" t="s">
        <v>97</v>
      </c>
      <c r="G22" s="34" t="s">
        <v>113</v>
      </c>
      <c r="H22" s="38">
        <v>3.03</v>
      </c>
      <c r="I22" s="34">
        <v>312</v>
      </c>
      <c r="J22" s="125">
        <f t="shared" si="0"/>
        <v>312</v>
      </c>
      <c r="K22" s="126" t="str">
        <f t="shared" si="1"/>
        <v>OK</v>
      </c>
      <c r="L22" s="19"/>
      <c r="M22" s="19"/>
      <c r="N22" s="19"/>
      <c r="O22" s="19"/>
      <c r="P22" s="19"/>
      <c r="Q22" s="19"/>
      <c r="R22" s="19"/>
      <c r="S22" s="19"/>
      <c r="T22" s="19"/>
      <c r="U22" s="19"/>
      <c r="V22" s="19"/>
      <c r="W22" s="19"/>
      <c r="X22" s="19"/>
      <c r="Y22" s="19"/>
    </row>
    <row r="23" spans="1:25" ht="327.75" x14ac:dyDescent="0.25">
      <c r="A23" s="128" t="s">
        <v>119</v>
      </c>
      <c r="B23" s="99">
        <v>9</v>
      </c>
      <c r="C23" s="23">
        <v>20</v>
      </c>
      <c r="D23" s="24" t="s">
        <v>70</v>
      </c>
      <c r="E23" s="33" t="s">
        <v>44</v>
      </c>
      <c r="F23" s="30" t="s">
        <v>103</v>
      </c>
      <c r="G23" s="33" t="s">
        <v>113</v>
      </c>
      <c r="H23" s="37">
        <v>3.24</v>
      </c>
      <c r="I23" s="33">
        <f>936-300</f>
        <v>636</v>
      </c>
      <c r="J23" s="125">
        <f t="shared" si="0"/>
        <v>366</v>
      </c>
      <c r="K23" s="126" t="str">
        <f t="shared" si="1"/>
        <v>OK</v>
      </c>
      <c r="L23" s="19"/>
      <c r="M23" s="19"/>
      <c r="N23" s="19">
        <v>120</v>
      </c>
      <c r="O23" s="19"/>
      <c r="P23" s="19"/>
      <c r="Q23" s="19"/>
      <c r="R23" s="19"/>
      <c r="S23" s="19"/>
      <c r="T23" s="19"/>
      <c r="U23" s="19"/>
      <c r="V23" s="19">
        <v>150</v>
      </c>
      <c r="W23" s="19"/>
      <c r="X23" s="19"/>
      <c r="Y23" s="19"/>
    </row>
    <row r="24" spans="1:25" ht="199.5" x14ac:dyDescent="0.25">
      <c r="A24" s="137" t="s">
        <v>117</v>
      </c>
      <c r="B24" s="147">
        <v>10</v>
      </c>
      <c r="C24" s="25">
        <v>21</v>
      </c>
      <c r="D24" s="26" t="s">
        <v>316</v>
      </c>
      <c r="E24" s="34" t="s">
        <v>92</v>
      </c>
      <c r="F24" s="31" t="s">
        <v>104</v>
      </c>
      <c r="G24" s="34" t="s">
        <v>114</v>
      </c>
      <c r="H24" s="38">
        <v>2.4700000000000002</v>
      </c>
      <c r="I24" s="34">
        <v>3900</v>
      </c>
      <c r="J24" s="125">
        <f t="shared" si="0"/>
        <v>3300</v>
      </c>
      <c r="K24" s="126" t="str">
        <f t="shared" si="1"/>
        <v>OK</v>
      </c>
      <c r="L24" s="19"/>
      <c r="M24" s="19"/>
      <c r="N24" s="19"/>
      <c r="O24" s="19">
        <v>300</v>
      </c>
      <c r="P24" s="19"/>
      <c r="Q24" s="19"/>
      <c r="R24" s="19"/>
      <c r="S24" s="19"/>
      <c r="T24" s="19"/>
      <c r="U24" s="19"/>
      <c r="V24" s="19"/>
      <c r="W24" s="19"/>
      <c r="X24" s="19">
        <v>300</v>
      </c>
      <c r="Y24" s="19"/>
    </row>
    <row r="25" spans="1:25" ht="199.5" x14ac:dyDescent="0.25">
      <c r="A25" s="137"/>
      <c r="B25" s="147"/>
      <c r="C25" s="25">
        <v>22</v>
      </c>
      <c r="D25" s="26" t="s">
        <v>317</v>
      </c>
      <c r="E25" s="34" t="s">
        <v>92</v>
      </c>
      <c r="F25" s="31" t="s">
        <v>104</v>
      </c>
      <c r="G25" s="34" t="s">
        <v>114</v>
      </c>
      <c r="H25" s="38">
        <v>1.21</v>
      </c>
      <c r="I25" s="34"/>
      <c r="J25" s="125">
        <f t="shared" si="0"/>
        <v>0</v>
      </c>
      <c r="K25" s="126" t="str">
        <f t="shared" si="1"/>
        <v>OK</v>
      </c>
      <c r="L25" s="19"/>
      <c r="M25" s="19"/>
      <c r="N25" s="19"/>
      <c r="O25" s="19"/>
      <c r="P25" s="19"/>
      <c r="Q25" s="19"/>
      <c r="R25" s="19"/>
      <c r="S25" s="19"/>
      <c r="T25" s="19"/>
      <c r="U25" s="19"/>
      <c r="V25" s="19"/>
      <c r="W25" s="19"/>
      <c r="X25" s="19"/>
      <c r="Y25" s="19"/>
    </row>
    <row r="26" spans="1:25" ht="110.25" customHeight="1" x14ac:dyDescent="0.25">
      <c r="A26" s="128" t="s">
        <v>120</v>
      </c>
      <c r="B26" s="99">
        <v>11</v>
      </c>
      <c r="C26" s="23">
        <v>23</v>
      </c>
      <c r="D26" s="24" t="s">
        <v>71</v>
      </c>
      <c r="E26" s="33" t="s">
        <v>41</v>
      </c>
      <c r="F26" s="30" t="s">
        <v>105</v>
      </c>
      <c r="G26" s="33" t="s">
        <v>114</v>
      </c>
      <c r="H26" s="37">
        <v>32.97</v>
      </c>
      <c r="I26" s="33">
        <v>50</v>
      </c>
      <c r="J26" s="125">
        <f t="shared" si="0"/>
        <v>50</v>
      </c>
      <c r="K26" s="126" t="str">
        <f t="shared" si="1"/>
        <v>OK</v>
      </c>
      <c r="L26" s="19"/>
      <c r="M26" s="19"/>
      <c r="N26" s="19"/>
      <c r="O26" s="19"/>
      <c r="P26" s="19"/>
      <c r="Q26" s="19"/>
      <c r="R26" s="19"/>
      <c r="S26" s="19"/>
      <c r="T26" s="19"/>
      <c r="U26" s="19"/>
      <c r="V26" s="19"/>
      <c r="W26" s="19"/>
      <c r="X26" s="19"/>
      <c r="Y26" s="19"/>
    </row>
    <row r="27" spans="1:25" ht="121.5" customHeight="1" x14ac:dyDescent="0.25">
      <c r="A27" s="136" t="s">
        <v>121</v>
      </c>
      <c r="B27" s="147">
        <v>12</v>
      </c>
      <c r="C27" s="25">
        <v>24</v>
      </c>
      <c r="D27" s="26" t="s">
        <v>72</v>
      </c>
      <c r="E27" s="34" t="s">
        <v>41</v>
      </c>
      <c r="F27" s="31"/>
      <c r="G27" s="34" t="s">
        <v>113</v>
      </c>
      <c r="H27" s="38">
        <v>0</v>
      </c>
      <c r="I27" s="34">
        <v>300</v>
      </c>
      <c r="J27" s="125">
        <f t="shared" si="0"/>
        <v>300</v>
      </c>
      <c r="K27" s="126" t="str">
        <f t="shared" si="1"/>
        <v>OK</v>
      </c>
      <c r="L27" s="19"/>
      <c r="M27" s="19"/>
      <c r="N27" s="19"/>
      <c r="O27" s="19"/>
      <c r="P27" s="19"/>
      <c r="Q27" s="19"/>
      <c r="R27" s="19"/>
      <c r="S27" s="19"/>
      <c r="T27" s="19"/>
      <c r="U27" s="19"/>
      <c r="V27" s="19"/>
      <c r="W27" s="19"/>
      <c r="X27" s="19"/>
      <c r="Y27" s="19"/>
    </row>
    <row r="28" spans="1:25" ht="128.25" x14ac:dyDescent="0.25">
      <c r="A28" s="137"/>
      <c r="B28" s="147"/>
      <c r="C28" s="28">
        <v>25</v>
      </c>
      <c r="D28" s="29" t="s">
        <v>73</v>
      </c>
      <c r="E28" s="35" t="s">
        <v>41</v>
      </c>
      <c r="F28" s="32"/>
      <c r="G28" s="35" t="s">
        <v>113</v>
      </c>
      <c r="H28" s="38">
        <v>0</v>
      </c>
      <c r="I28" s="34">
        <v>390</v>
      </c>
      <c r="J28" s="125">
        <f t="shared" si="0"/>
        <v>390</v>
      </c>
      <c r="K28" s="126" t="str">
        <f t="shared" si="1"/>
        <v>OK</v>
      </c>
      <c r="L28" s="19"/>
      <c r="M28" s="19"/>
      <c r="N28" s="19"/>
      <c r="O28" s="19"/>
      <c r="P28" s="19"/>
      <c r="Q28" s="19"/>
      <c r="R28" s="19"/>
      <c r="S28" s="19"/>
      <c r="T28" s="19"/>
      <c r="U28" s="19"/>
      <c r="V28" s="19"/>
      <c r="W28" s="19"/>
      <c r="X28" s="19"/>
      <c r="Y28" s="19"/>
    </row>
    <row r="29" spans="1:25" ht="71.25" x14ac:dyDescent="0.25">
      <c r="A29" s="137"/>
      <c r="B29" s="147"/>
      <c r="C29" s="25">
        <v>26</v>
      </c>
      <c r="D29" s="26" t="s">
        <v>74</v>
      </c>
      <c r="E29" s="34" t="s">
        <v>41</v>
      </c>
      <c r="F29" s="31"/>
      <c r="G29" s="34" t="s">
        <v>113</v>
      </c>
      <c r="H29" s="38">
        <v>0</v>
      </c>
      <c r="I29" s="34">
        <v>390</v>
      </c>
      <c r="J29" s="125">
        <f t="shared" si="0"/>
        <v>390</v>
      </c>
      <c r="K29" s="126" t="str">
        <f t="shared" si="1"/>
        <v>OK</v>
      </c>
      <c r="L29" s="19"/>
      <c r="M29" s="19"/>
      <c r="N29" s="19"/>
      <c r="O29" s="19"/>
      <c r="P29" s="19"/>
      <c r="Q29" s="19"/>
      <c r="R29" s="19"/>
      <c r="S29" s="19"/>
      <c r="T29" s="19"/>
      <c r="U29" s="19"/>
      <c r="V29" s="19"/>
      <c r="W29" s="19"/>
      <c r="X29" s="19"/>
      <c r="Y29" s="19"/>
    </row>
    <row r="30" spans="1:25" ht="185.25" x14ac:dyDescent="0.25">
      <c r="A30" s="128" t="s">
        <v>119</v>
      </c>
      <c r="B30" s="99">
        <v>13</v>
      </c>
      <c r="C30" s="23">
        <v>27</v>
      </c>
      <c r="D30" s="24" t="s">
        <v>318</v>
      </c>
      <c r="E30" s="33" t="s">
        <v>45</v>
      </c>
      <c r="F30" s="30" t="s">
        <v>106</v>
      </c>
      <c r="G30" s="33" t="s">
        <v>113</v>
      </c>
      <c r="H30" s="37">
        <v>0.76</v>
      </c>
      <c r="I30" s="33"/>
      <c r="J30" s="125">
        <f t="shared" si="0"/>
        <v>0</v>
      </c>
      <c r="K30" s="126" t="str">
        <f t="shared" si="1"/>
        <v>OK</v>
      </c>
      <c r="L30" s="19"/>
      <c r="M30" s="19"/>
      <c r="N30" s="19"/>
      <c r="O30" s="19"/>
      <c r="P30" s="19"/>
      <c r="Q30" s="19"/>
      <c r="R30" s="19"/>
      <c r="S30" s="19"/>
      <c r="T30" s="19"/>
      <c r="U30" s="19"/>
      <c r="V30" s="19"/>
      <c r="W30" s="19"/>
      <c r="X30" s="19"/>
      <c r="Y30" s="19"/>
    </row>
    <row r="31" spans="1:25" ht="199.5" x14ac:dyDescent="0.25">
      <c r="A31" s="129" t="s">
        <v>122</v>
      </c>
      <c r="B31" s="98">
        <v>14</v>
      </c>
      <c r="C31" s="25">
        <v>28</v>
      </c>
      <c r="D31" s="26" t="s">
        <v>319</v>
      </c>
      <c r="E31" s="34" t="s">
        <v>45</v>
      </c>
      <c r="F31" s="31" t="s">
        <v>107</v>
      </c>
      <c r="G31" s="34" t="s">
        <v>113</v>
      </c>
      <c r="H31" s="38">
        <v>5.84</v>
      </c>
      <c r="I31" s="34">
        <v>4160</v>
      </c>
      <c r="J31" s="125">
        <f t="shared" si="0"/>
        <v>4160</v>
      </c>
      <c r="K31" s="126" t="str">
        <f t="shared" si="1"/>
        <v>OK</v>
      </c>
      <c r="L31" s="19"/>
      <c r="M31" s="19"/>
      <c r="N31" s="19"/>
      <c r="O31" s="19"/>
      <c r="P31" s="19"/>
      <c r="Q31" s="19"/>
      <c r="R31" s="19"/>
      <c r="S31" s="19"/>
      <c r="T31" s="19"/>
      <c r="U31" s="19"/>
      <c r="V31" s="19"/>
      <c r="W31" s="19"/>
      <c r="X31" s="19"/>
      <c r="Y31" s="19"/>
    </row>
    <row r="32" spans="1:25" ht="285" x14ac:dyDescent="0.25">
      <c r="A32" s="128" t="s">
        <v>119</v>
      </c>
      <c r="B32" s="99">
        <v>15</v>
      </c>
      <c r="C32" s="23">
        <v>29</v>
      </c>
      <c r="D32" s="24" t="s">
        <v>320</v>
      </c>
      <c r="E32" s="33" t="s">
        <v>93</v>
      </c>
      <c r="F32" s="30" t="s">
        <v>108</v>
      </c>
      <c r="G32" s="33" t="s">
        <v>113</v>
      </c>
      <c r="H32" s="37">
        <v>11.05</v>
      </c>
      <c r="I32" s="33">
        <v>1000</v>
      </c>
      <c r="J32" s="125">
        <f t="shared" si="0"/>
        <v>680</v>
      </c>
      <c r="K32" s="126" t="str">
        <f t="shared" si="1"/>
        <v>OK</v>
      </c>
      <c r="L32" s="19"/>
      <c r="M32" s="19"/>
      <c r="N32" s="19"/>
      <c r="O32" s="19"/>
      <c r="P32" s="19"/>
      <c r="Q32" s="19">
        <v>100</v>
      </c>
      <c r="R32" s="19"/>
      <c r="S32" s="19"/>
      <c r="T32" s="19">
        <v>100</v>
      </c>
      <c r="U32" s="19"/>
      <c r="V32" s="19">
        <v>120</v>
      </c>
      <c r="W32" s="19"/>
      <c r="X32" s="19"/>
      <c r="Y32" s="19"/>
    </row>
    <row r="33" spans="1:25" ht="199.5" x14ac:dyDescent="0.25">
      <c r="A33" s="129" t="s">
        <v>121</v>
      </c>
      <c r="B33" s="98">
        <v>16</v>
      </c>
      <c r="C33" s="25">
        <v>30</v>
      </c>
      <c r="D33" s="26" t="s">
        <v>321</v>
      </c>
      <c r="E33" s="34" t="s">
        <v>45</v>
      </c>
      <c r="F33" s="31"/>
      <c r="G33" s="34" t="s">
        <v>113</v>
      </c>
      <c r="H33" s="38">
        <v>0</v>
      </c>
      <c r="I33" s="34">
        <v>8320</v>
      </c>
      <c r="J33" s="125">
        <f t="shared" si="0"/>
        <v>8320</v>
      </c>
      <c r="K33" s="126" t="str">
        <f t="shared" si="1"/>
        <v>OK</v>
      </c>
      <c r="L33" s="19"/>
      <c r="M33" s="19"/>
      <c r="N33" s="19"/>
      <c r="O33" s="19"/>
      <c r="P33" s="19"/>
      <c r="Q33" s="19"/>
      <c r="R33" s="19"/>
      <c r="S33" s="19"/>
      <c r="T33" s="19"/>
      <c r="U33" s="19"/>
      <c r="V33" s="19"/>
      <c r="W33" s="19"/>
      <c r="X33" s="19"/>
      <c r="Y33" s="19"/>
    </row>
    <row r="34" spans="1:25" ht="114" x14ac:dyDescent="0.25">
      <c r="A34" s="138" t="s">
        <v>121</v>
      </c>
      <c r="B34" s="148">
        <v>17</v>
      </c>
      <c r="C34" s="23">
        <v>31</v>
      </c>
      <c r="D34" s="24" t="s">
        <v>75</v>
      </c>
      <c r="E34" s="33" t="s">
        <v>41</v>
      </c>
      <c r="F34" s="30"/>
      <c r="G34" s="33" t="s">
        <v>113</v>
      </c>
      <c r="H34" s="37">
        <v>0</v>
      </c>
      <c r="I34" s="33">
        <v>20</v>
      </c>
      <c r="J34" s="125">
        <f t="shared" si="0"/>
        <v>20</v>
      </c>
      <c r="K34" s="126" t="str">
        <f t="shared" si="1"/>
        <v>OK</v>
      </c>
      <c r="L34" s="19"/>
      <c r="M34" s="19"/>
      <c r="N34" s="19"/>
      <c r="O34" s="19"/>
      <c r="P34" s="19"/>
      <c r="Q34" s="19"/>
      <c r="R34" s="19"/>
      <c r="S34" s="19"/>
      <c r="T34" s="19"/>
      <c r="U34" s="19"/>
      <c r="V34" s="19"/>
      <c r="W34" s="19"/>
      <c r="X34" s="19"/>
      <c r="Y34" s="19"/>
    </row>
    <row r="35" spans="1:25" ht="71.25" x14ac:dyDescent="0.25">
      <c r="A35" s="138"/>
      <c r="B35" s="148"/>
      <c r="C35" s="23">
        <v>32</v>
      </c>
      <c r="D35" s="24" t="s">
        <v>76</v>
      </c>
      <c r="E35" s="33" t="s">
        <v>41</v>
      </c>
      <c r="F35" s="30"/>
      <c r="G35" s="33" t="s">
        <v>113</v>
      </c>
      <c r="H35" s="37">
        <v>0</v>
      </c>
      <c r="I35" s="33">
        <v>30</v>
      </c>
      <c r="J35" s="125">
        <f t="shared" si="0"/>
        <v>30</v>
      </c>
      <c r="K35" s="126" t="str">
        <f t="shared" si="1"/>
        <v>OK</v>
      </c>
      <c r="L35" s="19"/>
      <c r="M35" s="19"/>
      <c r="N35" s="19"/>
      <c r="O35" s="19"/>
      <c r="P35" s="19"/>
      <c r="Q35" s="19"/>
      <c r="R35" s="19"/>
      <c r="S35" s="19"/>
      <c r="T35" s="19"/>
      <c r="U35" s="19"/>
      <c r="V35" s="19"/>
      <c r="W35" s="19"/>
      <c r="X35" s="19"/>
      <c r="Y35" s="19"/>
    </row>
    <row r="36" spans="1:25" ht="85.5" x14ac:dyDescent="0.25">
      <c r="A36" s="138"/>
      <c r="B36" s="148"/>
      <c r="C36" s="23">
        <v>33</v>
      </c>
      <c r="D36" s="24" t="s">
        <v>77</v>
      </c>
      <c r="E36" s="33" t="s">
        <v>41</v>
      </c>
      <c r="F36" s="30"/>
      <c r="G36" s="33" t="s">
        <v>113</v>
      </c>
      <c r="H36" s="37">
        <v>0</v>
      </c>
      <c r="I36" s="33">
        <v>30</v>
      </c>
      <c r="J36" s="125">
        <f t="shared" si="0"/>
        <v>30</v>
      </c>
      <c r="K36" s="126" t="str">
        <f t="shared" si="1"/>
        <v>OK</v>
      </c>
      <c r="L36" s="19"/>
      <c r="M36" s="19"/>
      <c r="N36" s="19"/>
      <c r="O36" s="19"/>
      <c r="P36" s="19"/>
      <c r="Q36" s="19"/>
      <c r="R36" s="19"/>
      <c r="S36" s="19"/>
      <c r="T36" s="19"/>
      <c r="U36" s="19"/>
      <c r="V36" s="19"/>
      <c r="W36" s="19"/>
      <c r="X36" s="19"/>
      <c r="Y36" s="19"/>
    </row>
    <row r="37" spans="1:25" ht="85.5" x14ac:dyDescent="0.25">
      <c r="A37" s="138"/>
      <c r="B37" s="148"/>
      <c r="C37" s="23">
        <v>34</v>
      </c>
      <c r="D37" s="24" t="s">
        <v>78</v>
      </c>
      <c r="E37" s="33" t="s">
        <v>41</v>
      </c>
      <c r="F37" s="30"/>
      <c r="G37" s="33" t="s">
        <v>113</v>
      </c>
      <c r="H37" s="37">
        <v>0</v>
      </c>
      <c r="I37" s="33">
        <v>100</v>
      </c>
      <c r="J37" s="125">
        <f t="shared" si="0"/>
        <v>100</v>
      </c>
      <c r="K37" s="126" t="str">
        <f t="shared" si="1"/>
        <v>OK</v>
      </c>
      <c r="L37" s="19"/>
      <c r="M37" s="19"/>
      <c r="N37" s="19"/>
      <c r="O37" s="19"/>
      <c r="P37" s="19"/>
      <c r="Q37" s="19"/>
      <c r="R37" s="19"/>
      <c r="S37" s="19"/>
      <c r="T37" s="19"/>
      <c r="U37" s="19"/>
      <c r="V37" s="19"/>
      <c r="W37" s="19"/>
      <c r="X37" s="19"/>
      <c r="Y37" s="19"/>
    </row>
    <row r="38" spans="1:25" ht="71.25" x14ac:dyDescent="0.25">
      <c r="A38" s="138"/>
      <c r="B38" s="148"/>
      <c r="C38" s="23">
        <v>35</v>
      </c>
      <c r="D38" s="24" t="s">
        <v>79</v>
      </c>
      <c r="E38" s="33" t="s">
        <v>46</v>
      </c>
      <c r="F38" s="30"/>
      <c r="G38" s="33" t="s">
        <v>113</v>
      </c>
      <c r="H38" s="37">
        <v>0</v>
      </c>
      <c r="I38" s="33">
        <v>78</v>
      </c>
      <c r="J38" s="125">
        <f t="shared" si="0"/>
        <v>78</v>
      </c>
      <c r="K38" s="126" t="str">
        <f t="shared" si="1"/>
        <v>OK</v>
      </c>
      <c r="L38" s="19"/>
      <c r="M38" s="19"/>
      <c r="N38" s="19"/>
      <c r="O38" s="19"/>
      <c r="P38" s="19"/>
      <c r="Q38" s="19"/>
      <c r="R38" s="19"/>
      <c r="S38" s="19"/>
      <c r="T38" s="19"/>
      <c r="U38" s="19"/>
      <c r="V38" s="19"/>
      <c r="W38" s="19"/>
      <c r="X38" s="19"/>
      <c r="Y38" s="19"/>
    </row>
    <row r="39" spans="1:25" ht="42.75" x14ac:dyDescent="0.25">
      <c r="A39" s="138"/>
      <c r="B39" s="148"/>
      <c r="C39" s="23">
        <v>36</v>
      </c>
      <c r="D39" s="24" t="s">
        <v>80</v>
      </c>
      <c r="E39" s="33" t="s">
        <v>41</v>
      </c>
      <c r="F39" s="30"/>
      <c r="G39" s="33" t="s">
        <v>113</v>
      </c>
      <c r="H39" s="37">
        <v>0</v>
      </c>
      <c r="I39" s="33">
        <v>30</v>
      </c>
      <c r="J39" s="125">
        <f t="shared" si="0"/>
        <v>30</v>
      </c>
      <c r="K39" s="126" t="str">
        <f t="shared" si="1"/>
        <v>OK</v>
      </c>
      <c r="L39" s="19"/>
      <c r="M39" s="19"/>
      <c r="N39" s="19"/>
      <c r="O39" s="19"/>
      <c r="P39" s="19"/>
      <c r="Q39" s="19"/>
      <c r="R39" s="19"/>
      <c r="S39" s="19"/>
      <c r="T39" s="19"/>
      <c r="U39" s="19"/>
      <c r="V39" s="19"/>
      <c r="W39" s="19"/>
      <c r="X39" s="19"/>
      <c r="Y39" s="19"/>
    </row>
    <row r="40" spans="1:25" ht="142.5" x14ac:dyDescent="0.25">
      <c r="A40" s="138"/>
      <c r="B40" s="148"/>
      <c r="C40" s="23">
        <v>37</v>
      </c>
      <c r="D40" s="24" t="s">
        <v>81</v>
      </c>
      <c r="E40" s="33" t="s">
        <v>46</v>
      </c>
      <c r="F40" s="30"/>
      <c r="G40" s="33" t="s">
        <v>113</v>
      </c>
      <c r="H40" s="37">
        <v>0</v>
      </c>
      <c r="I40" s="33">
        <v>156</v>
      </c>
      <c r="J40" s="125">
        <f t="shared" si="0"/>
        <v>156</v>
      </c>
      <c r="K40" s="126" t="str">
        <f t="shared" si="1"/>
        <v>OK</v>
      </c>
      <c r="L40" s="19"/>
      <c r="M40" s="19"/>
      <c r="N40" s="19"/>
      <c r="O40" s="19"/>
      <c r="P40" s="19"/>
      <c r="Q40" s="19"/>
      <c r="R40" s="19"/>
      <c r="S40" s="19"/>
      <c r="T40" s="19"/>
      <c r="U40" s="19"/>
      <c r="V40" s="19"/>
      <c r="W40" s="19"/>
      <c r="X40" s="19"/>
      <c r="Y40" s="19"/>
    </row>
    <row r="41" spans="1:25" ht="57" x14ac:dyDescent="0.25">
      <c r="A41" s="138"/>
      <c r="B41" s="148"/>
      <c r="C41" s="23">
        <v>38</v>
      </c>
      <c r="D41" s="24" t="s">
        <v>82</v>
      </c>
      <c r="E41" s="33" t="s">
        <v>43</v>
      </c>
      <c r="F41" s="30"/>
      <c r="G41" s="33" t="s">
        <v>114</v>
      </c>
      <c r="H41" s="37">
        <v>0</v>
      </c>
      <c r="I41" s="33"/>
      <c r="J41" s="125">
        <f t="shared" si="0"/>
        <v>0</v>
      </c>
      <c r="K41" s="126" t="str">
        <f t="shared" si="1"/>
        <v>OK</v>
      </c>
      <c r="L41" s="19"/>
      <c r="M41" s="19"/>
      <c r="N41" s="19"/>
      <c r="O41" s="19"/>
      <c r="P41" s="19"/>
      <c r="Q41" s="19"/>
      <c r="R41" s="19"/>
      <c r="S41" s="19"/>
      <c r="T41" s="19"/>
      <c r="U41" s="19"/>
      <c r="V41" s="19"/>
      <c r="W41" s="19"/>
      <c r="X41" s="19"/>
      <c r="Y41" s="19"/>
    </row>
    <row r="42" spans="1:25" ht="28.5" x14ac:dyDescent="0.25">
      <c r="A42" s="138"/>
      <c r="B42" s="148"/>
      <c r="C42" s="23">
        <v>39</v>
      </c>
      <c r="D42" s="24" t="s">
        <v>83</v>
      </c>
      <c r="E42" s="36" t="s">
        <v>43</v>
      </c>
      <c r="F42" s="30"/>
      <c r="G42" s="36" t="s">
        <v>114</v>
      </c>
      <c r="H42" s="37">
        <v>0</v>
      </c>
      <c r="I42" s="33">
        <v>24</v>
      </c>
      <c r="J42" s="125">
        <f t="shared" si="0"/>
        <v>24</v>
      </c>
      <c r="K42" s="126" t="str">
        <f t="shared" si="1"/>
        <v>OK</v>
      </c>
      <c r="L42" s="19"/>
      <c r="M42" s="19"/>
      <c r="N42" s="19"/>
      <c r="O42" s="19"/>
      <c r="P42" s="19"/>
      <c r="Q42" s="19"/>
      <c r="R42" s="19"/>
      <c r="S42" s="19"/>
      <c r="T42" s="19"/>
      <c r="U42" s="19"/>
      <c r="V42" s="19"/>
      <c r="W42" s="19"/>
      <c r="X42" s="19"/>
      <c r="Y42" s="19"/>
    </row>
    <row r="43" spans="1:25" ht="99.75" x14ac:dyDescent="0.25">
      <c r="A43" s="139" t="s">
        <v>117</v>
      </c>
      <c r="B43" s="149">
        <v>18</v>
      </c>
      <c r="C43" s="28">
        <v>40</v>
      </c>
      <c r="D43" s="29" t="s">
        <v>84</v>
      </c>
      <c r="E43" s="34" t="s">
        <v>41</v>
      </c>
      <c r="F43" s="32" t="s">
        <v>109</v>
      </c>
      <c r="G43" s="34" t="s">
        <v>113</v>
      </c>
      <c r="H43" s="39">
        <v>0.48</v>
      </c>
      <c r="I43" s="34">
        <v>520</v>
      </c>
      <c r="J43" s="125">
        <f t="shared" si="0"/>
        <v>320</v>
      </c>
      <c r="K43" s="126" t="str">
        <f t="shared" si="1"/>
        <v>OK</v>
      </c>
      <c r="L43" s="19"/>
      <c r="M43" s="19"/>
      <c r="N43" s="19"/>
      <c r="O43" s="19">
        <v>100</v>
      </c>
      <c r="P43" s="19"/>
      <c r="Q43" s="19"/>
      <c r="R43" s="19"/>
      <c r="S43" s="19"/>
      <c r="T43" s="19"/>
      <c r="U43" s="19"/>
      <c r="V43" s="19"/>
      <c r="W43" s="19"/>
      <c r="X43" s="19">
        <v>100</v>
      </c>
      <c r="Y43" s="19"/>
    </row>
    <row r="44" spans="1:25" ht="99.75" x14ac:dyDescent="0.25">
      <c r="A44" s="139"/>
      <c r="B44" s="149"/>
      <c r="C44" s="25">
        <v>41</v>
      </c>
      <c r="D44" s="26" t="s">
        <v>85</v>
      </c>
      <c r="E44" s="34" t="s">
        <v>94</v>
      </c>
      <c r="F44" s="31" t="s">
        <v>110</v>
      </c>
      <c r="G44" s="34" t="s">
        <v>113</v>
      </c>
      <c r="H44" s="38">
        <v>1.59</v>
      </c>
      <c r="I44" s="34">
        <v>156</v>
      </c>
      <c r="J44" s="125">
        <f t="shared" si="0"/>
        <v>146</v>
      </c>
      <c r="K44" s="126" t="str">
        <f t="shared" si="1"/>
        <v>OK</v>
      </c>
      <c r="L44" s="19"/>
      <c r="M44" s="19"/>
      <c r="N44" s="19"/>
      <c r="O44" s="19">
        <v>10</v>
      </c>
      <c r="P44" s="19"/>
      <c r="Q44" s="19"/>
      <c r="R44" s="19"/>
      <c r="S44" s="19"/>
      <c r="T44" s="19"/>
      <c r="U44" s="19"/>
      <c r="V44" s="19"/>
      <c r="W44" s="19"/>
      <c r="X44" s="19"/>
      <c r="Y44" s="19"/>
    </row>
    <row r="45" spans="1:25" ht="99.75" x14ac:dyDescent="0.25">
      <c r="A45" s="139"/>
      <c r="B45" s="149"/>
      <c r="C45" s="25">
        <v>42</v>
      </c>
      <c r="D45" s="26" t="s">
        <v>86</v>
      </c>
      <c r="E45" s="34" t="s">
        <v>94</v>
      </c>
      <c r="F45" s="31" t="s">
        <v>110</v>
      </c>
      <c r="G45" s="34" t="s">
        <v>113</v>
      </c>
      <c r="H45" s="38">
        <v>1.59</v>
      </c>
      <c r="I45" s="34">
        <v>156</v>
      </c>
      <c r="J45" s="125">
        <f t="shared" si="0"/>
        <v>146</v>
      </c>
      <c r="K45" s="126" t="str">
        <f t="shared" si="1"/>
        <v>OK</v>
      </c>
      <c r="L45" s="19"/>
      <c r="M45" s="19"/>
      <c r="N45" s="19"/>
      <c r="O45" s="19">
        <v>10</v>
      </c>
      <c r="P45" s="19"/>
      <c r="Q45" s="19"/>
      <c r="R45" s="19"/>
      <c r="S45" s="19"/>
      <c r="T45" s="19"/>
      <c r="U45" s="19"/>
      <c r="V45" s="19"/>
      <c r="W45" s="19"/>
      <c r="X45" s="19"/>
      <c r="Y45" s="19"/>
    </row>
    <row r="46" spans="1:25" ht="114" x14ac:dyDescent="0.25">
      <c r="A46" s="139"/>
      <c r="B46" s="149"/>
      <c r="C46" s="25">
        <v>43</v>
      </c>
      <c r="D46" s="26" t="s">
        <v>87</v>
      </c>
      <c r="E46" s="34" t="s">
        <v>94</v>
      </c>
      <c r="F46" s="31" t="s">
        <v>110</v>
      </c>
      <c r="G46" s="34" t="s">
        <v>113</v>
      </c>
      <c r="H46" s="38">
        <v>1.59</v>
      </c>
      <c r="I46" s="34">
        <v>156</v>
      </c>
      <c r="J46" s="125">
        <f t="shared" si="0"/>
        <v>151</v>
      </c>
      <c r="K46" s="126" t="str">
        <f t="shared" si="1"/>
        <v>OK</v>
      </c>
      <c r="L46" s="19"/>
      <c r="M46" s="19"/>
      <c r="N46" s="19"/>
      <c r="O46" s="19">
        <v>5</v>
      </c>
      <c r="P46" s="19"/>
      <c r="Q46" s="19"/>
      <c r="R46" s="19"/>
      <c r="S46" s="19"/>
      <c r="T46" s="19"/>
      <c r="U46" s="19"/>
      <c r="V46" s="19"/>
      <c r="W46" s="19"/>
      <c r="X46" s="19"/>
      <c r="Y46" s="19"/>
    </row>
    <row r="47" spans="1:25" ht="85.5" x14ac:dyDescent="0.25">
      <c r="A47" s="135" t="s">
        <v>118</v>
      </c>
      <c r="B47" s="148">
        <v>19</v>
      </c>
      <c r="C47" s="23">
        <v>44</v>
      </c>
      <c r="D47" s="24" t="s">
        <v>88</v>
      </c>
      <c r="E47" s="36" t="s">
        <v>41</v>
      </c>
      <c r="F47" s="30" t="s">
        <v>111</v>
      </c>
      <c r="G47" s="36" t="s">
        <v>113</v>
      </c>
      <c r="H47" s="37">
        <v>3.66</v>
      </c>
      <c r="I47" s="33">
        <v>30</v>
      </c>
      <c r="J47" s="125">
        <f t="shared" si="0"/>
        <v>25</v>
      </c>
      <c r="K47" s="126" t="str">
        <f t="shared" si="1"/>
        <v>OK</v>
      </c>
      <c r="L47" s="19"/>
      <c r="M47" s="19"/>
      <c r="N47" s="19"/>
      <c r="O47" s="19"/>
      <c r="P47" s="19"/>
      <c r="Q47" s="19"/>
      <c r="R47" s="19"/>
      <c r="S47" s="19"/>
      <c r="T47" s="19"/>
      <c r="U47" s="19">
        <v>5</v>
      </c>
      <c r="V47" s="19"/>
      <c r="W47" s="19"/>
      <c r="X47" s="19"/>
      <c r="Y47" s="19"/>
    </row>
    <row r="48" spans="1:25" ht="85.5" x14ac:dyDescent="0.25">
      <c r="A48" s="135"/>
      <c r="B48" s="148"/>
      <c r="C48" s="23">
        <v>45</v>
      </c>
      <c r="D48" s="24" t="s">
        <v>89</v>
      </c>
      <c r="E48" s="36" t="s">
        <v>41</v>
      </c>
      <c r="F48" s="30" t="s">
        <v>112</v>
      </c>
      <c r="G48" s="36" t="s">
        <v>113</v>
      </c>
      <c r="H48" s="37">
        <v>6.77</v>
      </c>
      <c r="I48" s="33">
        <v>312</v>
      </c>
      <c r="J48" s="125">
        <f t="shared" si="0"/>
        <v>232</v>
      </c>
      <c r="K48" s="126" t="str">
        <f t="shared" si="1"/>
        <v>OK</v>
      </c>
      <c r="L48" s="19"/>
      <c r="M48" s="19"/>
      <c r="N48" s="19"/>
      <c r="O48" s="19"/>
      <c r="P48" s="19"/>
      <c r="Q48" s="19"/>
      <c r="R48" s="19"/>
      <c r="S48" s="19"/>
      <c r="T48" s="19"/>
      <c r="U48" s="19">
        <v>80</v>
      </c>
      <c r="V48" s="19"/>
      <c r="W48" s="19"/>
      <c r="X48" s="19"/>
      <c r="Y48" s="19"/>
    </row>
    <row r="49" spans="1:25" ht="185.25" x14ac:dyDescent="0.25">
      <c r="A49" s="136" t="s">
        <v>122</v>
      </c>
      <c r="B49" s="147">
        <v>20</v>
      </c>
      <c r="C49" s="25">
        <v>46</v>
      </c>
      <c r="D49" s="26" t="s">
        <v>322</v>
      </c>
      <c r="E49" s="35" t="s">
        <v>46</v>
      </c>
      <c r="F49" s="31" t="s">
        <v>110</v>
      </c>
      <c r="G49" s="35" t="s">
        <v>113</v>
      </c>
      <c r="H49" s="38">
        <v>2.94</v>
      </c>
      <c r="I49" s="34">
        <v>3120</v>
      </c>
      <c r="J49" s="125">
        <f t="shared" si="0"/>
        <v>2720</v>
      </c>
      <c r="K49" s="126" t="str">
        <f t="shared" si="1"/>
        <v>OK</v>
      </c>
      <c r="L49" s="19"/>
      <c r="M49" s="19"/>
      <c r="N49" s="19"/>
      <c r="O49" s="19"/>
      <c r="P49" s="19"/>
      <c r="Q49" s="19"/>
      <c r="R49" s="19">
        <v>400</v>
      </c>
      <c r="S49" s="19"/>
      <c r="T49" s="19"/>
      <c r="U49" s="19"/>
      <c r="V49" s="19"/>
      <c r="W49" s="19"/>
      <c r="X49" s="19"/>
      <c r="Y49" s="19"/>
    </row>
    <row r="50" spans="1:25" ht="171" x14ac:dyDescent="0.25">
      <c r="A50" s="136"/>
      <c r="B50" s="147"/>
      <c r="C50" s="25">
        <v>47</v>
      </c>
      <c r="D50" s="26" t="s">
        <v>323</v>
      </c>
      <c r="E50" s="35" t="s">
        <v>46</v>
      </c>
      <c r="F50" s="31" t="s">
        <v>110</v>
      </c>
      <c r="G50" s="35" t="s">
        <v>113</v>
      </c>
      <c r="H50" s="38">
        <v>2.2000000000000002</v>
      </c>
      <c r="I50" s="34">
        <v>1560</v>
      </c>
      <c r="J50" s="125">
        <f t="shared" si="0"/>
        <v>1400</v>
      </c>
      <c r="K50" s="126" t="str">
        <f t="shared" si="1"/>
        <v>OK</v>
      </c>
      <c r="L50" s="19"/>
      <c r="M50" s="19"/>
      <c r="N50" s="19"/>
      <c r="O50" s="19"/>
      <c r="P50" s="19"/>
      <c r="Q50" s="19"/>
      <c r="R50" s="19">
        <v>160</v>
      </c>
      <c r="S50" s="19"/>
      <c r="T50" s="19"/>
      <c r="U50" s="19"/>
      <c r="V50" s="19"/>
      <c r="W50" s="19"/>
      <c r="X50" s="19"/>
      <c r="Y50" s="19"/>
    </row>
    <row r="51" spans="1:25" ht="171" x14ac:dyDescent="0.25">
      <c r="A51" s="136"/>
      <c r="B51" s="147"/>
      <c r="C51" s="25">
        <v>48</v>
      </c>
      <c r="D51" s="26" t="s">
        <v>324</v>
      </c>
      <c r="E51" s="35" t="s">
        <v>46</v>
      </c>
      <c r="F51" s="31" t="s">
        <v>110</v>
      </c>
      <c r="G51" s="35" t="s">
        <v>113</v>
      </c>
      <c r="H51" s="38">
        <v>2.4300000000000002</v>
      </c>
      <c r="I51" s="34">
        <v>1560</v>
      </c>
      <c r="J51" s="125">
        <f t="shared" si="0"/>
        <v>1510</v>
      </c>
      <c r="K51" s="126" t="str">
        <f t="shared" si="1"/>
        <v>OK</v>
      </c>
      <c r="L51" s="19"/>
      <c r="M51" s="19"/>
      <c r="N51" s="19"/>
      <c r="O51" s="19"/>
      <c r="P51" s="19"/>
      <c r="Q51" s="19"/>
      <c r="R51" s="19">
        <v>50</v>
      </c>
      <c r="S51" s="19"/>
      <c r="T51" s="19"/>
      <c r="U51" s="19"/>
      <c r="V51" s="19"/>
      <c r="W51" s="19"/>
      <c r="X51" s="19"/>
      <c r="Y51" s="19"/>
    </row>
    <row r="52" spans="1:25" ht="185.25" x14ac:dyDescent="0.25">
      <c r="A52" s="136"/>
      <c r="B52" s="147"/>
      <c r="C52" s="25">
        <v>49</v>
      </c>
      <c r="D52" s="26" t="s">
        <v>325</v>
      </c>
      <c r="E52" s="35" t="s">
        <v>46</v>
      </c>
      <c r="F52" s="31" t="s">
        <v>110</v>
      </c>
      <c r="G52" s="35" t="s">
        <v>113</v>
      </c>
      <c r="H52" s="38">
        <v>3.76</v>
      </c>
      <c r="I52" s="34">
        <v>780</v>
      </c>
      <c r="J52" s="125">
        <f t="shared" si="0"/>
        <v>780</v>
      </c>
      <c r="K52" s="126" t="str">
        <f t="shared" si="1"/>
        <v>OK</v>
      </c>
      <c r="L52" s="19"/>
      <c r="M52" s="19"/>
      <c r="N52" s="19"/>
      <c r="O52" s="19"/>
      <c r="P52" s="19"/>
      <c r="Q52" s="19"/>
      <c r="R52" s="19"/>
      <c r="S52" s="19"/>
      <c r="T52" s="19"/>
      <c r="U52" s="19"/>
      <c r="V52" s="19"/>
      <c r="W52" s="19"/>
      <c r="X52" s="19"/>
      <c r="Y52" s="19"/>
    </row>
  </sheetData>
  <mergeCells count="40">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X1:X2"/>
    <mergeCell ref="Y1:Y2"/>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s>
  <conditionalFormatting sqref="L4 L6 L8 L10 L12 L14 L16 L18 L20 L22 L24 L26 L28 L30 L32 L34 L36 L38 L40 L42 L44 L46 L48 L50 L52">
    <cfRule type="cellIs" dxfId="302" priority="10" stopIfTrue="1" operator="greaterThan">
      <formula>0</formula>
    </cfRule>
    <cfRule type="cellIs" dxfId="301" priority="11" stopIfTrue="1" operator="greaterThan">
      <formula>0</formula>
    </cfRule>
    <cfRule type="cellIs" dxfId="300" priority="12" stopIfTrue="1" operator="greaterThan">
      <formula>0</formula>
    </cfRule>
  </conditionalFormatting>
  <conditionalFormatting sqref="L5 L7 L9 L11 L13 L15 L17 L19 L21 L23 L25 L27 L29 L31 L33 L35 L37 L39 L41 L43 L45 L47 L49 L51">
    <cfRule type="cellIs" dxfId="299" priority="7" stopIfTrue="1" operator="greaterThan">
      <formula>0</formula>
    </cfRule>
    <cfRule type="cellIs" dxfId="298" priority="8" stopIfTrue="1" operator="greaterThan">
      <formula>0</formula>
    </cfRule>
    <cfRule type="cellIs" dxfId="297" priority="9" stopIfTrue="1" operator="greaterThan">
      <formula>0</formula>
    </cfRule>
  </conditionalFormatting>
  <conditionalFormatting sqref="M4:Y4 M6:Y6 M8:Y8 M10:Y10 M12:Y12 M14:Y14 M16:Y16 M18:Y18 M20:Y20 M22:Y22 M24:Y24 M26:Y26 M28:Y28 M30:Y30 M32:Y32 M34:Y34 M36:Y36 M38:Y38 M40:Y40 M42:Y42 M44:Y44 M46:Y46 M48:Y48 M50:Y50 M52:Y52">
    <cfRule type="cellIs" dxfId="296" priority="4" stopIfTrue="1" operator="greaterThan">
      <formula>0</formula>
    </cfRule>
    <cfRule type="cellIs" dxfId="295" priority="5" stopIfTrue="1" operator="greaterThan">
      <formula>0</formula>
    </cfRule>
    <cfRule type="cellIs" dxfId="294" priority="6" stopIfTrue="1" operator="greaterThan">
      <formula>0</formula>
    </cfRule>
  </conditionalFormatting>
  <conditionalFormatting sqref="M5:Y5 M7:Y7 M9:Y9 M11:Y11 M13:Y13 M15:Y15 M17:Y17 M19:Y19 M21:Y21 M23:Y23 M25:Y25 M27:Y27 M29:Y29 M31:Y31 M33:Y33 M35:Y35 M37:Y37 M39:Y39 M41:Y41 M43:Y43 M45:Y45 M47:Y47 M49:Y49 M51:Y51">
    <cfRule type="cellIs" dxfId="293" priority="1" stopIfTrue="1" operator="greaterThan">
      <formula>0</formula>
    </cfRule>
    <cfRule type="cellIs" dxfId="292" priority="2" stopIfTrue="1" operator="greaterThan">
      <formula>0</formula>
    </cfRule>
    <cfRule type="cellIs" dxfId="29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0"/>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31" width="16.42578125" style="18" customWidth="1"/>
    <col min="32" max="16384" width="9.7109375" style="15"/>
  </cols>
  <sheetData>
    <row r="1" spans="1:31" ht="33" customHeight="1" x14ac:dyDescent="0.25">
      <c r="A1" s="142" t="s">
        <v>52</v>
      </c>
      <c r="B1" s="142"/>
      <c r="C1" s="142"/>
      <c r="D1" s="142" t="s">
        <v>53</v>
      </c>
      <c r="E1" s="142"/>
      <c r="F1" s="142"/>
      <c r="G1" s="142"/>
      <c r="H1" s="142"/>
      <c r="I1" s="142" t="s">
        <v>54</v>
      </c>
      <c r="J1" s="142"/>
      <c r="K1" s="142"/>
      <c r="L1" s="150" t="s">
        <v>251</v>
      </c>
      <c r="M1" s="150" t="s">
        <v>252</v>
      </c>
      <c r="N1" s="150" t="s">
        <v>253</v>
      </c>
      <c r="O1" s="150" t="s">
        <v>254</v>
      </c>
      <c r="P1" s="150" t="s">
        <v>255</v>
      </c>
      <c r="Q1" s="150" t="s">
        <v>256</v>
      </c>
      <c r="R1" s="150" t="s">
        <v>257</v>
      </c>
      <c r="S1" s="150" t="s">
        <v>144</v>
      </c>
      <c r="T1" s="150" t="s">
        <v>145</v>
      </c>
      <c r="U1" s="151" t="s">
        <v>146</v>
      </c>
      <c r="V1" s="150" t="s">
        <v>258</v>
      </c>
      <c r="W1" s="150" t="s">
        <v>150</v>
      </c>
      <c r="X1" s="150" t="s">
        <v>147</v>
      </c>
      <c r="Y1" s="150" t="s">
        <v>259</v>
      </c>
      <c r="Z1" s="150" t="s">
        <v>149</v>
      </c>
      <c r="AA1" s="150" t="s">
        <v>148</v>
      </c>
      <c r="AB1" s="152" t="s">
        <v>260</v>
      </c>
      <c r="AC1" s="152" t="s">
        <v>261</v>
      </c>
      <c r="AD1" s="152" t="s">
        <v>262</v>
      </c>
      <c r="AE1" s="152" t="s">
        <v>263</v>
      </c>
    </row>
    <row r="2" spans="1:31" ht="21.75" customHeight="1" x14ac:dyDescent="0.25">
      <c r="A2" s="142" t="s">
        <v>29</v>
      </c>
      <c r="B2" s="142"/>
      <c r="C2" s="142"/>
      <c r="D2" s="142"/>
      <c r="E2" s="142"/>
      <c r="F2" s="142"/>
      <c r="G2" s="142"/>
      <c r="H2" s="142"/>
      <c r="I2" s="142"/>
      <c r="J2" s="142"/>
      <c r="K2" s="142"/>
      <c r="L2" s="150"/>
      <c r="M2" s="150"/>
      <c r="N2" s="150"/>
      <c r="O2" s="150"/>
      <c r="P2" s="150"/>
      <c r="Q2" s="150"/>
      <c r="R2" s="150"/>
      <c r="S2" s="150"/>
      <c r="T2" s="150"/>
      <c r="U2" s="151"/>
      <c r="V2" s="150"/>
      <c r="W2" s="150"/>
      <c r="X2" s="150"/>
      <c r="Y2" s="150"/>
      <c r="Z2" s="150"/>
      <c r="AA2" s="150"/>
      <c r="AB2" s="153"/>
      <c r="AC2" s="153"/>
      <c r="AD2" s="153"/>
      <c r="AE2" s="153"/>
    </row>
    <row r="3" spans="1:31" s="16" customFormat="1" ht="45" x14ac:dyDescent="0.2">
      <c r="A3" s="120" t="s">
        <v>3</v>
      </c>
      <c r="B3" s="120" t="s">
        <v>1</v>
      </c>
      <c r="C3" s="121" t="s">
        <v>4</v>
      </c>
      <c r="D3" s="121" t="s">
        <v>6</v>
      </c>
      <c r="E3" s="121" t="s">
        <v>37</v>
      </c>
      <c r="F3" s="121" t="s">
        <v>38</v>
      </c>
      <c r="G3" s="121" t="s">
        <v>47</v>
      </c>
      <c r="H3" s="122" t="s">
        <v>5</v>
      </c>
      <c r="I3" s="123" t="s">
        <v>28</v>
      </c>
      <c r="J3" s="124" t="s">
        <v>0</v>
      </c>
      <c r="K3" s="120" t="s">
        <v>7</v>
      </c>
      <c r="L3" s="106">
        <v>42143</v>
      </c>
      <c r="M3" s="106">
        <v>42143</v>
      </c>
      <c r="N3" s="106">
        <v>42143</v>
      </c>
      <c r="O3" s="106">
        <v>42143</v>
      </c>
      <c r="P3" s="106">
        <v>42143</v>
      </c>
      <c r="Q3" s="106">
        <v>42143</v>
      </c>
      <c r="R3" s="106">
        <v>42214</v>
      </c>
      <c r="S3" s="107">
        <v>42256</v>
      </c>
      <c r="T3" s="107">
        <v>42256</v>
      </c>
      <c r="U3" s="107">
        <v>42292</v>
      </c>
      <c r="V3" s="107">
        <v>42292</v>
      </c>
      <c r="W3" s="107">
        <v>42319</v>
      </c>
      <c r="X3" s="107">
        <v>42312</v>
      </c>
      <c r="Y3" s="107">
        <v>42314</v>
      </c>
      <c r="Z3" s="107">
        <v>42312</v>
      </c>
      <c r="AA3" s="107">
        <v>42319</v>
      </c>
      <c r="AB3" s="107">
        <v>42436</v>
      </c>
      <c r="AC3" s="107">
        <v>42436</v>
      </c>
      <c r="AD3" s="108">
        <v>42444</v>
      </c>
      <c r="AE3" s="108">
        <v>42444</v>
      </c>
    </row>
    <row r="4" spans="1:31" ht="85.5" x14ac:dyDescent="0.25">
      <c r="A4" s="138" t="s">
        <v>121</v>
      </c>
      <c r="B4" s="148">
        <v>1</v>
      </c>
      <c r="C4" s="23">
        <v>1</v>
      </c>
      <c r="D4" s="24" t="s">
        <v>55</v>
      </c>
      <c r="E4" s="33" t="s">
        <v>41</v>
      </c>
      <c r="F4" s="30" t="s">
        <v>95</v>
      </c>
      <c r="G4" s="33" t="s">
        <v>113</v>
      </c>
      <c r="H4" s="37">
        <v>0</v>
      </c>
      <c r="I4" s="33"/>
      <c r="J4" s="125">
        <f>I4-(SUM(L4:AE4))</f>
        <v>0</v>
      </c>
      <c r="K4" s="126" t="str">
        <f>IF(J4&lt;0,"ATENÇÃO","OK")</f>
        <v>OK</v>
      </c>
      <c r="L4" s="65">
        <v>0</v>
      </c>
      <c r="M4" s="65">
        <v>0</v>
      </c>
      <c r="N4" s="65">
        <v>0</v>
      </c>
      <c r="O4" s="65">
        <v>0</v>
      </c>
      <c r="P4" s="65">
        <v>0</v>
      </c>
      <c r="Q4" s="65">
        <v>0</v>
      </c>
      <c r="R4" s="65"/>
      <c r="S4" s="65">
        <v>0</v>
      </c>
      <c r="T4" s="65">
        <v>0</v>
      </c>
      <c r="U4" s="65">
        <v>0</v>
      </c>
      <c r="V4" s="65">
        <v>0</v>
      </c>
      <c r="W4" s="65">
        <v>0</v>
      </c>
      <c r="X4" s="65"/>
      <c r="Y4" s="65"/>
      <c r="Z4" s="65"/>
      <c r="AA4" s="65"/>
      <c r="AB4" s="65"/>
      <c r="AC4" s="65"/>
      <c r="AD4" s="65"/>
      <c r="AE4" s="65"/>
    </row>
    <row r="5" spans="1:31" ht="142.5" x14ac:dyDescent="0.25">
      <c r="A5" s="138"/>
      <c r="B5" s="148"/>
      <c r="C5" s="23">
        <v>2</v>
      </c>
      <c r="D5" s="24" t="s">
        <v>56</v>
      </c>
      <c r="E5" s="33" t="s">
        <v>90</v>
      </c>
      <c r="F5" s="30"/>
      <c r="G5" s="33" t="s">
        <v>113</v>
      </c>
      <c r="H5" s="37">
        <v>0</v>
      </c>
      <c r="I5" s="33">
        <v>150</v>
      </c>
      <c r="J5" s="125">
        <f t="shared" ref="J5:J52" si="0">I5-(SUM(L5:AE5))</f>
        <v>150</v>
      </c>
      <c r="K5" s="126" t="str">
        <f t="shared" ref="K5:K52" si="1">IF(J5&lt;0,"ATENÇÃO","OK")</f>
        <v>OK</v>
      </c>
      <c r="L5" s="65">
        <v>0</v>
      </c>
      <c r="M5" s="65">
        <v>0</v>
      </c>
      <c r="N5" s="65">
        <v>0</v>
      </c>
      <c r="O5" s="65">
        <v>0</v>
      </c>
      <c r="P5" s="65">
        <v>0</v>
      </c>
      <c r="Q5" s="65">
        <v>0</v>
      </c>
      <c r="R5" s="65"/>
      <c r="S5" s="65">
        <v>0</v>
      </c>
      <c r="T5" s="65">
        <v>0</v>
      </c>
      <c r="U5" s="65">
        <v>0</v>
      </c>
      <c r="V5" s="65">
        <v>0</v>
      </c>
      <c r="W5" s="65">
        <v>0</v>
      </c>
      <c r="X5" s="65"/>
      <c r="Y5" s="65"/>
      <c r="Z5" s="65"/>
      <c r="AA5" s="65"/>
      <c r="AB5" s="65"/>
      <c r="AC5" s="65"/>
      <c r="AD5" s="65"/>
      <c r="AE5" s="65"/>
    </row>
    <row r="6" spans="1:31" ht="42.75" x14ac:dyDescent="0.25">
      <c r="A6" s="138"/>
      <c r="B6" s="148"/>
      <c r="C6" s="23">
        <v>3</v>
      </c>
      <c r="D6" s="24" t="s">
        <v>57</v>
      </c>
      <c r="E6" s="36" t="s">
        <v>41</v>
      </c>
      <c r="F6" s="30"/>
      <c r="G6" s="33" t="s">
        <v>113</v>
      </c>
      <c r="H6" s="37">
        <v>0</v>
      </c>
      <c r="I6" s="33"/>
      <c r="J6" s="125">
        <f t="shared" si="0"/>
        <v>0</v>
      </c>
      <c r="K6" s="126" t="str">
        <f t="shared" si="1"/>
        <v>OK</v>
      </c>
      <c r="L6" s="65">
        <v>0</v>
      </c>
      <c r="M6" s="65">
        <v>0</v>
      </c>
      <c r="N6" s="65">
        <v>0</v>
      </c>
      <c r="O6" s="65">
        <v>0</v>
      </c>
      <c r="P6" s="65">
        <v>0</v>
      </c>
      <c r="Q6" s="65">
        <v>0</v>
      </c>
      <c r="R6" s="65"/>
      <c r="S6" s="65">
        <v>0</v>
      </c>
      <c r="T6" s="65">
        <v>0</v>
      </c>
      <c r="U6" s="65">
        <v>0</v>
      </c>
      <c r="V6" s="65">
        <v>0</v>
      </c>
      <c r="W6" s="65">
        <v>0</v>
      </c>
      <c r="X6" s="65"/>
      <c r="Y6" s="65"/>
      <c r="Z6" s="65"/>
      <c r="AA6" s="65"/>
      <c r="AB6" s="65"/>
      <c r="AC6" s="65"/>
      <c r="AD6" s="65"/>
      <c r="AE6" s="65"/>
    </row>
    <row r="7" spans="1:31" ht="114" x14ac:dyDescent="0.25">
      <c r="A7" s="138"/>
      <c r="B7" s="148"/>
      <c r="C7" s="23">
        <v>4</v>
      </c>
      <c r="D7" s="24" t="s">
        <v>58</v>
      </c>
      <c r="E7" s="36" t="s">
        <v>41</v>
      </c>
      <c r="F7" s="30"/>
      <c r="G7" s="33" t="s">
        <v>113</v>
      </c>
      <c r="H7" s="37">
        <v>0</v>
      </c>
      <c r="I7" s="33"/>
      <c r="J7" s="125">
        <f t="shared" si="0"/>
        <v>0</v>
      </c>
      <c r="K7" s="126" t="str">
        <f t="shared" si="1"/>
        <v>OK</v>
      </c>
      <c r="L7" s="65">
        <v>0</v>
      </c>
      <c r="M7" s="65">
        <v>0</v>
      </c>
      <c r="N7" s="65">
        <v>0</v>
      </c>
      <c r="O7" s="65">
        <v>0</v>
      </c>
      <c r="P7" s="65">
        <v>0</v>
      </c>
      <c r="Q7" s="65">
        <v>0</v>
      </c>
      <c r="R7" s="65"/>
      <c r="S7" s="65">
        <v>0</v>
      </c>
      <c r="T7" s="65">
        <v>0</v>
      </c>
      <c r="U7" s="65">
        <v>0</v>
      </c>
      <c r="V7" s="65">
        <v>0</v>
      </c>
      <c r="W7" s="65">
        <v>0</v>
      </c>
      <c r="X7" s="65"/>
      <c r="Y7" s="65"/>
      <c r="Z7" s="65"/>
      <c r="AA7" s="65"/>
      <c r="AB7" s="65"/>
      <c r="AC7" s="65"/>
      <c r="AD7" s="65"/>
      <c r="AE7" s="65"/>
    </row>
    <row r="8" spans="1:31" ht="231" customHeight="1" x14ac:dyDescent="0.25">
      <c r="A8" s="127" t="s">
        <v>115</v>
      </c>
      <c r="B8" s="98">
        <v>2</v>
      </c>
      <c r="C8" s="25">
        <v>5</v>
      </c>
      <c r="D8" s="26" t="s">
        <v>59</v>
      </c>
      <c r="E8" s="34" t="s">
        <v>91</v>
      </c>
      <c r="F8" s="31" t="s">
        <v>96</v>
      </c>
      <c r="G8" s="34" t="s">
        <v>113</v>
      </c>
      <c r="H8" s="38">
        <v>1.21</v>
      </c>
      <c r="I8" s="34">
        <v>1500</v>
      </c>
      <c r="J8" s="125">
        <f t="shared" si="0"/>
        <v>940</v>
      </c>
      <c r="K8" s="126" t="str">
        <f t="shared" si="1"/>
        <v>OK</v>
      </c>
      <c r="L8" s="65">
        <v>0</v>
      </c>
      <c r="M8" s="65">
        <v>0</v>
      </c>
      <c r="N8" s="65">
        <v>0</v>
      </c>
      <c r="O8" s="65">
        <v>0</v>
      </c>
      <c r="P8" s="65">
        <v>0</v>
      </c>
      <c r="Q8" s="65">
        <v>200</v>
      </c>
      <c r="R8" s="65"/>
      <c r="S8" s="65">
        <v>0</v>
      </c>
      <c r="T8" s="65">
        <v>0</v>
      </c>
      <c r="U8" s="65">
        <v>180</v>
      </c>
      <c r="V8" s="65">
        <v>0</v>
      </c>
      <c r="W8" s="65">
        <v>0</v>
      </c>
      <c r="X8" s="65"/>
      <c r="Y8" s="65"/>
      <c r="Z8" s="65">
        <v>60</v>
      </c>
      <c r="AA8" s="65"/>
      <c r="AB8" s="65"/>
      <c r="AC8" s="65"/>
      <c r="AD8" s="65">
        <v>120</v>
      </c>
      <c r="AE8" s="65"/>
    </row>
    <row r="9" spans="1:31" ht="213.75" x14ac:dyDescent="0.25">
      <c r="A9" s="135" t="s">
        <v>116</v>
      </c>
      <c r="B9" s="148">
        <v>3</v>
      </c>
      <c r="C9" s="23">
        <v>6</v>
      </c>
      <c r="D9" s="24" t="s">
        <v>60</v>
      </c>
      <c r="E9" s="33" t="s">
        <v>44</v>
      </c>
      <c r="F9" s="30" t="s">
        <v>97</v>
      </c>
      <c r="G9" s="33" t="s">
        <v>113</v>
      </c>
      <c r="H9" s="37">
        <v>1.1000000000000001</v>
      </c>
      <c r="I9" s="33">
        <v>1500</v>
      </c>
      <c r="J9" s="125">
        <f t="shared" si="0"/>
        <v>1220</v>
      </c>
      <c r="K9" s="126" t="str">
        <f t="shared" si="1"/>
        <v>OK</v>
      </c>
      <c r="L9" s="65">
        <v>0</v>
      </c>
      <c r="M9" s="65">
        <v>0</v>
      </c>
      <c r="N9" s="65">
        <v>0</v>
      </c>
      <c r="O9" s="65">
        <v>0</v>
      </c>
      <c r="P9" s="65">
        <v>150</v>
      </c>
      <c r="Q9" s="65">
        <v>0</v>
      </c>
      <c r="R9" s="65"/>
      <c r="S9" s="65">
        <v>0</v>
      </c>
      <c r="T9" s="65">
        <v>0</v>
      </c>
      <c r="U9" s="65">
        <v>0</v>
      </c>
      <c r="V9" s="65">
        <v>0</v>
      </c>
      <c r="W9" s="65">
        <v>0</v>
      </c>
      <c r="X9" s="65"/>
      <c r="Y9" s="65"/>
      <c r="Z9" s="65"/>
      <c r="AA9" s="65">
        <f>240-110</f>
        <v>130</v>
      </c>
      <c r="AB9" s="65"/>
      <c r="AC9" s="65"/>
      <c r="AD9" s="65"/>
      <c r="AE9" s="65"/>
    </row>
    <row r="10" spans="1:31" ht="213.75" x14ac:dyDescent="0.25">
      <c r="A10" s="135"/>
      <c r="B10" s="148"/>
      <c r="C10" s="23">
        <v>7</v>
      </c>
      <c r="D10" s="24" t="s">
        <v>61</v>
      </c>
      <c r="E10" s="33" t="s">
        <v>44</v>
      </c>
      <c r="F10" s="30" t="s">
        <v>98</v>
      </c>
      <c r="G10" s="33" t="s">
        <v>113</v>
      </c>
      <c r="H10" s="37">
        <v>6.8</v>
      </c>
      <c r="I10" s="33"/>
      <c r="J10" s="125">
        <f t="shared" si="0"/>
        <v>0</v>
      </c>
      <c r="K10" s="126" t="str">
        <f t="shared" si="1"/>
        <v>OK</v>
      </c>
      <c r="L10" s="65">
        <v>0</v>
      </c>
      <c r="M10" s="65">
        <v>0</v>
      </c>
      <c r="N10" s="65">
        <v>0</v>
      </c>
      <c r="O10" s="65">
        <v>0</v>
      </c>
      <c r="P10" s="65">
        <v>0</v>
      </c>
      <c r="Q10" s="65">
        <v>0</v>
      </c>
      <c r="R10" s="65"/>
      <c r="S10" s="65">
        <v>0</v>
      </c>
      <c r="T10" s="65">
        <v>0</v>
      </c>
      <c r="U10" s="65">
        <v>0</v>
      </c>
      <c r="V10" s="65">
        <v>0</v>
      </c>
      <c r="W10" s="65">
        <v>0</v>
      </c>
      <c r="X10" s="65"/>
      <c r="Y10" s="65"/>
      <c r="Z10" s="65"/>
      <c r="AA10" s="65"/>
      <c r="AB10" s="65"/>
      <c r="AC10" s="65"/>
      <c r="AD10" s="65"/>
      <c r="AE10" s="65"/>
    </row>
    <row r="11" spans="1:31" ht="285" x14ac:dyDescent="0.25">
      <c r="A11" s="135"/>
      <c r="B11" s="148"/>
      <c r="C11" s="23">
        <v>8</v>
      </c>
      <c r="D11" s="24" t="s">
        <v>62</v>
      </c>
      <c r="E11" s="33" t="s">
        <v>41</v>
      </c>
      <c r="F11" s="30" t="s">
        <v>99</v>
      </c>
      <c r="G11" s="33" t="s">
        <v>113</v>
      </c>
      <c r="H11" s="37">
        <v>0.73</v>
      </c>
      <c r="I11" s="33"/>
      <c r="J11" s="125">
        <f t="shared" si="0"/>
        <v>0</v>
      </c>
      <c r="K11" s="126" t="str">
        <f t="shared" si="1"/>
        <v>OK</v>
      </c>
      <c r="L11" s="65">
        <v>0</v>
      </c>
      <c r="M11" s="65">
        <v>0</v>
      </c>
      <c r="N11" s="65">
        <v>0</v>
      </c>
      <c r="O11" s="65">
        <v>0</v>
      </c>
      <c r="P11" s="65">
        <v>0</v>
      </c>
      <c r="Q11" s="65">
        <v>0</v>
      </c>
      <c r="R11" s="65"/>
      <c r="S11" s="65">
        <v>0</v>
      </c>
      <c r="T11" s="65">
        <v>0</v>
      </c>
      <c r="U11" s="65">
        <v>0</v>
      </c>
      <c r="V11" s="65">
        <v>0</v>
      </c>
      <c r="W11" s="65">
        <v>0</v>
      </c>
      <c r="X11" s="65"/>
      <c r="Y11" s="65"/>
      <c r="Z11" s="65"/>
      <c r="AA11" s="65"/>
      <c r="AB11" s="65"/>
      <c r="AC11" s="65"/>
      <c r="AD11" s="65"/>
      <c r="AE11" s="65"/>
    </row>
    <row r="12" spans="1:31" ht="299.25" x14ac:dyDescent="0.25">
      <c r="A12" s="135" t="s">
        <v>116</v>
      </c>
      <c r="B12" s="147">
        <v>4</v>
      </c>
      <c r="C12" s="25">
        <v>9</v>
      </c>
      <c r="D12" s="26" t="s">
        <v>312</v>
      </c>
      <c r="E12" s="34" t="s">
        <v>44</v>
      </c>
      <c r="F12" s="31" t="s">
        <v>97</v>
      </c>
      <c r="G12" s="34" t="s">
        <v>113</v>
      </c>
      <c r="H12" s="38">
        <v>1.1000000000000001</v>
      </c>
      <c r="I12" s="34">
        <v>650</v>
      </c>
      <c r="J12" s="125">
        <f t="shared" si="0"/>
        <v>494</v>
      </c>
      <c r="K12" s="126" t="str">
        <f t="shared" si="1"/>
        <v>OK</v>
      </c>
      <c r="L12" s="65">
        <v>0</v>
      </c>
      <c r="M12" s="65">
        <v>0</v>
      </c>
      <c r="N12" s="65">
        <v>0</v>
      </c>
      <c r="O12" s="65">
        <v>0</v>
      </c>
      <c r="P12" s="65">
        <v>60</v>
      </c>
      <c r="Q12" s="65">
        <v>0</v>
      </c>
      <c r="R12" s="65"/>
      <c r="S12" s="65">
        <v>0</v>
      </c>
      <c r="T12" s="65">
        <v>0</v>
      </c>
      <c r="U12" s="65">
        <v>0</v>
      </c>
      <c r="V12" s="65">
        <v>0</v>
      </c>
      <c r="W12" s="65">
        <v>0</v>
      </c>
      <c r="X12" s="65"/>
      <c r="Y12" s="65"/>
      <c r="Z12" s="65"/>
      <c r="AA12" s="65">
        <v>96</v>
      </c>
      <c r="AB12" s="65"/>
      <c r="AC12" s="65"/>
      <c r="AD12" s="65"/>
      <c r="AE12" s="65"/>
    </row>
    <row r="13" spans="1:31" ht="285" x14ac:dyDescent="0.25">
      <c r="A13" s="135"/>
      <c r="B13" s="147"/>
      <c r="C13" s="25">
        <v>10</v>
      </c>
      <c r="D13" s="26" t="s">
        <v>313</v>
      </c>
      <c r="E13" s="34" t="s">
        <v>44</v>
      </c>
      <c r="F13" s="31" t="s">
        <v>97</v>
      </c>
      <c r="G13" s="34" t="s">
        <v>113</v>
      </c>
      <c r="H13" s="38">
        <v>1.52</v>
      </c>
      <c r="I13" s="34">
        <v>800</v>
      </c>
      <c r="J13" s="125">
        <f t="shared" si="0"/>
        <v>650</v>
      </c>
      <c r="K13" s="126" t="str">
        <f t="shared" si="1"/>
        <v>OK</v>
      </c>
      <c r="L13" s="65">
        <v>0</v>
      </c>
      <c r="M13" s="65">
        <v>0</v>
      </c>
      <c r="N13" s="65">
        <v>0</v>
      </c>
      <c r="O13" s="65">
        <v>0</v>
      </c>
      <c r="P13" s="65">
        <v>150</v>
      </c>
      <c r="Q13" s="65">
        <v>0</v>
      </c>
      <c r="R13" s="65"/>
      <c r="S13" s="65">
        <v>0</v>
      </c>
      <c r="T13" s="65">
        <v>0</v>
      </c>
      <c r="U13" s="65">
        <v>0</v>
      </c>
      <c r="V13" s="65">
        <v>0</v>
      </c>
      <c r="W13" s="65">
        <v>0</v>
      </c>
      <c r="X13" s="65"/>
      <c r="Y13" s="65"/>
      <c r="Z13" s="65"/>
      <c r="AA13" s="65"/>
      <c r="AB13" s="65"/>
      <c r="AC13" s="65"/>
      <c r="AD13" s="65"/>
      <c r="AE13" s="65"/>
    </row>
    <row r="14" spans="1:31" ht="327.75" x14ac:dyDescent="0.25">
      <c r="A14" s="135"/>
      <c r="B14" s="147"/>
      <c r="C14" s="25">
        <v>11</v>
      </c>
      <c r="D14" s="26" t="s">
        <v>63</v>
      </c>
      <c r="E14" s="34" t="s">
        <v>44</v>
      </c>
      <c r="F14" s="31" t="s">
        <v>97</v>
      </c>
      <c r="G14" s="34" t="s">
        <v>113</v>
      </c>
      <c r="H14" s="38">
        <v>1.4</v>
      </c>
      <c r="I14" s="34">
        <v>600</v>
      </c>
      <c r="J14" s="125">
        <f t="shared" si="0"/>
        <v>540</v>
      </c>
      <c r="K14" s="126" t="str">
        <f t="shared" si="1"/>
        <v>OK</v>
      </c>
      <c r="L14" s="65">
        <v>0</v>
      </c>
      <c r="M14" s="65">
        <v>0</v>
      </c>
      <c r="N14" s="65">
        <v>0</v>
      </c>
      <c r="O14" s="65">
        <v>0</v>
      </c>
      <c r="P14" s="65">
        <v>60</v>
      </c>
      <c r="Q14" s="65">
        <v>0</v>
      </c>
      <c r="R14" s="65"/>
      <c r="S14" s="65">
        <v>0</v>
      </c>
      <c r="T14" s="65">
        <v>0</v>
      </c>
      <c r="U14" s="65">
        <v>0</v>
      </c>
      <c r="V14" s="65">
        <v>0</v>
      </c>
      <c r="W14" s="65">
        <v>0</v>
      </c>
      <c r="X14" s="65"/>
      <c r="Y14" s="65"/>
      <c r="Z14" s="65"/>
      <c r="AA14" s="65"/>
      <c r="AB14" s="65"/>
      <c r="AC14" s="65"/>
      <c r="AD14" s="65"/>
      <c r="AE14" s="65"/>
    </row>
    <row r="15" spans="1:31" ht="213.75" x14ac:dyDescent="0.25">
      <c r="A15" s="135" t="s">
        <v>116</v>
      </c>
      <c r="B15" s="148">
        <v>5</v>
      </c>
      <c r="C15" s="23">
        <v>12</v>
      </c>
      <c r="D15" s="24" t="s">
        <v>314</v>
      </c>
      <c r="E15" s="33" t="s">
        <v>41</v>
      </c>
      <c r="F15" s="30" t="s">
        <v>97</v>
      </c>
      <c r="G15" s="33" t="s">
        <v>113</v>
      </c>
      <c r="H15" s="37">
        <v>2.2000000000000002</v>
      </c>
      <c r="I15" s="33">
        <v>1500</v>
      </c>
      <c r="J15" s="125">
        <f t="shared" si="0"/>
        <v>1334</v>
      </c>
      <c r="K15" s="126" t="str">
        <f t="shared" si="1"/>
        <v>OK</v>
      </c>
      <c r="L15" s="65">
        <v>0</v>
      </c>
      <c r="M15" s="65">
        <v>0</v>
      </c>
      <c r="N15" s="65">
        <v>0</v>
      </c>
      <c r="O15" s="65">
        <v>0</v>
      </c>
      <c r="P15" s="65">
        <v>120</v>
      </c>
      <c r="Q15" s="65">
        <v>0</v>
      </c>
      <c r="R15" s="65"/>
      <c r="S15" s="65">
        <v>0</v>
      </c>
      <c r="T15" s="65">
        <v>0</v>
      </c>
      <c r="U15" s="65">
        <v>0</v>
      </c>
      <c r="V15" s="65">
        <v>0</v>
      </c>
      <c r="W15" s="65">
        <v>0</v>
      </c>
      <c r="X15" s="65"/>
      <c r="Y15" s="65"/>
      <c r="Z15" s="65"/>
      <c r="AA15" s="65">
        <f>120-74</f>
        <v>46</v>
      </c>
      <c r="AB15" s="65"/>
      <c r="AC15" s="65"/>
      <c r="AD15" s="65"/>
      <c r="AE15" s="65"/>
    </row>
    <row r="16" spans="1:31" ht="285" x14ac:dyDescent="0.25">
      <c r="A16" s="135"/>
      <c r="B16" s="148"/>
      <c r="C16" s="23">
        <v>13</v>
      </c>
      <c r="D16" s="24" t="s">
        <v>315</v>
      </c>
      <c r="E16" s="33" t="s">
        <v>41</v>
      </c>
      <c r="F16" s="30" t="s">
        <v>97</v>
      </c>
      <c r="G16" s="33" t="s">
        <v>113</v>
      </c>
      <c r="H16" s="37">
        <v>1.45</v>
      </c>
      <c r="I16" s="33">
        <v>1500</v>
      </c>
      <c r="J16" s="125">
        <f t="shared" si="0"/>
        <v>1110</v>
      </c>
      <c r="K16" s="126" t="str">
        <f t="shared" si="1"/>
        <v>OK</v>
      </c>
      <c r="L16" s="65">
        <v>0</v>
      </c>
      <c r="M16" s="65">
        <v>0</v>
      </c>
      <c r="N16" s="65">
        <v>0</v>
      </c>
      <c r="O16" s="65">
        <v>0</v>
      </c>
      <c r="P16" s="65">
        <v>150</v>
      </c>
      <c r="Q16" s="65">
        <v>0</v>
      </c>
      <c r="R16" s="65"/>
      <c r="S16" s="65">
        <v>0</v>
      </c>
      <c r="T16" s="65">
        <v>0</v>
      </c>
      <c r="U16" s="65">
        <v>0</v>
      </c>
      <c r="V16" s="65">
        <v>0</v>
      </c>
      <c r="W16" s="65">
        <v>0</v>
      </c>
      <c r="X16" s="65"/>
      <c r="Y16" s="65"/>
      <c r="Z16" s="65"/>
      <c r="AA16" s="65">
        <v>240</v>
      </c>
      <c r="AB16" s="65"/>
      <c r="AC16" s="65"/>
      <c r="AD16" s="65"/>
      <c r="AE16" s="65"/>
    </row>
    <row r="17" spans="1:31" ht="270.75" x14ac:dyDescent="0.25">
      <c r="A17" s="127" t="s">
        <v>117</v>
      </c>
      <c r="B17" s="98">
        <v>6</v>
      </c>
      <c r="C17" s="25">
        <v>14</v>
      </c>
      <c r="D17" s="26" t="s">
        <v>64</v>
      </c>
      <c r="E17" s="34" t="s">
        <v>41</v>
      </c>
      <c r="F17" s="31" t="s">
        <v>100</v>
      </c>
      <c r="G17" s="34" t="s">
        <v>113</v>
      </c>
      <c r="H17" s="38">
        <v>2.4300000000000002</v>
      </c>
      <c r="I17" s="34">
        <v>200</v>
      </c>
      <c r="J17" s="125">
        <f t="shared" si="0"/>
        <v>200</v>
      </c>
      <c r="K17" s="126" t="str">
        <f t="shared" si="1"/>
        <v>OK</v>
      </c>
      <c r="L17" s="65">
        <v>0</v>
      </c>
      <c r="M17" s="65">
        <v>0</v>
      </c>
      <c r="N17" s="65">
        <v>0</v>
      </c>
      <c r="O17" s="65">
        <v>0</v>
      </c>
      <c r="P17" s="65">
        <v>0</v>
      </c>
      <c r="Q17" s="65"/>
      <c r="R17" s="65"/>
      <c r="S17" s="65">
        <v>0</v>
      </c>
      <c r="T17" s="65">
        <v>0</v>
      </c>
      <c r="U17" s="65">
        <v>0</v>
      </c>
      <c r="V17" s="65">
        <v>0</v>
      </c>
      <c r="W17" s="65">
        <v>0</v>
      </c>
      <c r="X17" s="65"/>
      <c r="Y17" s="65"/>
      <c r="Z17" s="65"/>
      <c r="AA17" s="65"/>
      <c r="AB17" s="65"/>
      <c r="AC17" s="65"/>
      <c r="AD17" s="65"/>
      <c r="AE17" s="65"/>
    </row>
    <row r="18" spans="1:31" ht="242.25" x14ac:dyDescent="0.25">
      <c r="A18" s="135" t="s">
        <v>118</v>
      </c>
      <c r="B18" s="148">
        <v>7</v>
      </c>
      <c r="C18" s="23">
        <v>15</v>
      </c>
      <c r="D18" s="24" t="s">
        <v>65</v>
      </c>
      <c r="E18" s="33" t="s">
        <v>41</v>
      </c>
      <c r="F18" s="30" t="s">
        <v>101</v>
      </c>
      <c r="G18" s="33" t="s">
        <v>113</v>
      </c>
      <c r="H18" s="37">
        <v>0.63</v>
      </c>
      <c r="I18" s="33">
        <v>850</v>
      </c>
      <c r="J18" s="125">
        <f t="shared" si="0"/>
        <v>780</v>
      </c>
      <c r="K18" s="126" t="str">
        <f t="shared" si="1"/>
        <v>OK</v>
      </c>
      <c r="L18" s="65">
        <v>0</v>
      </c>
      <c r="M18" s="65">
        <v>0</v>
      </c>
      <c r="N18" s="65">
        <v>70</v>
      </c>
      <c r="O18" s="65">
        <v>0</v>
      </c>
      <c r="P18" s="65">
        <v>0</v>
      </c>
      <c r="Q18" s="65">
        <v>0</v>
      </c>
      <c r="R18" s="65"/>
      <c r="S18" s="65">
        <v>0</v>
      </c>
      <c r="T18" s="65">
        <v>0</v>
      </c>
      <c r="U18" s="65">
        <v>0</v>
      </c>
      <c r="V18" s="65">
        <v>0</v>
      </c>
      <c r="W18" s="65">
        <v>0</v>
      </c>
      <c r="X18" s="65"/>
      <c r="Y18" s="65"/>
      <c r="Z18" s="65"/>
      <c r="AA18" s="65"/>
      <c r="AB18" s="65"/>
      <c r="AC18" s="65"/>
      <c r="AD18" s="65"/>
      <c r="AE18" s="65"/>
    </row>
    <row r="19" spans="1:31" ht="156.75" x14ac:dyDescent="0.25">
      <c r="A19" s="135"/>
      <c r="B19" s="148"/>
      <c r="C19" s="23">
        <v>16</v>
      </c>
      <c r="D19" s="24" t="s">
        <v>66</v>
      </c>
      <c r="E19" s="33" t="s">
        <v>41</v>
      </c>
      <c r="F19" s="30" t="s">
        <v>101</v>
      </c>
      <c r="G19" s="33" t="s">
        <v>113</v>
      </c>
      <c r="H19" s="37">
        <v>1.08</v>
      </c>
      <c r="I19" s="33">
        <v>100</v>
      </c>
      <c r="J19" s="125">
        <f t="shared" si="0"/>
        <v>0</v>
      </c>
      <c r="K19" s="126" t="str">
        <f t="shared" si="1"/>
        <v>OK</v>
      </c>
      <c r="L19" s="65">
        <v>0</v>
      </c>
      <c r="M19" s="65">
        <v>0</v>
      </c>
      <c r="N19" s="65">
        <v>0</v>
      </c>
      <c r="O19" s="65">
        <v>0</v>
      </c>
      <c r="P19" s="65">
        <v>0</v>
      </c>
      <c r="Q19" s="65">
        <v>0</v>
      </c>
      <c r="R19" s="65"/>
      <c r="S19" s="65">
        <v>0</v>
      </c>
      <c r="T19" s="65">
        <v>0</v>
      </c>
      <c r="U19" s="65">
        <v>0</v>
      </c>
      <c r="V19" s="65">
        <v>0</v>
      </c>
      <c r="W19" s="65">
        <v>0</v>
      </c>
      <c r="X19" s="65"/>
      <c r="Y19" s="65"/>
      <c r="Z19" s="65"/>
      <c r="AA19" s="65"/>
      <c r="AB19" s="65">
        <v>100</v>
      </c>
      <c r="AC19" s="65"/>
      <c r="AD19" s="65"/>
      <c r="AE19" s="65"/>
    </row>
    <row r="20" spans="1:31" ht="213.75" x14ac:dyDescent="0.25">
      <c r="A20" s="135"/>
      <c r="B20" s="148"/>
      <c r="C20" s="23">
        <v>17</v>
      </c>
      <c r="D20" s="24" t="s">
        <v>67</v>
      </c>
      <c r="E20" s="33" t="s">
        <v>44</v>
      </c>
      <c r="F20" s="30" t="s">
        <v>99</v>
      </c>
      <c r="G20" s="33" t="s">
        <v>113</v>
      </c>
      <c r="H20" s="37">
        <v>1.35</v>
      </c>
      <c r="I20" s="33">
        <v>1500</v>
      </c>
      <c r="J20" s="125">
        <f t="shared" si="0"/>
        <v>1440</v>
      </c>
      <c r="K20" s="126" t="str">
        <f t="shared" si="1"/>
        <v>OK</v>
      </c>
      <c r="L20" s="65">
        <v>0</v>
      </c>
      <c r="M20" s="65">
        <v>0</v>
      </c>
      <c r="N20" s="65">
        <v>60</v>
      </c>
      <c r="O20" s="65">
        <v>0</v>
      </c>
      <c r="P20" s="65">
        <v>0</v>
      </c>
      <c r="Q20" s="65">
        <v>0</v>
      </c>
      <c r="R20" s="65"/>
      <c r="S20" s="65">
        <v>0</v>
      </c>
      <c r="T20" s="65">
        <v>0</v>
      </c>
      <c r="U20" s="65">
        <v>0</v>
      </c>
      <c r="V20" s="65">
        <v>0</v>
      </c>
      <c r="W20" s="65">
        <v>0</v>
      </c>
      <c r="X20" s="65"/>
      <c r="Y20" s="65"/>
      <c r="Z20" s="65"/>
      <c r="AA20" s="65"/>
      <c r="AB20" s="65"/>
      <c r="AC20" s="65"/>
      <c r="AD20" s="65"/>
      <c r="AE20" s="65"/>
    </row>
    <row r="21" spans="1:31" ht="171" x14ac:dyDescent="0.25">
      <c r="A21" s="135"/>
      <c r="B21" s="148"/>
      <c r="C21" s="23">
        <v>18</v>
      </c>
      <c r="D21" s="27" t="s">
        <v>68</v>
      </c>
      <c r="E21" s="33" t="s">
        <v>41</v>
      </c>
      <c r="F21" s="30" t="s">
        <v>102</v>
      </c>
      <c r="G21" s="33" t="s">
        <v>113</v>
      </c>
      <c r="H21" s="37">
        <v>3.32</v>
      </c>
      <c r="I21" s="33">
        <v>150</v>
      </c>
      <c r="J21" s="125">
        <f t="shared" si="0"/>
        <v>120</v>
      </c>
      <c r="K21" s="126" t="str">
        <f t="shared" si="1"/>
        <v>OK</v>
      </c>
      <c r="L21" s="65">
        <v>0</v>
      </c>
      <c r="M21" s="65">
        <v>0</v>
      </c>
      <c r="N21" s="65">
        <v>20</v>
      </c>
      <c r="O21" s="65">
        <v>0</v>
      </c>
      <c r="P21" s="65">
        <v>0</v>
      </c>
      <c r="Q21" s="65">
        <v>0</v>
      </c>
      <c r="R21" s="65"/>
      <c r="S21" s="65">
        <v>0</v>
      </c>
      <c r="T21" s="65">
        <v>0</v>
      </c>
      <c r="U21" s="65">
        <v>0</v>
      </c>
      <c r="V21" s="65">
        <v>0</v>
      </c>
      <c r="W21" s="65"/>
      <c r="X21" s="65"/>
      <c r="Y21" s="65">
        <v>10</v>
      </c>
      <c r="Z21" s="65"/>
      <c r="AA21" s="65"/>
      <c r="AB21" s="65"/>
      <c r="AC21" s="65"/>
      <c r="AD21" s="65"/>
      <c r="AE21" s="65"/>
    </row>
    <row r="22" spans="1:31" ht="342" x14ac:dyDescent="0.25">
      <c r="A22" s="127" t="s">
        <v>116</v>
      </c>
      <c r="B22" s="98">
        <v>8</v>
      </c>
      <c r="C22" s="25">
        <v>19</v>
      </c>
      <c r="D22" s="26" t="s">
        <v>69</v>
      </c>
      <c r="E22" s="34" t="s">
        <v>44</v>
      </c>
      <c r="F22" s="31" t="s">
        <v>97</v>
      </c>
      <c r="G22" s="34" t="s">
        <v>113</v>
      </c>
      <c r="H22" s="38">
        <v>3.03</v>
      </c>
      <c r="I22" s="34">
        <v>1000</v>
      </c>
      <c r="J22" s="125">
        <f t="shared" si="0"/>
        <v>960</v>
      </c>
      <c r="K22" s="126" t="str">
        <f t="shared" si="1"/>
        <v>OK</v>
      </c>
      <c r="L22" s="65">
        <v>0</v>
      </c>
      <c r="M22" s="65">
        <v>0</v>
      </c>
      <c r="N22" s="65">
        <v>0</v>
      </c>
      <c r="O22" s="65">
        <v>0</v>
      </c>
      <c r="P22" s="65">
        <v>40</v>
      </c>
      <c r="Q22" s="65">
        <v>0</v>
      </c>
      <c r="R22" s="65"/>
      <c r="S22" s="65">
        <v>0</v>
      </c>
      <c r="T22" s="65">
        <v>0</v>
      </c>
      <c r="U22" s="65">
        <v>0</v>
      </c>
      <c r="V22" s="65">
        <v>0</v>
      </c>
      <c r="W22" s="65">
        <v>0</v>
      </c>
      <c r="X22" s="65"/>
      <c r="Y22" s="65"/>
      <c r="Z22" s="65"/>
      <c r="AA22" s="65"/>
      <c r="AB22" s="65"/>
      <c r="AC22" s="65"/>
      <c r="AD22" s="65"/>
      <c r="AE22" s="65"/>
    </row>
    <row r="23" spans="1:31" ht="327.75" x14ac:dyDescent="0.25">
      <c r="A23" s="128" t="s">
        <v>119</v>
      </c>
      <c r="B23" s="99">
        <v>9</v>
      </c>
      <c r="C23" s="23">
        <v>20</v>
      </c>
      <c r="D23" s="24" t="s">
        <v>70</v>
      </c>
      <c r="E23" s="33" t="s">
        <v>44</v>
      </c>
      <c r="F23" s="30" t="s">
        <v>103</v>
      </c>
      <c r="G23" s="33" t="s">
        <v>113</v>
      </c>
      <c r="H23" s="37">
        <v>3.24</v>
      </c>
      <c r="I23" s="33">
        <v>2000</v>
      </c>
      <c r="J23" s="125">
        <f t="shared" si="0"/>
        <v>1490</v>
      </c>
      <c r="K23" s="126" t="str">
        <f t="shared" si="1"/>
        <v>OK</v>
      </c>
      <c r="L23" s="65">
        <v>0</v>
      </c>
      <c r="M23" s="65">
        <v>150</v>
      </c>
      <c r="N23" s="65">
        <v>0</v>
      </c>
      <c r="O23" s="65">
        <v>0</v>
      </c>
      <c r="P23" s="65">
        <v>0</v>
      </c>
      <c r="Q23" s="65">
        <v>0</v>
      </c>
      <c r="R23" s="65"/>
      <c r="S23" s="65">
        <v>0</v>
      </c>
      <c r="T23" s="65">
        <v>0</v>
      </c>
      <c r="U23" s="65">
        <v>0</v>
      </c>
      <c r="V23" s="65">
        <v>180</v>
      </c>
      <c r="W23" s="65">
        <v>60</v>
      </c>
      <c r="X23" s="65"/>
      <c r="Y23" s="65"/>
      <c r="Z23" s="65"/>
      <c r="AA23" s="65"/>
      <c r="AB23" s="65"/>
      <c r="AC23" s="65"/>
      <c r="AD23" s="65"/>
      <c r="AE23" s="65">
        <v>120</v>
      </c>
    </row>
    <row r="24" spans="1:31" ht="199.5" x14ac:dyDescent="0.25">
      <c r="A24" s="137" t="s">
        <v>117</v>
      </c>
      <c r="B24" s="147">
        <v>10</v>
      </c>
      <c r="C24" s="25">
        <v>21</v>
      </c>
      <c r="D24" s="26" t="s">
        <v>316</v>
      </c>
      <c r="E24" s="34" t="s">
        <v>92</v>
      </c>
      <c r="F24" s="31" t="s">
        <v>104</v>
      </c>
      <c r="G24" s="34" t="s">
        <v>114</v>
      </c>
      <c r="H24" s="38">
        <v>2.4700000000000002</v>
      </c>
      <c r="I24" s="34">
        <v>6000</v>
      </c>
      <c r="J24" s="125">
        <f t="shared" si="0"/>
        <v>5750</v>
      </c>
      <c r="K24" s="126" t="str">
        <f t="shared" si="1"/>
        <v>OK</v>
      </c>
      <c r="L24" s="19">
        <v>0</v>
      </c>
      <c r="M24" s="19">
        <v>0</v>
      </c>
      <c r="N24" s="19">
        <v>0</v>
      </c>
      <c r="O24" s="19">
        <v>0</v>
      </c>
      <c r="P24" s="19">
        <v>0</v>
      </c>
      <c r="Q24" s="19">
        <v>0</v>
      </c>
      <c r="R24" s="19"/>
      <c r="S24" s="19"/>
      <c r="T24" s="19">
        <v>100</v>
      </c>
      <c r="U24" s="19">
        <v>0</v>
      </c>
      <c r="V24" s="19">
        <v>0</v>
      </c>
      <c r="W24" s="19">
        <v>0</v>
      </c>
      <c r="X24" s="19"/>
      <c r="Y24" s="19"/>
      <c r="Z24" s="19"/>
      <c r="AA24" s="19"/>
      <c r="AB24" s="19"/>
      <c r="AC24" s="19">
        <v>150</v>
      </c>
      <c r="AD24" s="19"/>
      <c r="AE24" s="19"/>
    </row>
    <row r="25" spans="1:31" ht="199.5" x14ac:dyDescent="0.25">
      <c r="A25" s="137"/>
      <c r="B25" s="147"/>
      <c r="C25" s="25">
        <v>22</v>
      </c>
      <c r="D25" s="26" t="s">
        <v>317</v>
      </c>
      <c r="E25" s="34" t="s">
        <v>92</v>
      </c>
      <c r="F25" s="31" t="s">
        <v>104</v>
      </c>
      <c r="G25" s="34" t="s">
        <v>114</v>
      </c>
      <c r="H25" s="38">
        <v>1.21</v>
      </c>
      <c r="I25" s="34"/>
      <c r="J25" s="125">
        <f t="shared" si="0"/>
        <v>0</v>
      </c>
      <c r="K25" s="126" t="str">
        <f t="shared" si="1"/>
        <v>OK</v>
      </c>
      <c r="L25" s="65">
        <v>0</v>
      </c>
      <c r="M25" s="65">
        <v>0</v>
      </c>
      <c r="N25" s="65">
        <v>0</v>
      </c>
      <c r="O25" s="65">
        <v>0</v>
      </c>
      <c r="P25" s="65">
        <v>0</v>
      </c>
      <c r="Q25" s="65">
        <v>0</v>
      </c>
      <c r="R25" s="65"/>
      <c r="S25" s="65">
        <v>0</v>
      </c>
      <c r="T25" s="65">
        <v>0</v>
      </c>
      <c r="U25" s="65">
        <v>0</v>
      </c>
      <c r="V25" s="65">
        <v>0</v>
      </c>
      <c r="W25" s="65">
        <v>0</v>
      </c>
      <c r="X25" s="65"/>
      <c r="Y25" s="65"/>
      <c r="Z25" s="65"/>
      <c r="AA25" s="65"/>
      <c r="AB25" s="65"/>
      <c r="AC25" s="65"/>
      <c r="AD25" s="65"/>
      <c r="AE25" s="65"/>
    </row>
    <row r="26" spans="1:31" ht="110.25" customHeight="1" x14ac:dyDescent="0.25">
      <c r="A26" s="128" t="s">
        <v>120</v>
      </c>
      <c r="B26" s="99">
        <v>11</v>
      </c>
      <c r="C26" s="23">
        <v>23</v>
      </c>
      <c r="D26" s="24" t="s">
        <v>71</v>
      </c>
      <c r="E26" s="33" t="s">
        <v>41</v>
      </c>
      <c r="F26" s="30" t="s">
        <v>105</v>
      </c>
      <c r="G26" s="33" t="s">
        <v>114</v>
      </c>
      <c r="H26" s="37">
        <v>32.97</v>
      </c>
      <c r="I26" s="33">
        <v>200</v>
      </c>
      <c r="J26" s="125">
        <f t="shared" si="0"/>
        <v>160</v>
      </c>
      <c r="K26" s="126" t="str">
        <f t="shared" si="1"/>
        <v>OK</v>
      </c>
      <c r="L26" s="19">
        <v>20</v>
      </c>
      <c r="M26" s="19">
        <v>0</v>
      </c>
      <c r="N26" s="19">
        <v>0</v>
      </c>
      <c r="O26" s="19">
        <v>0</v>
      </c>
      <c r="P26" s="19">
        <v>0</v>
      </c>
      <c r="Q26" s="19">
        <v>0</v>
      </c>
      <c r="R26" s="19"/>
      <c r="S26" s="19">
        <v>20</v>
      </c>
      <c r="T26" s="19">
        <v>0</v>
      </c>
      <c r="U26" s="19">
        <v>0</v>
      </c>
      <c r="V26" s="19">
        <v>0</v>
      </c>
      <c r="W26" s="19">
        <v>0</v>
      </c>
      <c r="X26" s="19"/>
      <c r="Y26" s="19"/>
      <c r="Z26" s="19"/>
      <c r="AA26" s="19"/>
      <c r="AB26" s="19"/>
      <c r="AC26" s="19"/>
      <c r="AD26" s="19"/>
      <c r="AE26" s="19"/>
    </row>
    <row r="27" spans="1:31" ht="121.5" customHeight="1" x14ac:dyDescent="0.25">
      <c r="A27" s="136" t="s">
        <v>121</v>
      </c>
      <c r="B27" s="147">
        <v>12</v>
      </c>
      <c r="C27" s="25">
        <v>24</v>
      </c>
      <c r="D27" s="26" t="s">
        <v>72</v>
      </c>
      <c r="E27" s="34" t="s">
        <v>41</v>
      </c>
      <c r="F27" s="31"/>
      <c r="G27" s="34" t="s">
        <v>113</v>
      </c>
      <c r="H27" s="38">
        <v>0</v>
      </c>
      <c r="I27" s="34">
        <v>1000</v>
      </c>
      <c r="J27" s="125">
        <f t="shared" si="0"/>
        <v>1000</v>
      </c>
      <c r="K27" s="126" t="str">
        <f t="shared" si="1"/>
        <v>OK</v>
      </c>
      <c r="L27" s="65">
        <v>0</v>
      </c>
      <c r="M27" s="65">
        <v>0</v>
      </c>
      <c r="N27" s="65">
        <v>0</v>
      </c>
      <c r="O27" s="65">
        <v>0</v>
      </c>
      <c r="P27" s="65">
        <v>0</v>
      </c>
      <c r="Q27" s="65">
        <v>0</v>
      </c>
      <c r="R27" s="65"/>
      <c r="S27" s="65">
        <v>0</v>
      </c>
      <c r="T27" s="65">
        <v>0</v>
      </c>
      <c r="U27" s="65">
        <v>0</v>
      </c>
      <c r="V27" s="65">
        <v>0</v>
      </c>
      <c r="W27" s="65">
        <v>0</v>
      </c>
      <c r="X27" s="65"/>
      <c r="Y27" s="65"/>
      <c r="Z27" s="65"/>
      <c r="AA27" s="65"/>
      <c r="AB27" s="65"/>
      <c r="AC27" s="65"/>
      <c r="AD27" s="65"/>
      <c r="AE27" s="65"/>
    </row>
    <row r="28" spans="1:31" ht="128.25" x14ac:dyDescent="0.25">
      <c r="A28" s="137"/>
      <c r="B28" s="147"/>
      <c r="C28" s="28">
        <v>25</v>
      </c>
      <c r="D28" s="29" t="s">
        <v>73</v>
      </c>
      <c r="E28" s="35" t="s">
        <v>41</v>
      </c>
      <c r="F28" s="32"/>
      <c r="G28" s="35" t="s">
        <v>113</v>
      </c>
      <c r="H28" s="38">
        <v>0</v>
      </c>
      <c r="I28" s="34">
        <v>2000</v>
      </c>
      <c r="J28" s="125">
        <f t="shared" si="0"/>
        <v>2000</v>
      </c>
      <c r="K28" s="126" t="str">
        <f t="shared" si="1"/>
        <v>OK</v>
      </c>
      <c r="L28" s="65">
        <v>0</v>
      </c>
      <c r="M28" s="65">
        <v>0</v>
      </c>
      <c r="N28" s="65">
        <v>0</v>
      </c>
      <c r="O28" s="65">
        <v>0</v>
      </c>
      <c r="P28" s="65">
        <v>0</v>
      </c>
      <c r="Q28" s="65">
        <v>0</v>
      </c>
      <c r="R28" s="65"/>
      <c r="S28" s="65">
        <v>0</v>
      </c>
      <c r="T28" s="65">
        <v>0</v>
      </c>
      <c r="U28" s="65">
        <v>0</v>
      </c>
      <c r="V28" s="65">
        <v>0</v>
      </c>
      <c r="W28" s="65">
        <v>0</v>
      </c>
      <c r="X28" s="65"/>
      <c r="Y28" s="65"/>
      <c r="Z28" s="65"/>
      <c r="AA28" s="65"/>
      <c r="AB28" s="65"/>
      <c r="AC28" s="65"/>
      <c r="AD28" s="65"/>
      <c r="AE28" s="65"/>
    </row>
    <row r="29" spans="1:31" ht="71.25" x14ac:dyDescent="0.25">
      <c r="A29" s="137"/>
      <c r="B29" s="147"/>
      <c r="C29" s="25">
        <v>26</v>
      </c>
      <c r="D29" s="26" t="s">
        <v>74</v>
      </c>
      <c r="E29" s="34" t="s">
        <v>41</v>
      </c>
      <c r="F29" s="31"/>
      <c r="G29" s="34" t="s">
        <v>113</v>
      </c>
      <c r="H29" s="38">
        <v>0</v>
      </c>
      <c r="I29" s="34">
        <v>2000</v>
      </c>
      <c r="J29" s="125">
        <f t="shared" si="0"/>
        <v>2000</v>
      </c>
      <c r="K29" s="126" t="str">
        <f t="shared" si="1"/>
        <v>OK</v>
      </c>
      <c r="L29" s="66"/>
      <c r="M29" s="66"/>
      <c r="N29" s="66"/>
      <c r="O29" s="66"/>
      <c r="P29" s="66"/>
      <c r="Q29" s="66"/>
      <c r="R29" s="66"/>
      <c r="S29" s="66"/>
      <c r="T29" s="66"/>
      <c r="U29" s="66"/>
      <c r="V29" s="66"/>
      <c r="W29" s="66"/>
      <c r="X29" s="66"/>
      <c r="Y29" s="66"/>
      <c r="Z29" s="66"/>
      <c r="AA29" s="66"/>
      <c r="AB29" s="66"/>
      <c r="AC29" s="66"/>
      <c r="AD29" s="66"/>
      <c r="AE29" s="66"/>
    </row>
    <row r="30" spans="1:31" ht="185.25" x14ac:dyDescent="0.25">
      <c r="A30" s="128" t="s">
        <v>119</v>
      </c>
      <c r="B30" s="99">
        <v>13</v>
      </c>
      <c r="C30" s="23">
        <v>27</v>
      </c>
      <c r="D30" s="24" t="s">
        <v>318</v>
      </c>
      <c r="E30" s="33" t="s">
        <v>45</v>
      </c>
      <c r="F30" s="30" t="s">
        <v>106</v>
      </c>
      <c r="G30" s="33" t="s">
        <v>113</v>
      </c>
      <c r="H30" s="37">
        <v>0.76</v>
      </c>
      <c r="I30" s="33"/>
      <c r="J30" s="125">
        <f t="shared" si="0"/>
        <v>0</v>
      </c>
      <c r="K30" s="126" t="str">
        <f t="shared" si="1"/>
        <v>OK</v>
      </c>
      <c r="L30" s="66"/>
      <c r="M30" s="66"/>
      <c r="N30" s="66"/>
      <c r="O30" s="66"/>
      <c r="P30" s="66"/>
      <c r="Q30" s="66"/>
      <c r="R30" s="66"/>
      <c r="S30" s="66"/>
      <c r="T30" s="66"/>
      <c r="U30" s="66"/>
      <c r="V30" s="66"/>
      <c r="W30" s="66"/>
      <c r="X30" s="66"/>
      <c r="Y30" s="66"/>
      <c r="Z30" s="66"/>
      <c r="AA30" s="66"/>
      <c r="AB30" s="66"/>
      <c r="AC30" s="66"/>
      <c r="AD30" s="66"/>
      <c r="AE30" s="66"/>
    </row>
    <row r="31" spans="1:31" ht="199.5" x14ac:dyDescent="0.25">
      <c r="A31" s="129" t="s">
        <v>122</v>
      </c>
      <c r="B31" s="98">
        <v>14</v>
      </c>
      <c r="C31" s="25">
        <v>28</v>
      </c>
      <c r="D31" s="26" t="s">
        <v>319</v>
      </c>
      <c r="E31" s="34" t="s">
        <v>45</v>
      </c>
      <c r="F31" s="31" t="s">
        <v>107</v>
      </c>
      <c r="G31" s="34" t="s">
        <v>113</v>
      </c>
      <c r="H31" s="38">
        <v>5.84</v>
      </c>
      <c r="I31" s="34">
        <v>5000</v>
      </c>
      <c r="J31" s="125">
        <f t="shared" si="0"/>
        <v>5000</v>
      </c>
      <c r="K31" s="126" t="str">
        <f t="shared" si="1"/>
        <v>OK</v>
      </c>
      <c r="L31" s="66"/>
      <c r="M31" s="66"/>
      <c r="N31" s="66"/>
      <c r="O31" s="66"/>
      <c r="P31" s="66"/>
      <c r="Q31" s="66"/>
      <c r="R31" s="66"/>
      <c r="S31" s="66"/>
      <c r="T31" s="66"/>
      <c r="U31" s="66"/>
      <c r="V31" s="66"/>
      <c r="W31" s="66"/>
      <c r="X31" s="66"/>
      <c r="Y31" s="66"/>
      <c r="Z31" s="66"/>
      <c r="AA31" s="66"/>
      <c r="AB31" s="66"/>
      <c r="AC31" s="66"/>
      <c r="AD31" s="66"/>
      <c r="AE31" s="66"/>
    </row>
    <row r="32" spans="1:31" ht="285" x14ac:dyDescent="0.25">
      <c r="A32" s="128" t="s">
        <v>119</v>
      </c>
      <c r="B32" s="99">
        <v>15</v>
      </c>
      <c r="C32" s="23">
        <v>29</v>
      </c>
      <c r="D32" s="24" t="s">
        <v>320</v>
      </c>
      <c r="E32" s="33" t="s">
        <v>93</v>
      </c>
      <c r="F32" s="30" t="s">
        <v>108</v>
      </c>
      <c r="G32" s="33" t="s">
        <v>113</v>
      </c>
      <c r="H32" s="37">
        <v>11.05</v>
      </c>
      <c r="I32" s="33"/>
      <c r="J32" s="125">
        <f t="shared" si="0"/>
        <v>0</v>
      </c>
      <c r="K32" s="126" t="str">
        <f t="shared" si="1"/>
        <v>OK</v>
      </c>
      <c r="L32" s="66"/>
      <c r="M32" s="66"/>
      <c r="N32" s="66"/>
      <c r="O32" s="66"/>
      <c r="P32" s="66"/>
      <c r="Q32" s="66"/>
      <c r="R32" s="66"/>
      <c r="S32" s="66"/>
      <c r="T32" s="66"/>
      <c r="U32" s="66"/>
      <c r="V32" s="66"/>
      <c r="W32" s="66"/>
      <c r="X32" s="66"/>
      <c r="Y32" s="66"/>
      <c r="Z32" s="66"/>
      <c r="AA32" s="66"/>
      <c r="AB32" s="66"/>
      <c r="AC32" s="66"/>
      <c r="AD32" s="66"/>
      <c r="AE32" s="66"/>
    </row>
    <row r="33" spans="1:31" ht="199.5" x14ac:dyDescent="0.25">
      <c r="A33" s="129" t="s">
        <v>121</v>
      </c>
      <c r="B33" s="98">
        <v>16</v>
      </c>
      <c r="C33" s="25">
        <v>30</v>
      </c>
      <c r="D33" s="26" t="s">
        <v>321</v>
      </c>
      <c r="E33" s="34" t="s">
        <v>45</v>
      </c>
      <c r="F33" s="31"/>
      <c r="G33" s="34" t="s">
        <v>113</v>
      </c>
      <c r="H33" s="38">
        <v>0</v>
      </c>
      <c r="I33" s="34">
        <v>10000</v>
      </c>
      <c r="J33" s="125">
        <f t="shared" si="0"/>
        <v>10000</v>
      </c>
      <c r="K33" s="126" t="str">
        <f t="shared" si="1"/>
        <v>OK</v>
      </c>
      <c r="L33" s="66"/>
      <c r="M33" s="66"/>
      <c r="N33" s="66"/>
      <c r="O33" s="66"/>
      <c r="P33" s="66"/>
      <c r="Q33" s="66"/>
      <c r="R33" s="66"/>
      <c r="S33" s="66"/>
      <c r="T33" s="66"/>
      <c r="U33" s="66"/>
      <c r="V33" s="66"/>
      <c r="W33" s="66"/>
      <c r="X33" s="66"/>
      <c r="Y33" s="66"/>
      <c r="Z33" s="66"/>
      <c r="AA33" s="66"/>
      <c r="AB33" s="66"/>
      <c r="AC33" s="66"/>
      <c r="AD33" s="66"/>
      <c r="AE33" s="66"/>
    </row>
    <row r="34" spans="1:31" ht="114" x14ac:dyDescent="0.25">
      <c r="A34" s="138" t="s">
        <v>121</v>
      </c>
      <c r="B34" s="148">
        <v>17</v>
      </c>
      <c r="C34" s="23">
        <v>31</v>
      </c>
      <c r="D34" s="24" t="s">
        <v>75</v>
      </c>
      <c r="E34" s="33" t="s">
        <v>41</v>
      </c>
      <c r="F34" s="30"/>
      <c r="G34" s="33" t="s">
        <v>113</v>
      </c>
      <c r="H34" s="37">
        <v>0</v>
      </c>
      <c r="I34" s="33">
        <v>30</v>
      </c>
      <c r="J34" s="125">
        <f t="shared" si="0"/>
        <v>30</v>
      </c>
      <c r="K34" s="126" t="str">
        <f t="shared" si="1"/>
        <v>OK</v>
      </c>
      <c r="L34" s="66"/>
      <c r="M34" s="66"/>
      <c r="N34" s="66"/>
      <c r="O34" s="66"/>
      <c r="P34" s="66"/>
      <c r="Q34" s="66"/>
      <c r="R34" s="66"/>
      <c r="S34" s="66"/>
      <c r="T34" s="66"/>
      <c r="U34" s="66"/>
      <c r="V34" s="66"/>
      <c r="W34" s="66"/>
      <c r="X34" s="66"/>
      <c r="Y34" s="66"/>
      <c r="Z34" s="66"/>
      <c r="AA34" s="66"/>
      <c r="AB34" s="66"/>
      <c r="AC34" s="66"/>
      <c r="AD34" s="66"/>
      <c r="AE34" s="66"/>
    </row>
    <row r="35" spans="1:31" ht="71.25" x14ac:dyDescent="0.25">
      <c r="A35" s="138"/>
      <c r="B35" s="148"/>
      <c r="C35" s="23">
        <v>32</v>
      </c>
      <c r="D35" s="24" t="s">
        <v>76</v>
      </c>
      <c r="E35" s="33" t="s">
        <v>41</v>
      </c>
      <c r="F35" s="30"/>
      <c r="G35" s="33" t="s">
        <v>113</v>
      </c>
      <c r="H35" s="37">
        <v>0</v>
      </c>
      <c r="I35" s="33">
        <v>50</v>
      </c>
      <c r="J35" s="125">
        <f t="shared" si="0"/>
        <v>50</v>
      </c>
      <c r="K35" s="126" t="str">
        <f t="shared" si="1"/>
        <v>OK</v>
      </c>
      <c r="L35" s="66"/>
      <c r="M35" s="66"/>
      <c r="N35" s="66"/>
      <c r="O35" s="66"/>
      <c r="P35" s="66"/>
      <c r="Q35" s="66"/>
      <c r="R35" s="66"/>
      <c r="S35" s="66"/>
      <c r="T35" s="66"/>
      <c r="U35" s="66"/>
      <c r="V35" s="66"/>
      <c r="W35" s="66"/>
      <c r="X35" s="66"/>
      <c r="Y35" s="66"/>
      <c r="Z35" s="66"/>
      <c r="AA35" s="66"/>
      <c r="AB35" s="66"/>
      <c r="AC35" s="66"/>
      <c r="AD35" s="66"/>
      <c r="AE35" s="66"/>
    </row>
    <row r="36" spans="1:31" ht="85.5" x14ac:dyDescent="0.25">
      <c r="A36" s="138"/>
      <c r="B36" s="148"/>
      <c r="C36" s="23">
        <v>33</v>
      </c>
      <c r="D36" s="24" t="s">
        <v>77</v>
      </c>
      <c r="E36" s="33" t="s">
        <v>41</v>
      </c>
      <c r="F36" s="30"/>
      <c r="G36" s="33" t="s">
        <v>113</v>
      </c>
      <c r="H36" s="37">
        <v>0</v>
      </c>
      <c r="I36" s="33"/>
      <c r="J36" s="125">
        <f t="shared" si="0"/>
        <v>0</v>
      </c>
      <c r="K36" s="126" t="str">
        <f t="shared" si="1"/>
        <v>OK</v>
      </c>
      <c r="L36" s="66"/>
      <c r="M36" s="66"/>
      <c r="N36" s="66"/>
      <c r="O36" s="66"/>
      <c r="P36" s="66"/>
      <c r="Q36" s="66"/>
      <c r="R36" s="66"/>
      <c r="S36" s="66"/>
      <c r="T36" s="66"/>
      <c r="U36" s="66"/>
      <c r="V36" s="66"/>
      <c r="W36" s="66"/>
      <c r="X36" s="66"/>
      <c r="Y36" s="66"/>
      <c r="Z36" s="66"/>
      <c r="AA36" s="66"/>
      <c r="AB36" s="66"/>
      <c r="AC36" s="66"/>
      <c r="AD36" s="66"/>
      <c r="AE36" s="66"/>
    </row>
    <row r="37" spans="1:31" ht="85.5" x14ac:dyDescent="0.25">
      <c r="A37" s="138"/>
      <c r="B37" s="148"/>
      <c r="C37" s="23">
        <v>34</v>
      </c>
      <c r="D37" s="24" t="s">
        <v>78</v>
      </c>
      <c r="E37" s="33" t="s">
        <v>41</v>
      </c>
      <c r="F37" s="30"/>
      <c r="G37" s="33" t="s">
        <v>113</v>
      </c>
      <c r="H37" s="37">
        <v>0</v>
      </c>
      <c r="I37" s="33"/>
      <c r="J37" s="125">
        <f t="shared" si="0"/>
        <v>0</v>
      </c>
      <c r="K37" s="126" t="str">
        <f t="shared" si="1"/>
        <v>OK</v>
      </c>
      <c r="L37" s="66"/>
      <c r="M37" s="66"/>
      <c r="N37" s="66"/>
      <c r="O37" s="66"/>
      <c r="P37" s="66"/>
      <c r="Q37" s="66"/>
      <c r="R37" s="66"/>
      <c r="S37" s="66"/>
      <c r="T37" s="66"/>
      <c r="U37" s="66"/>
      <c r="V37" s="66"/>
      <c r="W37" s="66"/>
      <c r="X37" s="66"/>
      <c r="Y37" s="66"/>
      <c r="Z37" s="66"/>
      <c r="AA37" s="66"/>
      <c r="AB37" s="66"/>
      <c r="AC37" s="66"/>
      <c r="AD37" s="66"/>
      <c r="AE37" s="66"/>
    </row>
    <row r="38" spans="1:31" ht="71.25" x14ac:dyDescent="0.25">
      <c r="A38" s="138"/>
      <c r="B38" s="148"/>
      <c r="C38" s="23">
        <v>35</v>
      </c>
      <c r="D38" s="24" t="s">
        <v>79</v>
      </c>
      <c r="E38" s="33" t="s">
        <v>46</v>
      </c>
      <c r="F38" s="30"/>
      <c r="G38" s="33" t="s">
        <v>113</v>
      </c>
      <c r="H38" s="37">
        <v>0</v>
      </c>
      <c r="I38" s="33">
        <v>300</v>
      </c>
      <c r="J38" s="125">
        <f t="shared" si="0"/>
        <v>300</v>
      </c>
      <c r="K38" s="126" t="str">
        <f t="shared" si="1"/>
        <v>OK</v>
      </c>
      <c r="L38" s="66"/>
      <c r="M38" s="66"/>
      <c r="N38" s="66"/>
      <c r="O38" s="66"/>
      <c r="P38" s="66"/>
      <c r="Q38" s="66"/>
      <c r="R38" s="66"/>
      <c r="S38" s="66"/>
      <c r="T38" s="66"/>
      <c r="U38" s="66"/>
      <c r="V38" s="66"/>
      <c r="W38" s="66"/>
      <c r="X38" s="66"/>
      <c r="Y38" s="66"/>
      <c r="Z38" s="66"/>
      <c r="AA38" s="66"/>
      <c r="AB38" s="66"/>
      <c r="AC38" s="66"/>
      <c r="AD38" s="66"/>
      <c r="AE38" s="66"/>
    </row>
    <row r="39" spans="1:31" ht="42.75" x14ac:dyDescent="0.25">
      <c r="A39" s="138"/>
      <c r="B39" s="148"/>
      <c r="C39" s="23">
        <v>36</v>
      </c>
      <c r="D39" s="24" t="s">
        <v>80</v>
      </c>
      <c r="E39" s="33" t="s">
        <v>41</v>
      </c>
      <c r="F39" s="30"/>
      <c r="G39" s="33" t="s">
        <v>113</v>
      </c>
      <c r="H39" s="37">
        <v>0</v>
      </c>
      <c r="I39" s="33">
        <v>60</v>
      </c>
      <c r="J39" s="125">
        <f t="shared" si="0"/>
        <v>60</v>
      </c>
      <c r="K39" s="126" t="str">
        <f t="shared" si="1"/>
        <v>OK</v>
      </c>
      <c r="L39" s="66"/>
      <c r="M39" s="66"/>
      <c r="N39" s="66"/>
      <c r="O39" s="66"/>
      <c r="P39" s="66"/>
      <c r="Q39" s="66"/>
      <c r="R39" s="66"/>
      <c r="S39" s="66"/>
      <c r="T39" s="66"/>
      <c r="U39" s="66"/>
      <c r="V39" s="66"/>
      <c r="W39" s="66"/>
      <c r="X39" s="66"/>
      <c r="Y39" s="66"/>
      <c r="Z39" s="66"/>
      <c r="AA39" s="66"/>
      <c r="AB39" s="66"/>
      <c r="AC39" s="66"/>
      <c r="AD39" s="66"/>
      <c r="AE39" s="66"/>
    </row>
    <row r="40" spans="1:31" ht="142.5" x14ac:dyDescent="0.25">
      <c r="A40" s="138"/>
      <c r="B40" s="148"/>
      <c r="C40" s="23">
        <v>37</v>
      </c>
      <c r="D40" s="24" t="s">
        <v>81</v>
      </c>
      <c r="E40" s="33" t="s">
        <v>46</v>
      </c>
      <c r="F40" s="30"/>
      <c r="G40" s="33" t="s">
        <v>113</v>
      </c>
      <c r="H40" s="37">
        <v>0</v>
      </c>
      <c r="I40" s="33">
        <v>100</v>
      </c>
      <c r="J40" s="125">
        <f t="shared" si="0"/>
        <v>100</v>
      </c>
      <c r="K40" s="126" t="str">
        <f t="shared" si="1"/>
        <v>OK</v>
      </c>
      <c r="L40" s="66"/>
      <c r="M40" s="66"/>
      <c r="N40" s="66"/>
      <c r="O40" s="66"/>
      <c r="P40" s="66"/>
      <c r="Q40" s="66"/>
      <c r="R40" s="66"/>
      <c r="S40" s="66"/>
      <c r="T40" s="66"/>
      <c r="U40" s="66"/>
      <c r="V40" s="66"/>
      <c r="W40" s="66"/>
      <c r="X40" s="66"/>
      <c r="Y40" s="66"/>
      <c r="Z40" s="66"/>
      <c r="AA40" s="66"/>
      <c r="AB40" s="66"/>
      <c r="AC40" s="66"/>
      <c r="AD40" s="66"/>
      <c r="AE40" s="66"/>
    </row>
    <row r="41" spans="1:31" ht="57" x14ac:dyDescent="0.25">
      <c r="A41" s="138"/>
      <c r="B41" s="148"/>
      <c r="C41" s="23">
        <v>38</v>
      </c>
      <c r="D41" s="24" t="s">
        <v>82</v>
      </c>
      <c r="E41" s="33" t="s">
        <v>43</v>
      </c>
      <c r="F41" s="30"/>
      <c r="G41" s="33" t="s">
        <v>114</v>
      </c>
      <c r="H41" s="37">
        <v>0</v>
      </c>
      <c r="I41" s="33"/>
      <c r="J41" s="125">
        <f t="shared" si="0"/>
        <v>0</v>
      </c>
      <c r="K41" s="126" t="str">
        <f t="shared" si="1"/>
        <v>OK</v>
      </c>
      <c r="L41" s="66"/>
      <c r="M41" s="66"/>
      <c r="N41" s="66"/>
      <c r="O41" s="66"/>
      <c r="P41" s="66"/>
      <c r="Q41" s="66"/>
      <c r="R41" s="66"/>
      <c r="S41" s="66"/>
      <c r="T41" s="66"/>
      <c r="U41" s="66"/>
      <c r="V41" s="66"/>
      <c r="W41" s="66"/>
      <c r="X41" s="66"/>
      <c r="Y41" s="66"/>
      <c r="Z41" s="66"/>
      <c r="AA41" s="66"/>
      <c r="AB41" s="66"/>
      <c r="AC41" s="66"/>
      <c r="AD41" s="66"/>
      <c r="AE41" s="66"/>
    </row>
    <row r="42" spans="1:31" ht="28.5" x14ac:dyDescent="0.25">
      <c r="A42" s="138"/>
      <c r="B42" s="148"/>
      <c r="C42" s="23">
        <v>39</v>
      </c>
      <c r="D42" s="24" t="s">
        <v>83</v>
      </c>
      <c r="E42" s="36" t="s">
        <v>43</v>
      </c>
      <c r="F42" s="30"/>
      <c r="G42" s="36" t="s">
        <v>114</v>
      </c>
      <c r="H42" s="37">
        <v>0</v>
      </c>
      <c r="I42" s="33"/>
      <c r="J42" s="125">
        <f t="shared" si="0"/>
        <v>0</v>
      </c>
      <c r="K42" s="126" t="str">
        <f t="shared" si="1"/>
        <v>OK</v>
      </c>
      <c r="L42" s="66"/>
      <c r="M42" s="66"/>
      <c r="N42" s="66"/>
      <c r="O42" s="66"/>
      <c r="P42" s="66"/>
      <c r="Q42" s="66"/>
      <c r="R42" s="66"/>
      <c r="S42" s="66"/>
      <c r="T42" s="66"/>
      <c r="U42" s="66"/>
      <c r="V42" s="66"/>
      <c r="W42" s="66"/>
      <c r="X42" s="66"/>
      <c r="Y42" s="66"/>
      <c r="Z42" s="66"/>
      <c r="AA42" s="66"/>
      <c r="AB42" s="66"/>
      <c r="AC42" s="66"/>
      <c r="AD42" s="66"/>
      <c r="AE42" s="66"/>
    </row>
    <row r="43" spans="1:31" ht="99.75" x14ac:dyDescent="0.25">
      <c r="A43" s="139" t="s">
        <v>117</v>
      </c>
      <c r="B43" s="149">
        <v>18</v>
      </c>
      <c r="C43" s="28">
        <v>40</v>
      </c>
      <c r="D43" s="29" t="s">
        <v>84</v>
      </c>
      <c r="E43" s="34" t="s">
        <v>41</v>
      </c>
      <c r="F43" s="32" t="s">
        <v>109</v>
      </c>
      <c r="G43" s="34" t="s">
        <v>113</v>
      </c>
      <c r="H43" s="39">
        <v>0.48</v>
      </c>
      <c r="I43" s="34">
        <v>3000</v>
      </c>
      <c r="J43" s="125">
        <f t="shared" si="0"/>
        <v>2820</v>
      </c>
      <c r="K43" s="126" t="str">
        <f t="shared" si="1"/>
        <v>OK</v>
      </c>
      <c r="L43" s="65">
        <v>0</v>
      </c>
      <c r="M43" s="65">
        <v>0</v>
      </c>
      <c r="N43" s="65">
        <v>0</v>
      </c>
      <c r="O43" s="65">
        <v>120</v>
      </c>
      <c r="P43" s="65">
        <v>0</v>
      </c>
      <c r="Q43" s="65">
        <v>0</v>
      </c>
      <c r="R43" s="65"/>
      <c r="S43" s="65">
        <v>0</v>
      </c>
      <c r="T43" s="65">
        <v>0</v>
      </c>
      <c r="U43" s="65">
        <v>0</v>
      </c>
      <c r="V43" s="65">
        <v>0</v>
      </c>
      <c r="W43" s="65">
        <v>0</v>
      </c>
      <c r="X43" s="65">
        <v>60</v>
      </c>
      <c r="Y43" s="65"/>
      <c r="Z43" s="65"/>
      <c r="AA43" s="65"/>
      <c r="AB43" s="65"/>
      <c r="AC43" s="65"/>
      <c r="AD43" s="65"/>
      <c r="AE43" s="65"/>
    </row>
    <row r="44" spans="1:31" ht="99.75" x14ac:dyDescent="0.25">
      <c r="A44" s="139"/>
      <c r="B44" s="149"/>
      <c r="C44" s="25">
        <v>41</v>
      </c>
      <c r="D44" s="26" t="s">
        <v>85</v>
      </c>
      <c r="E44" s="34" t="s">
        <v>94</v>
      </c>
      <c r="F44" s="31" t="s">
        <v>110</v>
      </c>
      <c r="G44" s="34" t="s">
        <v>113</v>
      </c>
      <c r="H44" s="38">
        <v>1.59</v>
      </c>
      <c r="I44" s="34">
        <v>100</v>
      </c>
      <c r="J44" s="125">
        <f t="shared" si="0"/>
        <v>80</v>
      </c>
      <c r="K44" s="126" t="str">
        <f t="shared" si="1"/>
        <v>OK</v>
      </c>
      <c r="L44" s="65">
        <v>0</v>
      </c>
      <c r="M44" s="65">
        <v>0</v>
      </c>
      <c r="N44" s="65">
        <v>0</v>
      </c>
      <c r="O44" s="65">
        <v>20</v>
      </c>
      <c r="P44" s="65">
        <v>0</v>
      </c>
      <c r="Q44" s="65">
        <v>0</v>
      </c>
      <c r="R44" s="65"/>
      <c r="S44" s="65">
        <v>0</v>
      </c>
      <c r="T44" s="65">
        <v>0</v>
      </c>
      <c r="U44" s="65">
        <v>0</v>
      </c>
      <c r="V44" s="65">
        <v>0</v>
      </c>
      <c r="W44" s="65">
        <v>0</v>
      </c>
      <c r="X44" s="65"/>
      <c r="Y44" s="65"/>
      <c r="Z44" s="65"/>
      <c r="AA44" s="65"/>
      <c r="AB44" s="65"/>
      <c r="AC44" s="65"/>
      <c r="AD44" s="65"/>
      <c r="AE44" s="65"/>
    </row>
    <row r="45" spans="1:31" ht="99.75" x14ac:dyDescent="0.25">
      <c r="A45" s="139"/>
      <c r="B45" s="149"/>
      <c r="C45" s="25">
        <v>42</v>
      </c>
      <c r="D45" s="26" t="s">
        <v>86</v>
      </c>
      <c r="E45" s="34" t="s">
        <v>94</v>
      </c>
      <c r="F45" s="31" t="s">
        <v>110</v>
      </c>
      <c r="G45" s="34" t="s">
        <v>113</v>
      </c>
      <c r="H45" s="38">
        <v>1.59</v>
      </c>
      <c r="I45" s="34">
        <v>100</v>
      </c>
      <c r="J45" s="125">
        <f t="shared" si="0"/>
        <v>80</v>
      </c>
      <c r="K45" s="126" t="str">
        <f t="shared" si="1"/>
        <v>OK</v>
      </c>
      <c r="L45" s="65">
        <v>0</v>
      </c>
      <c r="M45" s="65">
        <v>0</v>
      </c>
      <c r="N45" s="65">
        <v>0</v>
      </c>
      <c r="O45" s="65">
        <v>20</v>
      </c>
      <c r="P45" s="65">
        <v>0</v>
      </c>
      <c r="Q45" s="65">
        <v>0</v>
      </c>
      <c r="R45" s="65"/>
      <c r="S45" s="65">
        <v>0</v>
      </c>
      <c r="T45" s="65">
        <v>0</v>
      </c>
      <c r="U45" s="65">
        <v>0</v>
      </c>
      <c r="V45" s="65">
        <v>0</v>
      </c>
      <c r="W45" s="65">
        <v>0</v>
      </c>
      <c r="X45" s="65"/>
      <c r="Y45" s="65"/>
      <c r="Z45" s="65"/>
      <c r="AA45" s="65"/>
      <c r="AB45" s="65"/>
      <c r="AC45" s="65"/>
      <c r="AD45" s="65"/>
      <c r="AE45" s="65"/>
    </row>
    <row r="46" spans="1:31" ht="114" x14ac:dyDescent="0.25">
      <c r="A46" s="139"/>
      <c r="B46" s="149"/>
      <c r="C46" s="25">
        <v>43</v>
      </c>
      <c r="D46" s="26" t="s">
        <v>87</v>
      </c>
      <c r="E46" s="34" t="s">
        <v>94</v>
      </c>
      <c r="F46" s="31" t="s">
        <v>110</v>
      </c>
      <c r="G46" s="34" t="s">
        <v>113</v>
      </c>
      <c r="H46" s="38">
        <v>1.59</v>
      </c>
      <c r="I46" s="34">
        <v>100</v>
      </c>
      <c r="J46" s="125">
        <f t="shared" si="0"/>
        <v>100</v>
      </c>
      <c r="K46" s="126" t="str">
        <f t="shared" si="1"/>
        <v>OK</v>
      </c>
      <c r="L46" s="65">
        <v>0</v>
      </c>
      <c r="M46" s="65">
        <v>0</v>
      </c>
      <c r="N46" s="65">
        <v>0</v>
      </c>
      <c r="O46" s="65">
        <v>0</v>
      </c>
      <c r="P46" s="65">
        <v>0</v>
      </c>
      <c r="Q46" s="65">
        <v>0</v>
      </c>
      <c r="R46" s="65"/>
      <c r="S46" s="65">
        <v>0</v>
      </c>
      <c r="T46" s="65">
        <v>0</v>
      </c>
      <c r="U46" s="65">
        <v>0</v>
      </c>
      <c r="V46" s="65">
        <v>0</v>
      </c>
      <c r="W46" s="65">
        <v>0</v>
      </c>
      <c r="X46" s="65"/>
      <c r="Y46" s="65"/>
      <c r="Z46" s="65"/>
      <c r="AA46" s="65"/>
      <c r="AB46" s="65"/>
      <c r="AC46" s="65"/>
      <c r="AD46" s="65"/>
      <c r="AE46" s="65"/>
    </row>
    <row r="47" spans="1:31" ht="85.5" x14ac:dyDescent="0.25">
      <c r="A47" s="135" t="s">
        <v>118</v>
      </c>
      <c r="B47" s="148">
        <v>19</v>
      </c>
      <c r="C47" s="23">
        <v>44</v>
      </c>
      <c r="D47" s="24" t="s">
        <v>88</v>
      </c>
      <c r="E47" s="36" t="s">
        <v>41</v>
      </c>
      <c r="F47" s="30" t="s">
        <v>111</v>
      </c>
      <c r="G47" s="36" t="s">
        <v>113</v>
      </c>
      <c r="H47" s="37">
        <v>3.66</v>
      </c>
      <c r="I47" s="33">
        <v>100</v>
      </c>
      <c r="J47" s="125">
        <f t="shared" si="0"/>
        <v>80</v>
      </c>
      <c r="K47" s="126" t="str">
        <f t="shared" si="1"/>
        <v>OK</v>
      </c>
      <c r="L47" s="65">
        <v>0</v>
      </c>
      <c r="M47" s="65">
        <v>0</v>
      </c>
      <c r="N47" s="65">
        <v>20</v>
      </c>
      <c r="O47" s="65">
        <v>0</v>
      </c>
      <c r="P47" s="65">
        <v>0</v>
      </c>
      <c r="Q47" s="65">
        <v>0</v>
      </c>
      <c r="R47" s="65"/>
      <c r="S47" s="65">
        <v>0</v>
      </c>
      <c r="T47" s="65">
        <v>0</v>
      </c>
      <c r="U47" s="65">
        <v>0</v>
      </c>
      <c r="V47" s="65">
        <v>0</v>
      </c>
      <c r="W47" s="65">
        <v>0</v>
      </c>
      <c r="X47" s="65"/>
      <c r="Y47" s="65"/>
      <c r="Z47" s="65"/>
      <c r="AA47" s="65"/>
      <c r="AB47" s="65"/>
      <c r="AC47" s="65"/>
      <c r="AD47" s="65"/>
      <c r="AE47" s="65"/>
    </row>
    <row r="48" spans="1:31" ht="85.5" x14ac:dyDescent="0.25">
      <c r="A48" s="135"/>
      <c r="B48" s="148"/>
      <c r="C48" s="23">
        <v>45</v>
      </c>
      <c r="D48" s="24" t="s">
        <v>89</v>
      </c>
      <c r="E48" s="36" t="s">
        <v>41</v>
      </c>
      <c r="F48" s="30" t="s">
        <v>112</v>
      </c>
      <c r="G48" s="36" t="s">
        <v>113</v>
      </c>
      <c r="H48" s="37">
        <v>6.77</v>
      </c>
      <c r="I48" s="33">
        <v>500</v>
      </c>
      <c r="J48" s="125">
        <f t="shared" si="0"/>
        <v>404</v>
      </c>
      <c r="K48" s="126" t="str">
        <f t="shared" si="1"/>
        <v>OK</v>
      </c>
      <c r="L48" s="65">
        <v>0</v>
      </c>
      <c r="M48" s="65">
        <v>0</v>
      </c>
      <c r="N48" s="65">
        <v>60</v>
      </c>
      <c r="O48" s="65">
        <v>0</v>
      </c>
      <c r="P48" s="65">
        <v>0</v>
      </c>
      <c r="Q48" s="65">
        <v>0</v>
      </c>
      <c r="R48" s="65"/>
      <c r="S48" s="65">
        <v>0</v>
      </c>
      <c r="T48" s="65">
        <v>0</v>
      </c>
      <c r="U48" s="65">
        <v>0</v>
      </c>
      <c r="V48" s="65">
        <v>0</v>
      </c>
      <c r="W48" s="65"/>
      <c r="X48" s="65"/>
      <c r="Y48" s="65">
        <v>36</v>
      </c>
      <c r="Z48" s="65"/>
      <c r="AA48" s="65"/>
      <c r="AB48" s="65"/>
      <c r="AC48" s="65"/>
      <c r="AD48" s="65"/>
      <c r="AE48" s="65"/>
    </row>
    <row r="49" spans="1:31" ht="185.25" x14ac:dyDescent="0.25">
      <c r="A49" s="136" t="s">
        <v>122</v>
      </c>
      <c r="B49" s="147">
        <v>20</v>
      </c>
      <c r="C49" s="25">
        <v>46</v>
      </c>
      <c r="D49" s="26" t="s">
        <v>322</v>
      </c>
      <c r="E49" s="35" t="s">
        <v>46</v>
      </c>
      <c r="F49" s="31" t="s">
        <v>110</v>
      </c>
      <c r="G49" s="35" t="s">
        <v>113</v>
      </c>
      <c r="H49" s="38">
        <v>2.94</v>
      </c>
      <c r="I49" s="34">
        <v>3000</v>
      </c>
      <c r="J49" s="125">
        <f t="shared" si="0"/>
        <v>2800</v>
      </c>
      <c r="K49" s="126" t="str">
        <f t="shared" si="1"/>
        <v>OK</v>
      </c>
      <c r="L49" s="66"/>
      <c r="M49" s="66"/>
      <c r="N49" s="66"/>
      <c r="O49" s="66"/>
      <c r="P49" s="66"/>
      <c r="Q49" s="66"/>
      <c r="R49" s="66">
        <v>200</v>
      </c>
      <c r="S49" s="66"/>
      <c r="T49" s="66"/>
      <c r="U49" s="66"/>
      <c r="V49" s="66"/>
      <c r="W49" s="66"/>
      <c r="X49" s="66"/>
      <c r="Y49" s="66"/>
      <c r="Z49" s="66"/>
      <c r="AA49" s="66"/>
      <c r="AB49" s="66"/>
      <c r="AC49" s="66"/>
      <c r="AD49" s="66"/>
      <c r="AE49" s="66"/>
    </row>
    <row r="50" spans="1:31" ht="171" x14ac:dyDescent="0.25">
      <c r="A50" s="136"/>
      <c r="B50" s="147"/>
      <c r="C50" s="25">
        <v>47</v>
      </c>
      <c r="D50" s="26" t="s">
        <v>323</v>
      </c>
      <c r="E50" s="35" t="s">
        <v>46</v>
      </c>
      <c r="F50" s="31" t="s">
        <v>110</v>
      </c>
      <c r="G50" s="35" t="s">
        <v>113</v>
      </c>
      <c r="H50" s="38">
        <v>2.2000000000000002</v>
      </c>
      <c r="I50" s="34">
        <v>1000</v>
      </c>
      <c r="J50" s="125">
        <f t="shared" si="0"/>
        <v>1000</v>
      </c>
      <c r="K50" s="126" t="str">
        <f t="shared" si="1"/>
        <v>OK</v>
      </c>
      <c r="L50" s="66"/>
      <c r="M50" s="66"/>
      <c r="N50" s="66"/>
      <c r="O50" s="66"/>
      <c r="P50" s="66"/>
      <c r="Q50" s="66"/>
      <c r="R50" s="66"/>
      <c r="S50" s="66"/>
      <c r="T50" s="66"/>
      <c r="U50" s="66"/>
      <c r="V50" s="66"/>
      <c r="W50" s="66"/>
      <c r="X50" s="66"/>
      <c r="Y50" s="66"/>
      <c r="Z50" s="66"/>
      <c r="AA50" s="66"/>
      <c r="AB50" s="66"/>
      <c r="AC50" s="66"/>
      <c r="AD50" s="66"/>
      <c r="AE50" s="66"/>
    </row>
    <row r="51" spans="1:31" ht="171" x14ac:dyDescent="0.25">
      <c r="A51" s="136"/>
      <c r="B51" s="147"/>
      <c r="C51" s="25">
        <v>48</v>
      </c>
      <c r="D51" s="26" t="s">
        <v>324</v>
      </c>
      <c r="E51" s="35" t="s">
        <v>46</v>
      </c>
      <c r="F51" s="31" t="s">
        <v>110</v>
      </c>
      <c r="G51" s="35" t="s">
        <v>113</v>
      </c>
      <c r="H51" s="38">
        <v>2.4300000000000002</v>
      </c>
      <c r="I51" s="34">
        <v>2000</v>
      </c>
      <c r="J51" s="125">
        <f t="shared" si="0"/>
        <v>1600</v>
      </c>
      <c r="K51" s="126" t="str">
        <f t="shared" si="1"/>
        <v>OK</v>
      </c>
      <c r="L51" s="66"/>
      <c r="M51" s="66"/>
      <c r="N51" s="66"/>
      <c r="O51" s="66"/>
      <c r="P51" s="66"/>
      <c r="Q51" s="66"/>
      <c r="R51" s="66">
        <v>400</v>
      </c>
      <c r="S51" s="66"/>
      <c r="T51" s="66"/>
      <c r="U51" s="66"/>
      <c r="V51" s="66"/>
      <c r="W51" s="66"/>
      <c r="X51" s="66"/>
      <c r="Y51" s="66"/>
      <c r="Z51" s="66"/>
      <c r="AA51" s="66"/>
      <c r="AB51" s="66"/>
      <c r="AC51" s="66"/>
      <c r="AD51" s="66"/>
      <c r="AE51" s="66"/>
    </row>
    <row r="52" spans="1:31" ht="185.25" x14ac:dyDescent="0.25">
      <c r="A52" s="136"/>
      <c r="B52" s="147"/>
      <c r="C52" s="25">
        <v>49</v>
      </c>
      <c r="D52" s="26" t="s">
        <v>325</v>
      </c>
      <c r="E52" s="35" t="s">
        <v>46</v>
      </c>
      <c r="F52" s="31" t="s">
        <v>110</v>
      </c>
      <c r="G52" s="35" t="s">
        <v>113</v>
      </c>
      <c r="H52" s="38">
        <v>3.76</v>
      </c>
      <c r="I52" s="34">
        <v>1000</v>
      </c>
      <c r="J52" s="125">
        <f t="shared" si="0"/>
        <v>1000</v>
      </c>
      <c r="K52" s="126" t="str">
        <f t="shared" si="1"/>
        <v>OK</v>
      </c>
      <c r="L52" s="66"/>
      <c r="M52" s="66"/>
      <c r="N52" s="66"/>
      <c r="O52" s="66"/>
      <c r="P52" s="66"/>
      <c r="Q52" s="66"/>
      <c r="R52" s="66"/>
      <c r="S52" s="66"/>
      <c r="T52" s="66"/>
      <c r="U52" s="66"/>
      <c r="V52" s="66"/>
      <c r="W52" s="66"/>
      <c r="X52" s="66"/>
      <c r="Y52" s="66"/>
      <c r="Z52" s="66"/>
      <c r="AA52" s="66"/>
      <c r="AB52" s="66"/>
      <c r="AC52" s="66"/>
      <c r="AD52" s="66"/>
      <c r="AE52" s="66"/>
    </row>
    <row r="53" spans="1:31" ht="18.75" x14ac:dyDescent="0.3">
      <c r="W53" s="67"/>
      <c r="X53" s="67"/>
      <c r="Y53" s="67"/>
      <c r="Z53" s="67"/>
      <c r="AA53" s="67"/>
      <c r="AB53" s="67"/>
      <c r="AC53" s="67"/>
      <c r="AD53" s="67"/>
      <c r="AE53" s="67"/>
    </row>
    <row r="54" spans="1:31" ht="18.75" x14ac:dyDescent="0.3">
      <c r="S54" s="68"/>
      <c r="W54" s="67"/>
      <c r="X54" s="67"/>
      <c r="Y54" s="67"/>
      <c r="Z54" s="67"/>
      <c r="AA54" s="67"/>
      <c r="AB54" s="67"/>
      <c r="AC54" s="67"/>
      <c r="AD54" s="67"/>
      <c r="AE54" s="67"/>
    </row>
    <row r="55" spans="1:31" x14ac:dyDescent="0.25">
      <c r="S55" s="68"/>
      <c r="T55" s="68"/>
    </row>
    <row r="56" spans="1:31" x14ac:dyDescent="0.25">
      <c r="S56" s="69"/>
    </row>
    <row r="57" spans="1:31" x14ac:dyDescent="0.25">
      <c r="AC57" s="70"/>
    </row>
    <row r="61" spans="1:31" x14ac:dyDescent="0.25">
      <c r="Z61" s="70"/>
    </row>
    <row r="62" spans="1:31" x14ac:dyDescent="0.25">
      <c r="Z62" s="70"/>
    </row>
    <row r="63" spans="1:31" x14ac:dyDescent="0.25">
      <c r="AA63" s="68"/>
    </row>
    <row r="64" spans="1:31" x14ac:dyDescent="0.25">
      <c r="AA64" s="68"/>
    </row>
    <row r="65" spans="27:27" x14ac:dyDescent="0.25">
      <c r="AA65" s="68"/>
    </row>
    <row r="66" spans="27:27" x14ac:dyDescent="0.25">
      <c r="AA66" s="68"/>
    </row>
    <row r="67" spans="27:27" x14ac:dyDescent="0.25">
      <c r="AA67" s="68"/>
    </row>
    <row r="68" spans="27:27" x14ac:dyDescent="0.25">
      <c r="AA68" s="68"/>
    </row>
    <row r="69" spans="27:27" x14ac:dyDescent="0.25">
      <c r="AA69" s="68"/>
    </row>
    <row r="70" spans="27:27" x14ac:dyDescent="0.25">
      <c r="AA70" s="68"/>
    </row>
  </sheetData>
  <mergeCells count="46">
    <mergeCell ref="AC1:AC2"/>
    <mergeCell ref="AD1:AD2"/>
    <mergeCell ref="AE1:AE2"/>
    <mergeCell ref="X1:X2"/>
    <mergeCell ref="Y1:Y2"/>
    <mergeCell ref="Z1:Z2"/>
    <mergeCell ref="AA1:AA2"/>
    <mergeCell ref="AB1:AB2"/>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Q5:R5 L5:P29 L44:AE49 S5:AE29">
    <cfRule type="cellIs" dxfId="290" priority="4" stopIfTrue="1" operator="greaterThan">
      <formula>0</formula>
    </cfRule>
    <cfRule type="cellIs" dxfId="289" priority="5" stopIfTrue="1" operator="greaterThan">
      <formula>0</formula>
    </cfRule>
    <cfRule type="cellIs" dxfId="288" priority="6" stopIfTrue="1" operator="greaterThan">
      <formula>0</formula>
    </cfRule>
  </conditionalFormatting>
  <conditionalFormatting sqref="Q6:R29">
    <cfRule type="cellIs" dxfId="287" priority="1" stopIfTrue="1" operator="greaterThan">
      <formula>0</formula>
    </cfRule>
    <cfRule type="cellIs" dxfId="286" priority="2" stopIfTrue="1" operator="greaterThan">
      <formula>0</formula>
    </cfRule>
    <cfRule type="cellIs" dxfId="28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2"/>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23" width="12.85546875" style="18" customWidth="1"/>
    <col min="24" max="25" width="12.85546875" style="15" customWidth="1"/>
    <col min="26" max="16384" width="9.7109375" style="15"/>
  </cols>
  <sheetData>
    <row r="1" spans="1:25" ht="33" customHeight="1" x14ac:dyDescent="0.25">
      <c r="A1" s="142" t="s">
        <v>52</v>
      </c>
      <c r="B1" s="142"/>
      <c r="C1" s="142"/>
      <c r="D1" s="142" t="s">
        <v>53</v>
      </c>
      <c r="E1" s="142"/>
      <c r="F1" s="142"/>
      <c r="G1" s="142"/>
      <c r="H1" s="142"/>
      <c r="I1" s="142" t="s">
        <v>54</v>
      </c>
      <c r="J1" s="142"/>
      <c r="K1" s="142"/>
      <c r="L1" s="141" t="s">
        <v>268</v>
      </c>
      <c r="M1" s="141" t="s">
        <v>269</v>
      </c>
      <c r="N1" s="141" t="s">
        <v>270</v>
      </c>
      <c r="O1" s="141" t="s">
        <v>271</v>
      </c>
      <c r="P1" s="141" t="s">
        <v>165</v>
      </c>
      <c r="Q1" s="141" t="s">
        <v>166</v>
      </c>
      <c r="R1" s="141" t="s">
        <v>167</v>
      </c>
      <c r="S1" s="141" t="s">
        <v>168</v>
      </c>
      <c r="T1" s="141" t="s">
        <v>169</v>
      </c>
      <c r="U1" s="141" t="s">
        <v>170</v>
      </c>
      <c r="V1" s="141" t="s">
        <v>264</v>
      </c>
      <c r="W1" s="141" t="s">
        <v>265</v>
      </c>
      <c r="X1" s="141" t="s">
        <v>266</v>
      </c>
      <c r="Y1" s="141" t="s">
        <v>267</v>
      </c>
    </row>
    <row r="2" spans="1:25" ht="21.75" customHeight="1" x14ac:dyDescent="0.25">
      <c r="A2" s="142" t="s">
        <v>49</v>
      </c>
      <c r="B2" s="142"/>
      <c r="C2" s="142"/>
      <c r="D2" s="142"/>
      <c r="E2" s="142"/>
      <c r="F2" s="142"/>
      <c r="G2" s="142"/>
      <c r="H2" s="142"/>
      <c r="I2" s="142"/>
      <c r="J2" s="142"/>
      <c r="K2" s="142"/>
      <c r="L2" s="141"/>
      <c r="M2" s="141"/>
      <c r="N2" s="141"/>
      <c r="O2" s="141"/>
      <c r="P2" s="141"/>
      <c r="Q2" s="141"/>
      <c r="R2" s="141"/>
      <c r="S2" s="141"/>
      <c r="T2" s="141"/>
      <c r="U2" s="141"/>
      <c r="V2" s="141"/>
      <c r="W2" s="141"/>
      <c r="X2" s="141"/>
      <c r="Y2" s="141"/>
    </row>
    <row r="3" spans="1:25" s="16" customFormat="1" ht="45" x14ac:dyDescent="0.2">
      <c r="A3" s="120" t="s">
        <v>3</v>
      </c>
      <c r="B3" s="120" t="s">
        <v>1</v>
      </c>
      <c r="C3" s="121" t="s">
        <v>4</v>
      </c>
      <c r="D3" s="121" t="s">
        <v>6</v>
      </c>
      <c r="E3" s="121" t="s">
        <v>37</v>
      </c>
      <c r="F3" s="121" t="s">
        <v>38</v>
      </c>
      <c r="G3" s="121" t="s">
        <v>47</v>
      </c>
      <c r="H3" s="122" t="s">
        <v>5</v>
      </c>
      <c r="I3" s="123" t="s">
        <v>28</v>
      </c>
      <c r="J3" s="124" t="s">
        <v>0</v>
      </c>
      <c r="K3" s="120" t="s">
        <v>7</v>
      </c>
      <c r="L3" s="109">
        <v>42135</v>
      </c>
      <c r="M3" s="109">
        <v>42135</v>
      </c>
      <c r="N3" s="109">
        <v>42135</v>
      </c>
      <c r="O3" s="109">
        <v>42135</v>
      </c>
      <c r="P3" s="105">
        <v>42222</v>
      </c>
      <c r="Q3" s="105">
        <v>42222</v>
      </c>
      <c r="R3" s="105">
        <v>42222</v>
      </c>
      <c r="S3" s="105">
        <v>42222</v>
      </c>
      <c r="T3" s="105">
        <v>42222</v>
      </c>
      <c r="U3" s="105">
        <v>42222</v>
      </c>
      <c r="V3" s="105">
        <v>42460</v>
      </c>
      <c r="W3" s="105">
        <v>42460</v>
      </c>
      <c r="X3" s="105">
        <v>42460</v>
      </c>
      <c r="Y3" s="105">
        <v>42460</v>
      </c>
    </row>
    <row r="4" spans="1:25" ht="85.5" x14ac:dyDescent="0.25">
      <c r="A4" s="138" t="s">
        <v>121</v>
      </c>
      <c r="B4" s="148">
        <v>1</v>
      </c>
      <c r="C4" s="23">
        <v>1</v>
      </c>
      <c r="D4" s="24" t="s">
        <v>55</v>
      </c>
      <c r="E4" s="33" t="s">
        <v>41</v>
      </c>
      <c r="F4" s="30" t="s">
        <v>95</v>
      </c>
      <c r="G4" s="33" t="s">
        <v>113</v>
      </c>
      <c r="H4" s="37">
        <v>0</v>
      </c>
      <c r="I4" s="33"/>
      <c r="J4" s="125">
        <f>I4-(SUM(L4:Y4))</f>
        <v>0</v>
      </c>
      <c r="K4" s="126" t="str">
        <f>IF(J4&lt;0,"ATENÇÃO","OK")</f>
        <v>OK</v>
      </c>
      <c r="L4" s="19">
        <v>0</v>
      </c>
      <c r="M4" s="19">
        <v>0</v>
      </c>
      <c r="N4" s="19">
        <v>0</v>
      </c>
      <c r="O4" s="19">
        <v>0</v>
      </c>
      <c r="P4" s="19">
        <v>0</v>
      </c>
      <c r="Q4" s="19">
        <v>0</v>
      </c>
      <c r="R4" s="19">
        <v>0</v>
      </c>
      <c r="S4" s="19">
        <v>0</v>
      </c>
      <c r="T4" s="19">
        <v>0</v>
      </c>
      <c r="U4" s="19">
        <v>0</v>
      </c>
      <c r="V4" s="19">
        <v>0</v>
      </c>
      <c r="W4" s="19">
        <v>0</v>
      </c>
      <c r="X4" s="19">
        <v>0</v>
      </c>
      <c r="Y4" s="19">
        <v>0</v>
      </c>
    </row>
    <row r="5" spans="1:25" ht="142.5" x14ac:dyDescent="0.25">
      <c r="A5" s="138"/>
      <c r="B5" s="148"/>
      <c r="C5" s="23">
        <v>2</v>
      </c>
      <c r="D5" s="24" t="s">
        <v>56</v>
      </c>
      <c r="E5" s="33" t="s">
        <v>90</v>
      </c>
      <c r="F5" s="30"/>
      <c r="G5" s="33" t="s">
        <v>113</v>
      </c>
      <c r="H5" s="37">
        <v>0</v>
      </c>
      <c r="I5" s="33">
        <v>120</v>
      </c>
      <c r="J5" s="125">
        <f t="shared" ref="J5:J52" si="0">I5-(SUM(L5:Y5))</f>
        <v>120</v>
      </c>
      <c r="K5" s="126" t="str">
        <f t="shared" ref="K5:K52" si="1">IF(J5&lt;0,"ATENÇÃO","OK")</f>
        <v>OK</v>
      </c>
      <c r="L5" s="19">
        <v>0</v>
      </c>
      <c r="M5" s="19">
        <v>0</v>
      </c>
      <c r="N5" s="19">
        <v>0</v>
      </c>
      <c r="O5" s="19">
        <v>0</v>
      </c>
      <c r="P5" s="19">
        <v>0</v>
      </c>
      <c r="Q5" s="19">
        <v>0</v>
      </c>
      <c r="R5" s="19">
        <v>0</v>
      </c>
      <c r="S5" s="19">
        <v>0</v>
      </c>
      <c r="T5" s="19">
        <v>0</v>
      </c>
      <c r="U5" s="19">
        <v>0</v>
      </c>
      <c r="V5" s="19">
        <v>0</v>
      </c>
      <c r="W5" s="19">
        <v>0</v>
      </c>
      <c r="X5" s="19">
        <v>0</v>
      </c>
      <c r="Y5" s="19">
        <v>0</v>
      </c>
    </row>
    <row r="6" spans="1:25"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v>0</v>
      </c>
      <c r="W6" s="19">
        <v>0</v>
      </c>
      <c r="X6" s="19">
        <v>0</v>
      </c>
      <c r="Y6" s="19">
        <v>0</v>
      </c>
    </row>
    <row r="7" spans="1:25"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v>0</v>
      </c>
      <c r="W7" s="19">
        <v>0</v>
      </c>
      <c r="X7" s="19">
        <v>0</v>
      </c>
      <c r="Y7" s="19">
        <v>0</v>
      </c>
    </row>
    <row r="8" spans="1:25" ht="231" customHeight="1" x14ac:dyDescent="0.25">
      <c r="A8" s="127" t="s">
        <v>115</v>
      </c>
      <c r="B8" s="98">
        <v>2</v>
      </c>
      <c r="C8" s="25">
        <v>5</v>
      </c>
      <c r="D8" s="26" t="s">
        <v>59</v>
      </c>
      <c r="E8" s="34" t="s">
        <v>91</v>
      </c>
      <c r="F8" s="31" t="s">
        <v>96</v>
      </c>
      <c r="G8" s="34" t="s">
        <v>113</v>
      </c>
      <c r="H8" s="38">
        <v>1.21</v>
      </c>
      <c r="I8" s="34">
        <v>1000</v>
      </c>
      <c r="J8" s="125">
        <f t="shared" si="0"/>
        <v>0</v>
      </c>
      <c r="K8" s="126" t="str">
        <f t="shared" si="1"/>
        <v>OK</v>
      </c>
      <c r="L8" s="19">
        <v>0</v>
      </c>
      <c r="M8" s="19">
        <v>0</v>
      </c>
      <c r="N8" s="19">
        <v>0</v>
      </c>
      <c r="O8" s="19">
        <v>0</v>
      </c>
      <c r="P8" s="19">
        <v>800</v>
      </c>
      <c r="Q8" s="19">
        <v>0</v>
      </c>
      <c r="R8" s="19">
        <v>0</v>
      </c>
      <c r="S8" s="19">
        <v>0</v>
      </c>
      <c r="T8" s="19">
        <v>0</v>
      </c>
      <c r="U8" s="19">
        <v>0</v>
      </c>
      <c r="V8" s="19">
        <v>200</v>
      </c>
      <c r="W8" s="19">
        <v>0</v>
      </c>
      <c r="X8" s="19">
        <v>0</v>
      </c>
      <c r="Y8" s="19">
        <v>0</v>
      </c>
    </row>
    <row r="9" spans="1:25" ht="213.75" x14ac:dyDescent="0.25">
      <c r="A9" s="135" t="s">
        <v>116</v>
      </c>
      <c r="B9" s="148">
        <v>3</v>
      </c>
      <c r="C9" s="23">
        <v>6</v>
      </c>
      <c r="D9" s="24" t="s">
        <v>60</v>
      </c>
      <c r="E9" s="33" t="s">
        <v>44</v>
      </c>
      <c r="F9" s="30" t="s">
        <v>97</v>
      </c>
      <c r="G9" s="33" t="s">
        <v>113</v>
      </c>
      <c r="H9" s="37">
        <v>1.1000000000000001</v>
      </c>
      <c r="I9" s="33">
        <v>1000</v>
      </c>
      <c r="J9" s="125">
        <f t="shared" si="0"/>
        <v>160</v>
      </c>
      <c r="K9" s="126" t="str">
        <f t="shared" si="1"/>
        <v>OK</v>
      </c>
      <c r="L9" s="19">
        <v>0</v>
      </c>
      <c r="M9" s="19">
        <v>0</v>
      </c>
      <c r="N9" s="19">
        <v>0</v>
      </c>
      <c r="O9" s="19">
        <v>0</v>
      </c>
      <c r="P9" s="19">
        <v>0</v>
      </c>
      <c r="Q9" s="19">
        <v>600</v>
      </c>
      <c r="R9" s="19">
        <v>0</v>
      </c>
      <c r="S9" s="19">
        <v>0</v>
      </c>
      <c r="T9" s="19">
        <v>0</v>
      </c>
      <c r="U9" s="19">
        <v>0</v>
      </c>
      <c r="V9" s="19">
        <v>0</v>
      </c>
      <c r="W9" s="19">
        <v>240</v>
      </c>
      <c r="X9" s="19">
        <v>0</v>
      </c>
      <c r="Y9" s="19">
        <v>0</v>
      </c>
    </row>
    <row r="10" spans="1:25" ht="213.75" x14ac:dyDescent="0.25">
      <c r="A10" s="135"/>
      <c r="B10" s="148"/>
      <c r="C10" s="23">
        <v>7</v>
      </c>
      <c r="D10" s="24" t="s">
        <v>61</v>
      </c>
      <c r="E10" s="33" t="s">
        <v>44</v>
      </c>
      <c r="F10" s="30" t="s">
        <v>98</v>
      </c>
      <c r="G10" s="33" t="s">
        <v>113</v>
      </c>
      <c r="H10" s="37">
        <v>6.8</v>
      </c>
      <c r="I10" s="33">
        <v>10</v>
      </c>
      <c r="J10" s="125">
        <f t="shared" si="0"/>
        <v>10</v>
      </c>
      <c r="K10" s="126" t="str">
        <f t="shared" si="1"/>
        <v>OK</v>
      </c>
      <c r="L10" s="19">
        <v>0</v>
      </c>
      <c r="M10" s="19">
        <v>0</v>
      </c>
      <c r="N10" s="19">
        <v>0</v>
      </c>
      <c r="O10" s="19">
        <v>0</v>
      </c>
      <c r="P10" s="19">
        <v>0</v>
      </c>
      <c r="Q10" s="19">
        <v>0</v>
      </c>
      <c r="R10" s="19">
        <v>0</v>
      </c>
      <c r="S10" s="19">
        <v>0</v>
      </c>
      <c r="T10" s="19">
        <v>0</v>
      </c>
      <c r="U10" s="19">
        <v>0</v>
      </c>
      <c r="V10" s="19">
        <v>0</v>
      </c>
      <c r="W10" s="19">
        <v>0</v>
      </c>
      <c r="X10" s="19">
        <v>0</v>
      </c>
      <c r="Y10" s="19">
        <v>0</v>
      </c>
    </row>
    <row r="11" spans="1:25" ht="285" x14ac:dyDescent="0.25">
      <c r="A11" s="135"/>
      <c r="B11" s="148"/>
      <c r="C11" s="23">
        <v>8</v>
      </c>
      <c r="D11" s="24" t="s">
        <v>62</v>
      </c>
      <c r="E11" s="33" t="s">
        <v>41</v>
      </c>
      <c r="F11" s="30" t="s">
        <v>99</v>
      </c>
      <c r="G11" s="33" t="s">
        <v>113</v>
      </c>
      <c r="H11" s="37">
        <v>0.73</v>
      </c>
      <c r="I11" s="33">
        <v>500</v>
      </c>
      <c r="J11" s="125">
        <f t="shared" si="0"/>
        <v>116</v>
      </c>
      <c r="K11" s="126" t="str">
        <f t="shared" si="1"/>
        <v>OK</v>
      </c>
      <c r="L11" s="19">
        <v>0</v>
      </c>
      <c r="M11" s="19">
        <v>0</v>
      </c>
      <c r="N11" s="19">
        <v>0</v>
      </c>
      <c r="O11" s="19">
        <v>0</v>
      </c>
      <c r="P11" s="19">
        <v>0</v>
      </c>
      <c r="Q11" s="19">
        <v>192</v>
      </c>
      <c r="R11" s="19">
        <v>0</v>
      </c>
      <c r="S11" s="19">
        <v>0</v>
      </c>
      <c r="T11" s="19">
        <v>0</v>
      </c>
      <c r="U11" s="19">
        <v>0</v>
      </c>
      <c r="V11" s="19">
        <v>0</v>
      </c>
      <c r="W11" s="19">
        <v>192</v>
      </c>
      <c r="X11" s="19">
        <v>0</v>
      </c>
      <c r="Y11" s="19">
        <v>0</v>
      </c>
    </row>
    <row r="12" spans="1:25" ht="299.25" x14ac:dyDescent="0.25">
      <c r="A12" s="135" t="s">
        <v>116</v>
      </c>
      <c r="B12" s="147">
        <v>4</v>
      </c>
      <c r="C12" s="25">
        <v>9</v>
      </c>
      <c r="D12" s="26" t="s">
        <v>312</v>
      </c>
      <c r="E12" s="34" t="s">
        <v>44</v>
      </c>
      <c r="F12" s="31" t="s">
        <v>97</v>
      </c>
      <c r="G12" s="34" t="s">
        <v>113</v>
      </c>
      <c r="H12" s="38">
        <v>1.1000000000000001</v>
      </c>
      <c r="I12" s="34">
        <v>1200</v>
      </c>
      <c r="J12" s="125">
        <f t="shared" si="0"/>
        <v>600</v>
      </c>
      <c r="K12" s="126" t="str">
        <f t="shared" si="1"/>
        <v>OK</v>
      </c>
      <c r="L12" s="19">
        <v>0</v>
      </c>
      <c r="M12" s="19">
        <v>0</v>
      </c>
      <c r="N12" s="19">
        <v>0</v>
      </c>
      <c r="O12" s="19">
        <v>0</v>
      </c>
      <c r="P12" s="19">
        <v>0</v>
      </c>
      <c r="Q12" s="19">
        <v>240</v>
      </c>
      <c r="R12" s="19">
        <v>0</v>
      </c>
      <c r="S12" s="19">
        <v>0</v>
      </c>
      <c r="T12" s="19">
        <v>0</v>
      </c>
      <c r="U12" s="19">
        <v>0</v>
      </c>
      <c r="V12" s="19">
        <v>0</v>
      </c>
      <c r="W12" s="19">
        <v>360</v>
      </c>
      <c r="X12" s="19">
        <v>0</v>
      </c>
      <c r="Y12" s="19">
        <v>0</v>
      </c>
    </row>
    <row r="13" spans="1:25" ht="285" x14ac:dyDescent="0.25">
      <c r="A13" s="135"/>
      <c r="B13" s="147"/>
      <c r="C13" s="25">
        <v>10</v>
      </c>
      <c r="D13" s="26" t="s">
        <v>313</v>
      </c>
      <c r="E13" s="34" t="s">
        <v>44</v>
      </c>
      <c r="F13" s="31" t="s">
        <v>97</v>
      </c>
      <c r="G13" s="34" t="s">
        <v>113</v>
      </c>
      <c r="H13" s="38">
        <v>1.52</v>
      </c>
      <c r="I13" s="34">
        <v>200</v>
      </c>
      <c r="J13" s="125">
        <f t="shared" si="0"/>
        <v>152</v>
      </c>
      <c r="K13" s="126" t="str">
        <f t="shared" si="1"/>
        <v>OK</v>
      </c>
      <c r="L13" s="19">
        <v>0</v>
      </c>
      <c r="M13" s="19">
        <v>0</v>
      </c>
      <c r="N13" s="19">
        <v>0</v>
      </c>
      <c r="O13" s="19">
        <v>0</v>
      </c>
      <c r="P13" s="19">
        <v>0</v>
      </c>
      <c r="Q13" s="19">
        <v>48</v>
      </c>
      <c r="R13" s="19">
        <v>0</v>
      </c>
      <c r="S13" s="19">
        <v>0</v>
      </c>
      <c r="T13" s="19">
        <v>0</v>
      </c>
      <c r="U13" s="19">
        <v>0</v>
      </c>
      <c r="V13" s="19">
        <v>0</v>
      </c>
      <c r="W13" s="19">
        <v>0</v>
      </c>
      <c r="X13" s="19">
        <v>0</v>
      </c>
      <c r="Y13" s="19">
        <v>0</v>
      </c>
    </row>
    <row r="14" spans="1:25" ht="327.75" x14ac:dyDescent="0.25">
      <c r="A14" s="135"/>
      <c r="B14" s="147"/>
      <c r="C14" s="25">
        <v>11</v>
      </c>
      <c r="D14" s="26" t="s">
        <v>63</v>
      </c>
      <c r="E14" s="34" t="s">
        <v>44</v>
      </c>
      <c r="F14" s="31" t="s">
        <v>97</v>
      </c>
      <c r="G14" s="34" t="s">
        <v>113</v>
      </c>
      <c r="H14" s="38">
        <v>1.4</v>
      </c>
      <c r="I14" s="34">
        <v>300</v>
      </c>
      <c r="J14" s="125">
        <f t="shared" si="0"/>
        <v>220</v>
      </c>
      <c r="K14" s="126" t="str">
        <f t="shared" si="1"/>
        <v>OK</v>
      </c>
      <c r="L14" s="19">
        <v>0</v>
      </c>
      <c r="M14" s="19">
        <v>0</v>
      </c>
      <c r="N14" s="19">
        <v>0</v>
      </c>
      <c r="O14" s="19">
        <v>0</v>
      </c>
      <c r="P14" s="19">
        <v>0</v>
      </c>
      <c r="Q14" s="19">
        <v>80</v>
      </c>
      <c r="R14" s="19">
        <v>0</v>
      </c>
      <c r="S14" s="19">
        <v>0</v>
      </c>
      <c r="T14" s="19">
        <v>0</v>
      </c>
      <c r="U14" s="19">
        <v>0</v>
      </c>
      <c r="V14" s="19">
        <v>0</v>
      </c>
      <c r="W14" s="19">
        <v>0</v>
      </c>
      <c r="X14" s="19">
        <v>0</v>
      </c>
      <c r="Y14" s="19">
        <v>0</v>
      </c>
    </row>
    <row r="15" spans="1:25" ht="213.75" x14ac:dyDescent="0.25">
      <c r="A15" s="135" t="s">
        <v>116</v>
      </c>
      <c r="B15" s="148">
        <v>5</v>
      </c>
      <c r="C15" s="23">
        <v>12</v>
      </c>
      <c r="D15" s="24" t="s">
        <v>314</v>
      </c>
      <c r="E15" s="33" t="s">
        <v>41</v>
      </c>
      <c r="F15" s="30" t="s">
        <v>97</v>
      </c>
      <c r="G15" s="33" t="s">
        <v>113</v>
      </c>
      <c r="H15" s="37">
        <v>2.2000000000000002</v>
      </c>
      <c r="I15" s="33"/>
      <c r="J15" s="125">
        <f t="shared" si="0"/>
        <v>0</v>
      </c>
      <c r="K15" s="126" t="str">
        <f t="shared" si="1"/>
        <v>OK</v>
      </c>
      <c r="L15" s="19">
        <v>0</v>
      </c>
      <c r="M15" s="19">
        <v>0</v>
      </c>
      <c r="N15" s="19">
        <v>0</v>
      </c>
      <c r="O15" s="19">
        <v>0</v>
      </c>
      <c r="P15" s="19">
        <v>0</v>
      </c>
      <c r="Q15" s="19">
        <v>0</v>
      </c>
      <c r="R15" s="19">
        <v>0</v>
      </c>
      <c r="S15" s="19">
        <v>0</v>
      </c>
      <c r="T15" s="19">
        <v>0</v>
      </c>
      <c r="U15" s="19">
        <v>0</v>
      </c>
      <c r="V15" s="19">
        <v>0</v>
      </c>
      <c r="W15" s="19">
        <v>0</v>
      </c>
      <c r="X15" s="19">
        <v>0</v>
      </c>
      <c r="Y15" s="19">
        <v>0</v>
      </c>
    </row>
    <row r="16" spans="1:25" ht="285" x14ac:dyDescent="0.25">
      <c r="A16" s="135"/>
      <c r="B16" s="148"/>
      <c r="C16" s="23">
        <v>13</v>
      </c>
      <c r="D16" s="24" t="s">
        <v>315</v>
      </c>
      <c r="E16" s="33" t="s">
        <v>41</v>
      </c>
      <c r="F16" s="30" t="s">
        <v>97</v>
      </c>
      <c r="G16" s="33" t="s">
        <v>113</v>
      </c>
      <c r="H16" s="37">
        <v>1.45</v>
      </c>
      <c r="I16" s="33">
        <v>600</v>
      </c>
      <c r="J16" s="125">
        <f t="shared" si="0"/>
        <v>0</v>
      </c>
      <c r="K16" s="126" t="str">
        <f t="shared" si="1"/>
        <v>OK</v>
      </c>
      <c r="L16" s="19">
        <v>240</v>
      </c>
      <c r="M16" s="19">
        <v>0</v>
      </c>
      <c r="N16" s="19">
        <v>0</v>
      </c>
      <c r="O16" s="19">
        <v>0</v>
      </c>
      <c r="P16" s="19">
        <v>0</v>
      </c>
      <c r="Q16" s="19">
        <v>360</v>
      </c>
      <c r="R16" s="19">
        <v>0</v>
      </c>
      <c r="S16" s="19">
        <v>0</v>
      </c>
      <c r="T16" s="19">
        <v>0</v>
      </c>
      <c r="U16" s="19">
        <v>0</v>
      </c>
      <c r="V16" s="19">
        <v>0</v>
      </c>
      <c r="W16" s="19">
        <v>0</v>
      </c>
      <c r="X16" s="19">
        <v>0</v>
      </c>
      <c r="Y16" s="19">
        <v>0</v>
      </c>
    </row>
    <row r="17" spans="1:25" ht="270.75" x14ac:dyDescent="0.25">
      <c r="A17" s="127" t="s">
        <v>117</v>
      </c>
      <c r="B17" s="98">
        <v>6</v>
      </c>
      <c r="C17" s="25">
        <v>14</v>
      </c>
      <c r="D17" s="26" t="s">
        <v>64</v>
      </c>
      <c r="E17" s="34" t="s">
        <v>41</v>
      </c>
      <c r="F17" s="31" t="s">
        <v>100</v>
      </c>
      <c r="G17" s="34" t="s">
        <v>113</v>
      </c>
      <c r="H17" s="38">
        <v>2.4300000000000002</v>
      </c>
      <c r="I17" s="34">
        <v>60</v>
      </c>
      <c r="J17" s="125">
        <f t="shared" si="0"/>
        <v>60</v>
      </c>
      <c r="K17" s="126" t="str">
        <f t="shared" si="1"/>
        <v>OK</v>
      </c>
      <c r="L17" s="19">
        <v>0</v>
      </c>
      <c r="M17" s="19">
        <v>0</v>
      </c>
      <c r="N17" s="19">
        <v>0</v>
      </c>
      <c r="O17" s="19">
        <v>0</v>
      </c>
      <c r="P17" s="19">
        <v>0</v>
      </c>
      <c r="Q17" s="19">
        <v>0</v>
      </c>
      <c r="R17" s="19">
        <v>0</v>
      </c>
      <c r="S17" s="19">
        <v>0</v>
      </c>
      <c r="T17" s="19">
        <v>0</v>
      </c>
      <c r="U17" s="19">
        <v>0</v>
      </c>
      <c r="V17" s="19">
        <v>0</v>
      </c>
      <c r="W17" s="19">
        <v>0</v>
      </c>
      <c r="X17" s="19">
        <v>0</v>
      </c>
      <c r="Y17" s="19">
        <v>0</v>
      </c>
    </row>
    <row r="18" spans="1:25" ht="242.25" x14ac:dyDescent="0.25">
      <c r="A18" s="135" t="s">
        <v>118</v>
      </c>
      <c r="B18" s="148">
        <v>7</v>
      </c>
      <c r="C18" s="23">
        <v>15</v>
      </c>
      <c r="D18" s="24" t="s">
        <v>65</v>
      </c>
      <c r="E18" s="33" t="s">
        <v>41</v>
      </c>
      <c r="F18" s="30" t="s">
        <v>101</v>
      </c>
      <c r="G18" s="33" t="s">
        <v>113</v>
      </c>
      <c r="H18" s="37">
        <v>0.63</v>
      </c>
      <c r="I18" s="33">
        <v>100</v>
      </c>
      <c r="J18" s="125">
        <f t="shared" si="0"/>
        <v>100</v>
      </c>
      <c r="K18" s="126" t="str">
        <f t="shared" si="1"/>
        <v>OK</v>
      </c>
      <c r="L18" s="19">
        <v>0</v>
      </c>
      <c r="M18" s="19">
        <v>0</v>
      </c>
      <c r="N18" s="19">
        <v>0</v>
      </c>
      <c r="O18" s="19">
        <v>0</v>
      </c>
      <c r="P18" s="19">
        <v>0</v>
      </c>
      <c r="Q18" s="19">
        <v>0</v>
      </c>
      <c r="R18" s="19">
        <v>0</v>
      </c>
      <c r="S18" s="19">
        <v>0</v>
      </c>
      <c r="T18" s="19">
        <v>0</v>
      </c>
      <c r="U18" s="19">
        <v>0</v>
      </c>
      <c r="V18" s="19">
        <v>0</v>
      </c>
      <c r="W18" s="19">
        <v>0</v>
      </c>
      <c r="X18" s="19">
        <v>0</v>
      </c>
      <c r="Y18" s="19">
        <v>0</v>
      </c>
    </row>
    <row r="19" spans="1:25" ht="156.75" x14ac:dyDescent="0.25">
      <c r="A19" s="135"/>
      <c r="B19" s="148"/>
      <c r="C19" s="23">
        <v>16</v>
      </c>
      <c r="D19" s="24" t="s">
        <v>66</v>
      </c>
      <c r="E19" s="33" t="s">
        <v>41</v>
      </c>
      <c r="F19" s="30" t="s">
        <v>101</v>
      </c>
      <c r="G19" s="33" t="s">
        <v>113</v>
      </c>
      <c r="H19" s="37">
        <v>1.08</v>
      </c>
      <c r="I19" s="33">
        <v>50</v>
      </c>
      <c r="J19" s="125">
        <f t="shared" si="0"/>
        <v>0</v>
      </c>
      <c r="K19" s="126" t="str">
        <f t="shared" si="1"/>
        <v>OK</v>
      </c>
      <c r="L19" s="19">
        <v>0</v>
      </c>
      <c r="M19" s="19">
        <v>0</v>
      </c>
      <c r="N19" s="19">
        <v>0</v>
      </c>
      <c r="O19" s="19">
        <v>0</v>
      </c>
      <c r="P19" s="19">
        <v>0</v>
      </c>
      <c r="Q19" s="19">
        <v>0</v>
      </c>
      <c r="R19" s="19">
        <v>50</v>
      </c>
      <c r="S19" s="19">
        <v>0</v>
      </c>
      <c r="T19" s="19">
        <v>0</v>
      </c>
      <c r="U19" s="19">
        <v>0</v>
      </c>
      <c r="V19" s="19">
        <v>0</v>
      </c>
      <c r="W19" s="19">
        <v>0</v>
      </c>
      <c r="X19" s="19">
        <v>0</v>
      </c>
      <c r="Y19" s="19">
        <v>0</v>
      </c>
    </row>
    <row r="20" spans="1:25" ht="213.75" x14ac:dyDescent="0.25">
      <c r="A20" s="135"/>
      <c r="B20" s="148"/>
      <c r="C20" s="23">
        <v>17</v>
      </c>
      <c r="D20" s="24" t="s">
        <v>67</v>
      </c>
      <c r="E20" s="33" t="s">
        <v>44</v>
      </c>
      <c r="F20" s="30" t="s">
        <v>99</v>
      </c>
      <c r="G20" s="33" t="s">
        <v>113</v>
      </c>
      <c r="H20" s="37">
        <v>1.35</v>
      </c>
      <c r="I20" s="33">
        <v>750</v>
      </c>
      <c r="J20" s="125">
        <f t="shared" si="0"/>
        <v>750</v>
      </c>
      <c r="K20" s="126" t="str">
        <f t="shared" si="1"/>
        <v>OK</v>
      </c>
      <c r="L20" s="19">
        <v>0</v>
      </c>
      <c r="M20" s="19">
        <v>0</v>
      </c>
      <c r="N20" s="19">
        <v>0</v>
      </c>
      <c r="O20" s="19">
        <v>0</v>
      </c>
      <c r="P20" s="19">
        <v>0</v>
      </c>
      <c r="Q20" s="19">
        <v>0</v>
      </c>
      <c r="R20" s="19">
        <v>0</v>
      </c>
      <c r="S20" s="19">
        <v>0</v>
      </c>
      <c r="T20" s="19">
        <v>0</v>
      </c>
      <c r="U20" s="19">
        <v>0</v>
      </c>
      <c r="V20" s="19">
        <v>0</v>
      </c>
      <c r="W20" s="19">
        <v>0</v>
      </c>
      <c r="X20" s="19">
        <v>0</v>
      </c>
      <c r="Y20" s="19">
        <v>0</v>
      </c>
    </row>
    <row r="21" spans="1:25" ht="171" x14ac:dyDescent="0.25">
      <c r="A21" s="135"/>
      <c r="B21" s="148"/>
      <c r="C21" s="23">
        <v>18</v>
      </c>
      <c r="D21" s="27" t="s">
        <v>68</v>
      </c>
      <c r="E21" s="33" t="s">
        <v>41</v>
      </c>
      <c r="F21" s="30" t="s">
        <v>102</v>
      </c>
      <c r="G21" s="33" t="s">
        <v>113</v>
      </c>
      <c r="H21" s="37">
        <v>3.32</v>
      </c>
      <c r="I21" s="33">
        <v>300</v>
      </c>
      <c r="J21" s="125">
        <f t="shared" si="0"/>
        <v>200</v>
      </c>
      <c r="K21" s="126" t="str">
        <f t="shared" si="1"/>
        <v>OK</v>
      </c>
      <c r="L21" s="19"/>
      <c r="M21" s="19">
        <v>50</v>
      </c>
      <c r="N21" s="19">
        <v>0</v>
      </c>
      <c r="O21" s="19">
        <v>0</v>
      </c>
      <c r="P21" s="19">
        <v>0</v>
      </c>
      <c r="Q21" s="19">
        <v>0</v>
      </c>
      <c r="R21" s="19">
        <v>50</v>
      </c>
      <c r="S21" s="19">
        <v>0</v>
      </c>
      <c r="T21" s="19">
        <v>0</v>
      </c>
      <c r="U21" s="19">
        <v>0</v>
      </c>
      <c r="V21" s="19">
        <v>0</v>
      </c>
      <c r="W21" s="19">
        <v>0</v>
      </c>
      <c r="X21" s="19">
        <v>0</v>
      </c>
      <c r="Y21" s="19">
        <v>0</v>
      </c>
    </row>
    <row r="22" spans="1:25" ht="342" x14ac:dyDescent="0.25">
      <c r="A22" s="127" t="s">
        <v>116</v>
      </c>
      <c r="B22" s="98">
        <v>8</v>
      </c>
      <c r="C22" s="25">
        <v>19</v>
      </c>
      <c r="D22" s="26" t="s">
        <v>69</v>
      </c>
      <c r="E22" s="34" t="s">
        <v>44</v>
      </c>
      <c r="F22" s="31" t="s">
        <v>97</v>
      </c>
      <c r="G22" s="34" t="s">
        <v>113</v>
      </c>
      <c r="H22" s="38">
        <v>3.03</v>
      </c>
      <c r="I22" s="34">
        <v>800</v>
      </c>
      <c r="J22" s="125">
        <f t="shared" si="0"/>
        <v>680</v>
      </c>
      <c r="K22" s="126" t="str">
        <f t="shared" si="1"/>
        <v>OK</v>
      </c>
      <c r="L22" s="19">
        <v>0</v>
      </c>
      <c r="M22" s="19">
        <v>0</v>
      </c>
      <c r="N22" s="19">
        <v>0</v>
      </c>
      <c r="O22" s="19">
        <v>0</v>
      </c>
      <c r="P22" s="19">
        <v>0</v>
      </c>
      <c r="Q22" s="19">
        <v>0</v>
      </c>
      <c r="R22" s="19">
        <v>0</v>
      </c>
      <c r="S22" s="19">
        <v>0</v>
      </c>
      <c r="T22" s="19">
        <v>0</v>
      </c>
      <c r="U22" s="19">
        <v>0</v>
      </c>
      <c r="V22" s="19">
        <v>0</v>
      </c>
      <c r="W22" s="19">
        <v>120</v>
      </c>
      <c r="X22" s="19">
        <v>0</v>
      </c>
      <c r="Y22" s="19">
        <v>0</v>
      </c>
    </row>
    <row r="23" spans="1:25" ht="327.75" x14ac:dyDescent="0.25">
      <c r="A23" s="128" t="s">
        <v>119</v>
      </c>
      <c r="B23" s="99">
        <v>9</v>
      </c>
      <c r="C23" s="23">
        <v>20</v>
      </c>
      <c r="D23" s="24" t="s">
        <v>70</v>
      </c>
      <c r="E23" s="33" t="s">
        <v>44</v>
      </c>
      <c r="F23" s="30" t="s">
        <v>103</v>
      </c>
      <c r="G23" s="33" t="s">
        <v>113</v>
      </c>
      <c r="H23" s="37">
        <v>3.24</v>
      </c>
      <c r="I23" s="33">
        <v>1000</v>
      </c>
      <c r="J23" s="125">
        <f t="shared" si="0"/>
        <v>760</v>
      </c>
      <c r="K23" s="126" t="str">
        <f t="shared" si="1"/>
        <v>OK</v>
      </c>
      <c r="L23" s="19">
        <v>0</v>
      </c>
      <c r="M23" s="19">
        <v>0</v>
      </c>
      <c r="N23" s="19">
        <v>0</v>
      </c>
      <c r="O23" s="19">
        <v>0</v>
      </c>
      <c r="P23" s="19">
        <v>0</v>
      </c>
      <c r="Q23" s="19">
        <v>0</v>
      </c>
      <c r="R23" s="19">
        <v>0</v>
      </c>
      <c r="S23" s="19">
        <v>0</v>
      </c>
      <c r="T23" s="19">
        <v>0</v>
      </c>
      <c r="U23" s="19">
        <v>0</v>
      </c>
      <c r="V23" s="19">
        <v>0</v>
      </c>
      <c r="W23" s="19">
        <v>0</v>
      </c>
      <c r="X23" s="19">
        <v>240</v>
      </c>
      <c r="Y23" s="19">
        <v>0</v>
      </c>
    </row>
    <row r="24" spans="1:25" ht="199.5" x14ac:dyDescent="0.25">
      <c r="A24" s="137" t="s">
        <v>117</v>
      </c>
      <c r="B24" s="147">
        <v>10</v>
      </c>
      <c r="C24" s="25">
        <v>21</v>
      </c>
      <c r="D24" s="26" t="s">
        <v>316</v>
      </c>
      <c r="E24" s="34" t="s">
        <v>92</v>
      </c>
      <c r="F24" s="31" t="s">
        <v>104</v>
      </c>
      <c r="G24" s="34" t="s">
        <v>114</v>
      </c>
      <c r="H24" s="38">
        <v>2.4700000000000002</v>
      </c>
      <c r="I24" s="34">
        <v>2000</v>
      </c>
      <c r="J24" s="125">
        <f t="shared" si="0"/>
        <v>800</v>
      </c>
      <c r="K24" s="126" t="str">
        <f t="shared" si="1"/>
        <v>OK</v>
      </c>
      <c r="L24" s="19">
        <v>0</v>
      </c>
      <c r="M24" s="19">
        <v>0</v>
      </c>
      <c r="N24" s="19">
        <v>0</v>
      </c>
      <c r="O24" s="19">
        <v>0</v>
      </c>
      <c r="P24" s="19">
        <v>0</v>
      </c>
      <c r="Q24" s="19">
        <v>0</v>
      </c>
      <c r="R24" s="19">
        <v>0</v>
      </c>
      <c r="S24" s="19">
        <v>700</v>
      </c>
      <c r="T24" s="19">
        <v>0</v>
      </c>
      <c r="U24" s="19">
        <v>0</v>
      </c>
      <c r="V24" s="19">
        <v>0</v>
      </c>
      <c r="W24" s="19">
        <v>0</v>
      </c>
      <c r="X24" s="19">
        <v>0</v>
      </c>
      <c r="Y24" s="19">
        <v>500</v>
      </c>
    </row>
    <row r="25" spans="1:25"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v>0</v>
      </c>
      <c r="U25" s="19">
        <v>0</v>
      </c>
      <c r="V25" s="19">
        <v>0</v>
      </c>
      <c r="W25" s="19">
        <v>0</v>
      </c>
      <c r="X25" s="19">
        <v>0</v>
      </c>
      <c r="Y25" s="19">
        <v>0</v>
      </c>
    </row>
    <row r="26" spans="1:25" ht="110.25" customHeight="1" x14ac:dyDescent="0.25">
      <c r="A26" s="128" t="s">
        <v>120</v>
      </c>
      <c r="B26" s="99">
        <v>11</v>
      </c>
      <c r="C26" s="23">
        <v>23</v>
      </c>
      <c r="D26" s="24" t="s">
        <v>71</v>
      </c>
      <c r="E26" s="33" t="s">
        <v>41</v>
      </c>
      <c r="F26" s="30" t="s">
        <v>105</v>
      </c>
      <c r="G26" s="33" t="s">
        <v>114</v>
      </c>
      <c r="H26" s="37">
        <v>32.97</v>
      </c>
      <c r="I26" s="33">
        <v>60</v>
      </c>
      <c r="J26" s="125">
        <f t="shared" si="0"/>
        <v>42</v>
      </c>
      <c r="K26" s="126" t="str">
        <f t="shared" si="1"/>
        <v>OK</v>
      </c>
      <c r="L26" s="19">
        <v>0</v>
      </c>
      <c r="M26" s="19">
        <v>0</v>
      </c>
      <c r="N26" s="19">
        <v>0</v>
      </c>
      <c r="O26" s="19">
        <v>0</v>
      </c>
      <c r="P26" s="19">
        <v>0</v>
      </c>
      <c r="Q26" s="19">
        <v>0</v>
      </c>
      <c r="R26" s="19">
        <v>0</v>
      </c>
      <c r="S26" s="19">
        <v>0</v>
      </c>
      <c r="T26" s="19">
        <v>18</v>
      </c>
      <c r="U26" s="19">
        <v>0</v>
      </c>
      <c r="V26" s="19">
        <v>0</v>
      </c>
      <c r="W26" s="19">
        <v>0</v>
      </c>
      <c r="X26" s="19">
        <v>0</v>
      </c>
      <c r="Y26" s="19">
        <v>0</v>
      </c>
    </row>
    <row r="27" spans="1:25" ht="121.5" customHeight="1" x14ac:dyDescent="0.25">
      <c r="A27" s="136" t="s">
        <v>121</v>
      </c>
      <c r="B27" s="147">
        <v>12</v>
      </c>
      <c r="C27" s="25">
        <v>24</v>
      </c>
      <c r="D27" s="26" t="s">
        <v>72</v>
      </c>
      <c r="E27" s="34" t="s">
        <v>41</v>
      </c>
      <c r="F27" s="31"/>
      <c r="G27" s="34" t="s">
        <v>113</v>
      </c>
      <c r="H27" s="38">
        <v>0</v>
      </c>
      <c r="I27" s="34">
        <v>800</v>
      </c>
      <c r="J27" s="125">
        <f t="shared" si="0"/>
        <v>800</v>
      </c>
      <c r="K27" s="126" t="str">
        <f t="shared" si="1"/>
        <v>OK</v>
      </c>
      <c r="L27" s="19">
        <v>0</v>
      </c>
      <c r="M27" s="19">
        <v>0</v>
      </c>
      <c r="N27" s="19">
        <v>0</v>
      </c>
      <c r="O27" s="19">
        <v>0</v>
      </c>
      <c r="P27" s="19">
        <v>0</v>
      </c>
      <c r="Q27" s="19">
        <v>0</v>
      </c>
      <c r="R27" s="19">
        <v>0</v>
      </c>
      <c r="S27" s="19">
        <v>0</v>
      </c>
      <c r="T27" s="19">
        <v>0</v>
      </c>
      <c r="U27" s="19">
        <v>0</v>
      </c>
      <c r="V27" s="19">
        <v>0</v>
      </c>
      <c r="W27" s="19">
        <v>0</v>
      </c>
      <c r="X27" s="19">
        <v>0</v>
      </c>
      <c r="Y27" s="19">
        <v>0</v>
      </c>
    </row>
    <row r="28" spans="1:25" ht="128.25" x14ac:dyDescent="0.25">
      <c r="A28" s="137"/>
      <c r="B28" s="147"/>
      <c r="C28" s="28">
        <v>25</v>
      </c>
      <c r="D28" s="29" t="s">
        <v>73</v>
      </c>
      <c r="E28" s="35" t="s">
        <v>41</v>
      </c>
      <c r="F28" s="32"/>
      <c r="G28" s="35" t="s">
        <v>113</v>
      </c>
      <c r="H28" s="38">
        <v>0</v>
      </c>
      <c r="I28" s="34">
        <v>800</v>
      </c>
      <c r="J28" s="125">
        <f t="shared" si="0"/>
        <v>800</v>
      </c>
      <c r="K28" s="126" t="str">
        <f t="shared" si="1"/>
        <v>OK</v>
      </c>
      <c r="L28" s="19">
        <v>0</v>
      </c>
      <c r="M28" s="19">
        <v>0</v>
      </c>
      <c r="N28" s="19">
        <v>0</v>
      </c>
      <c r="O28" s="19">
        <v>0</v>
      </c>
      <c r="P28" s="19">
        <v>0</v>
      </c>
      <c r="Q28" s="19">
        <v>0</v>
      </c>
      <c r="R28" s="19">
        <v>0</v>
      </c>
      <c r="S28" s="19">
        <v>0</v>
      </c>
      <c r="T28" s="19">
        <v>0</v>
      </c>
      <c r="U28" s="19">
        <v>0</v>
      </c>
      <c r="V28" s="19">
        <v>0</v>
      </c>
      <c r="W28" s="19">
        <v>0</v>
      </c>
      <c r="X28" s="19">
        <v>0</v>
      </c>
      <c r="Y28" s="19">
        <v>0</v>
      </c>
    </row>
    <row r="29" spans="1:25" ht="71.25" x14ac:dyDescent="0.25">
      <c r="A29" s="137"/>
      <c r="B29" s="147"/>
      <c r="C29" s="25">
        <v>26</v>
      </c>
      <c r="D29" s="26" t="s">
        <v>74</v>
      </c>
      <c r="E29" s="34" t="s">
        <v>41</v>
      </c>
      <c r="F29" s="31"/>
      <c r="G29" s="34" t="s">
        <v>113</v>
      </c>
      <c r="H29" s="38">
        <v>0</v>
      </c>
      <c r="I29" s="34">
        <v>800</v>
      </c>
      <c r="J29" s="125">
        <f t="shared" si="0"/>
        <v>800</v>
      </c>
      <c r="K29" s="126" t="str">
        <f t="shared" si="1"/>
        <v>OK</v>
      </c>
      <c r="L29" s="21"/>
      <c r="M29" s="21"/>
      <c r="N29" s="21"/>
      <c r="O29" s="21"/>
      <c r="P29" s="21"/>
      <c r="Q29" s="21"/>
      <c r="R29" s="21"/>
      <c r="S29" s="21"/>
      <c r="T29" s="21"/>
      <c r="U29" s="21"/>
      <c r="V29" s="21"/>
      <c r="W29" s="21"/>
      <c r="X29" s="21"/>
      <c r="Y29" s="21"/>
    </row>
    <row r="30" spans="1:25" ht="185.25" x14ac:dyDescent="0.25">
      <c r="A30" s="128" t="s">
        <v>119</v>
      </c>
      <c r="B30" s="99">
        <v>13</v>
      </c>
      <c r="C30" s="23">
        <v>27</v>
      </c>
      <c r="D30" s="24" t="s">
        <v>318</v>
      </c>
      <c r="E30" s="33" t="s">
        <v>45</v>
      </c>
      <c r="F30" s="30" t="s">
        <v>106</v>
      </c>
      <c r="G30" s="33" t="s">
        <v>113</v>
      </c>
      <c r="H30" s="37">
        <v>0.76</v>
      </c>
      <c r="I30" s="33">
        <v>500</v>
      </c>
      <c r="J30" s="125">
        <f t="shared" si="0"/>
        <v>0</v>
      </c>
      <c r="K30" s="126" t="str">
        <f t="shared" si="1"/>
        <v>OK</v>
      </c>
      <c r="L30" s="21"/>
      <c r="M30" s="21"/>
      <c r="N30" s="104">
        <v>320</v>
      </c>
      <c r="O30" s="21"/>
      <c r="P30" s="21"/>
      <c r="Q30" s="21"/>
      <c r="R30" s="21"/>
      <c r="S30" s="21"/>
      <c r="T30" s="21"/>
      <c r="U30" s="74">
        <v>180</v>
      </c>
      <c r="V30" s="21"/>
      <c r="W30" s="21"/>
      <c r="X30" s="21"/>
      <c r="Y30" s="21"/>
    </row>
    <row r="31" spans="1:25" ht="199.5" x14ac:dyDescent="0.25">
      <c r="A31" s="129" t="s">
        <v>122</v>
      </c>
      <c r="B31" s="98">
        <v>14</v>
      </c>
      <c r="C31" s="25">
        <v>28</v>
      </c>
      <c r="D31" s="26" t="s">
        <v>319</v>
      </c>
      <c r="E31" s="34" t="s">
        <v>45</v>
      </c>
      <c r="F31" s="31" t="s">
        <v>107</v>
      </c>
      <c r="G31" s="34" t="s">
        <v>113</v>
      </c>
      <c r="H31" s="38">
        <v>5.84</v>
      </c>
      <c r="I31" s="34">
        <v>2400</v>
      </c>
      <c r="J31" s="125">
        <f t="shared" si="0"/>
        <v>2400</v>
      </c>
      <c r="K31" s="126" t="str">
        <f t="shared" si="1"/>
        <v>OK</v>
      </c>
      <c r="L31" s="21"/>
      <c r="M31" s="21"/>
      <c r="N31" s="21"/>
      <c r="O31" s="21"/>
      <c r="P31" s="21"/>
      <c r="Q31" s="21"/>
      <c r="R31" s="21"/>
      <c r="S31" s="21"/>
      <c r="T31" s="21"/>
      <c r="U31" s="74"/>
      <c r="V31" s="21"/>
      <c r="W31" s="21"/>
      <c r="X31" s="21"/>
      <c r="Y31" s="21"/>
    </row>
    <row r="32" spans="1:25" ht="285" x14ac:dyDescent="0.25">
      <c r="A32" s="128" t="s">
        <v>119</v>
      </c>
      <c r="B32" s="99">
        <v>15</v>
      </c>
      <c r="C32" s="23">
        <v>29</v>
      </c>
      <c r="D32" s="24" t="s">
        <v>320</v>
      </c>
      <c r="E32" s="33" t="s">
        <v>93</v>
      </c>
      <c r="F32" s="30" t="s">
        <v>108</v>
      </c>
      <c r="G32" s="33" t="s">
        <v>113</v>
      </c>
      <c r="H32" s="37">
        <v>11.05</v>
      </c>
      <c r="I32" s="33">
        <v>2500</v>
      </c>
      <c r="J32" s="125">
        <f t="shared" si="0"/>
        <v>1200</v>
      </c>
      <c r="K32" s="126" t="str">
        <f t="shared" si="1"/>
        <v>OK</v>
      </c>
      <c r="L32" s="21"/>
      <c r="M32" s="21"/>
      <c r="N32" s="104">
        <v>300</v>
      </c>
      <c r="O32" s="21"/>
      <c r="P32" s="21"/>
      <c r="Q32" s="21"/>
      <c r="R32" s="21"/>
      <c r="S32" s="21"/>
      <c r="T32" s="21"/>
      <c r="U32" s="74">
        <v>1000</v>
      </c>
      <c r="V32" s="21"/>
      <c r="W32" s="21"/>
      <c r="X32" s="21"/>
      <c r="Y32" s="21"/>
    </row>
    <row r="33" spans="1:25" ht="199.5" x14ac:dyDescent="0.25">
      <c r="A33" s="129" t="s">
        <v>121</v>
      </c>
      <c r="B33" s="98">
        <v>16</v>
      </c>
      <c r="C33" s="25">
        <v>30</v>
      </c>
      <c r="D33" s="26" t="s">
        <v>321</v>
      </c>
      <c r="E33" s="34" t="s">
        <v>45</v>
      </c>
      <c r="F33" s="31"/>
      <c r="G33" s="34" t="s">
        <v>113</v>
      </c>
      <c r="H33" s="38">
        <v>0</v>
      </c>
      <c r="I33" s="34"/>
      <c r="J33" s="125">
        <f t="shared" si="0"/>
        <v>0</v>
      </c>
      <c r="K33" s="126" t="str">
        <f t="shared" si="1"/>
        <v>OK</v>
      </c>
      <c r="L33" s="21"/>
      <c r="M33" s="21"/>
      <c r="N33" s="21"/>
      <c r="O33" s="21"/>
      <c r="P33" s="21"/>
      <c r="Q33" s="21"/>
      <c r="R33" s="21"/>
      <c r="S33" s="21"/>
      <c r="T33" s="21"/>
      <c r="U33" s="21"/>
      <c r="V33" s="21"/>
      <c r="W33" s="21"/>
      <c r="X33" s="21"/>
      <c r="Y33" s="21"/>
    </row>
    <row r="34" spans="1:25" ht="114" x14ac:dyDescent="0.25">
      <c r="A34" s="138" t="s">
        <v>121</v>
      </c>
      <c r="B34" s="148">
        <v>17</v>
      </c>
      <c r="C34" s="23">
        <v>31</v>
      </c>
      <c r="D34" s="24" t="s">
        <v>75</v>
      </c>
      <c r="E34" s="33" t="s">
        <v>41</v>
      </c>
      <c r="F34" s="30"/>
      <c r="G34" s="33" t="s">
        <v>113</v>
      </c>
      <c r="H34" s="37">
        <v>0</v>
      </c>
      <c r="I34" s="33">
        <v>50</v>
      </c>
      <c r="J34" s="125">
        <f t="shared" si="0"/>
        <v>50</v>
      </c>
      <c r="K34" s="126" t="str">
        <f t="shared" si="1"/>
        <v>OK</v>
      </c>
      <c r="L34" s="21"/>
      <c r="M34" s="21"/>
      <c r="N34" s="21"/>
      <c r="O34" s="21"/>
      <c r="P34" s="21"/>
      <c r="Q34" s="21"/>
      <c r="R34" s="21"/>
      <c r="S34" s="21"/>
      <c r="T34" s="21"/>
      <c r="U34" s="21"/>
      <c r="V34" s="21"/>
      <c r="W34" s="21"/>
      <c r="X34" s="21"/>
      <c r="Y34" s="21"/>
    </row>
    <row r="35" spans="1:25" ht="71.25" x14ac:dyDescent="0.25">
      <c r="A35" s="138"/>
      <c r="B35" s="148"/>
      <c r="C35" s="23">
        <v>32</v>
      </c>
      <c r="D35" s="24" t="s">
        <v>76</v>
      </c>
      <c r="E35" s="33" t="s">
        <v>41</v>
      </c>
      <c r="F35" s="30"/>
      <c r="G35" s="33" t="s">
        <v>113</v>
      </c>
      <c r="H35" s="37">
        <v>0</v>
      </c>
      <c r="I35" s="33">
        <v>50</v>
      </c>
      <c r="J35" s="125">
        <f t="shared" si="0"/>
        <v>50</v>
      </c>
      <c r="K35" s="126" t="str">
        <f t="shared" si="1"/>
        <v>OK</v>
      </c>
      <c r="L35" s="21"/>
      <c r="M35" s="21"/>
      <c r="N35" s="21"/>
      <c r="O35" s="21"/>
      <c r="P35" s="21"/>
      <c r="Q35" s="21"/>
      <c r="R35" s="21"/>
      <c r="S35" s="21"/>
      <c r="T35" s="21"/>
      <c r="U35" s="21"/>
      <c r="V35" s="21"/>
      <c r="W35" s="21"/>
      <c r="X35" s="21"/>
      <c r="Y35" s="21"/>
    </row>
    <row r="36" spans="1:25" ht="85.5" x14ac:dyDescent="0.25">
      <c r="A36" s="138"/>
      <c r="B36" s="148"/>
      <c r="C36" s="23">
        <v>33</v>
      </c>
      <c r="D36" s="24" t="s">
        <v>77</v>
      </c>
      <c r="E36" s="33" t="s">
        <v>41</v>
      </c>
      <c r="F36" s="30"/>
      <c r="G36" s="33" t="s">
        <v>113</v>
      </c>
      <c r="H36" s="37">
        <v>0</v>
      </c>
      <c r="I36" s="33"/>
      <c r="J36" s="125">
        <f t="shared" si="0"/>
        <v>0</v>
      </c>
      <c r="K36" s="126" t="str">
        <f t="shared" si="1"/>
        <v>OK</v>
      </c>
      <c r="L36" s="21"/>
      <c r="M36" s="21"/>
      <c r="N36" s="21"/>
      <c r="O36" s="21"/>
      <c r="P36" s="21"/>
      <c r="Q36" s="21"/>
      <c r="R36" s="21"/>
      <c r="S36" s="21"/>
      <c r="T36" s="21"/>
      <c r="U36" s="21"/>
      <c r="V36" s="21"/>
      <c r="W36" s="21"/>
      <c r="X36" s="21"/>
      <c r="Y36" s="21"/>
    </row>
    <row r="37" spans="1:25" ht="85.5" x14ac:dyDescent="0.25">
      <c r="A37" s="138"/>
      <c r="B37" s="148"/>
      <c r="C37" s="23">
        <v>34</v>
      </c>
      <c r="D37" s="24" t="s">
        <v>78</v>
      </c>
      <c r="E37" s="33" t="s">
        <v>41</v>
      </c>
      <c r="F37" s="30"/>
      <c r="G37" s="33" t="s">
        <v>113</v>
      </c>
      <c r="H37" s="37">
        <v>0</v>
      </c>
      <c r="I37" s="33">
        <v>50</v>
      </c>
      <c r="J37" s="125">
        <f t="shared" si="0"/>
        <v>50</v>
      </c>
      <c r="K37" s="126" t="str">
        <f t="shared" si="1"/>
        <v>OK</v>
      </c>
      <c r="L37" s="21"/>
      <c r="M37" s="21"/>
      <c r="N37" s="21"/>
      <c r="O37" s="21"/>
      <c r="P37" s="21"/>
      <c r="Q37" s="21"/>
      <c r="R37" s="21"/>
      <c r="S37" s="21"/>
      <c r="T37" s="21"/>
      <c r="U37" s="21"/>
      <c r="V37" s="21"/>
      <c r="W37" s="21"/>
      <c r="X37" s="21"/>
      <c r="Y37" s="21"/>
    </row>
    <row r="38" spans="1:25" ht="71.25" x14ac:dyDescent="0.25">
      <c r="A38" s="138"/>
      <c r="B38" s="148"/>
      <c r="C38" s="23">
        <v>35</v>
      </c>
      <c r="D38" s="24" t="s">
        <v>79</v>
      </c>
      <c r="E38" s="33" t="s">
        <v>46</v>
      </c>
      <c r="F38" s="30"/>
      <c r="G38" s="33" t="s">
        <v>113</v>
      </c>
      <c r="H38" s="37">
        <v>0</v>
      </c>
      <c r="I38" s="33">
        <v>50</v>
      </c>
      <c r="J38" s="125">
        <f t="shared" si="0"/>
        <v>50</v>
      </c>
      <c r="K38" s="126" t="str">
        <f t="shared" si="1"/>
        <v>OK</v>
      </c>
      <c r="L38" s="21"/>
      <c r="M38" s="21"/>
      <c r="N38" s="21"/>
      <c r="O38" s="21"/>
      <c r="P38" s="21"/>
      <c r="Q38" s="21"/>
      <c r="R38" s="21"/>
      <c r="S38" s="21"/>
      <c r="T38" s="21"/>
      <c r="U38" s="21"/>
      <c r="V38" s="21"/>
      <c r="W38" s="21"/>
      <c r="X38" s="21"/>
      <c r="Y38" s="21"/>
    </row>
    <row r="39" spans="1:25" ht="42.75" x14ac:dyDescent="0.25">
      <c r="A39" s="138"/>
      <c r="B39" s="148"/>
      <c r="C39" s="23">
        <v>36</v>
      </c>
      <c r="D39" s="24" t="s">
        <v>80</v>
      </c>
      <c r="E39" s="33" t="s">
        <v>41</v>
      </c>
      <c r="F39" s="30"/>
      <c r="G39" s="33" t="s">
        <v>113</v>
      </c>
      <c r="H39" s="37">
        <v>0</v>
      </c>
      <c r="I39" s="33">
        <v>150</v>
      </c>
      <c r="J39" s="125">
        <f t="shared" si="0"/>
        <v>150</v>
      </c>
      <c r="K39" s="126" t="str">
        <f t="shared" si="1"/>
        <v>OK</v>
      </c>
      <c r="L39" s="21"/>
      <c r="M39" s="21"/>
      <c r="N39" s="21"/>
      <c r="O39" s="21"/>
      <c r="P39" s="21"/>
      <c r="Q39" s="21"/>
      <c r="R39" s="21"/>
      <c r="S39" s="21"/>
      <c r="T39" s="21"/>
      <c r="U39" s="21"/>
      <c r="V39" s="21"/>
      <c r="W39" s="21"/>
      <c r="X39" s="21"/>
      <c r="Y39" s="21"/>
    </row>
    <row r="40" spans="1:25" ht="142.5" x14ac:dyDescent="0.25">
      <c r="A40" s="138"/>
      <c r="B40" s="148"/>
      <c r="C40" s="23">
        <v>37</v>
      </c>
      <c r="D40" s="24" t="s">
        <v>81</v>
      </c>
      <c r="E40" s="33" t="s">
        <v>46</v>
      </c>
      <c r="F40" s="30"/>
      <c r="G40" s="33" t="s">
        <v>113</v>
      </c>
      <c r="H40" s="37">
        <v>0</v>
      </c>
      <c r="I40" s="33">
        <v>100</v>
      </c>
      <c r="J40" s="125">
        <f t="shared" si="0"/>
        <v>100</v>
      </c>
      <c r="K40" s="126" t="str">
        <f t="shared" si="1"/>
        <v>OK</v>
      </c>
      <c r="L40" s="21"/>
      <c r="M40" s="21"/>
      <c r="N40" s="21"/>
      <c r="O40" s="21"/>
      <c r="P40" s="21"/>
      <c r="Q40" s="21"/>
      <c r="R40" s="21"/>
      <c r="S40" s="21"/>
      <c r="T40" s="21"/>
      <c r="U40" s="21"/>
      <c r="V40" s="21"/>
      <c r="W40" s="21"/>
      <c r="X40" s="21"/>
      <c r="Y40" s="21"/>
    </row>
    <row r="41" spans="1:25" ht="57" x14ac:dyDescent="0.25">
      <c r="A41" s="138"/>
      <c r="B41" s="148"/>
      <c r="C41" s="23">
        <v>38</v>
      </c>
      <c r="D41" s="24" t="s">
        <v>82</v>
      </c>
      <c r="E41" s="33" t="s">
        <v>43</v>
      </c>
      <c r="F41" s="30"/>
      <c r="G41" s="33" t="s">
        <v>114</v>
      </c>
      <c r="H41" s="37">
        <v>0</v>
      </c>
      <c r="I41" s="33">
        <v>50</v>
      </c>
      <c r="J41" s="125">
        <f t="shared" si="0"/>
        <v>50</v>
      </c>
      <c r="K41" s="126" t="str">
        <f t="shared" si="1"/>
        <v>OK</v>
      </c>
      <c r="L41" s="21"/>
      <c r="M41" s="21"/>
      <c r="N41" s="21"/>
      <c r="O41" s="21"/>
      <c r="P41" s="21"/>
      <c r="Q41" s="21"/>
      <c r="R41" s="21"/>
      <c r="S41" s="21"/>
      <c r="T41" s="21"/>
      <c r="U41" s="21"/>
      <c r="V41" s="21"/>
      <c r="W41" s="21"/>
      <c r="X41" s="21"/>
      <c r="Y41" s="21"/>
    </row>
    <row r="42" spans="1:25" ht="28.5" x14ac:dyDescent="0.25">
      <c r="A42" s="138"/>
      <c r="B42" s="148"/>
      <c r="C42" s="23">
        <v>39</v>
      </c>
      <c r="D42" s="24" t="s">
        <v>83</v>
      </c>
      <c r="E42" s="36" t="s">
        <v>43</v>
      </c>
      <c r="F42" s="30"/>
      <c r="G42" s="36" t="s">
        <v>114</v>
      </c>
      <c r="H42" s="37">
        <v>0</v>
      </c>
      <c r="I42" s="33"/>
      <c r="J42" s="125">
        <f t="shared" si="0"/>
        <v>0</v>
      </c>
      <c r="K42" s="126" t="str">
        <f t="shared" si="1"/>
        <v>OK</v>
      </c>
      <c r="L42" s="21"/>
      <c r="M42" s="21"/>
      <c r="N42" s="21"/>
      <c r="O42" s="21"/>
      <c r="P42" s="21"/>
      <c r="Q42" s="21"/>
      <c r="R42" s="21"/>
      <c r="S42" s="21"/>
      <c r="T42" s="21"/>
      <c r="U42" s="21"/>
      <c r="V42" s="21"/>
      <c r="W42" s="21"/>
      <c r="X42" s="21"/>
      <c r="Y42" s="21"/>
    </row>
    <row r="43" spans="1:25" ht="99.75" x14ac:dyDescent="0.25">
      <c r="A43" s="139" t="s">
        <v>117</v>
      </c>
      <c r="B43" s="149">
        <v>18</v>
      </c>
      <c r="C43" s="28">
        <v>40</v>
      </c>
      <c r="D43" s="29" t="s">
        <v>84</v>
      </c>
      <c r="E43" s="34" t="s">
        <v>41</v>
      </c>
      <c r="F43" s="32" t="s">
        <v>109</v>
      </c>
      <c r="G43" s="34" t="s">
        <v>113</v>
      </c>
      <c r="H43" s="39">
        <v>0.48</v>
      </c>
      <c r="I43" s="34">
        <v>1000</v>
      </c>
      <c r="J43" s="125">
        <f t="shared" si="0"/>
        <v>150</v>
      </c>
      <c r="K43" s="126" t="str">
        <f t="shared" si="1"/>
        <v>OK</v>
      </c>
      <c r="L43" s="21"/>
      <c r="M43" s="21"/>
      <c r="N43" s="21"/>
      <c r="O43" s="74">
        <v>250</v>
      </c>
      <c r="P43" s="21"/>
      <c r="Q43" s="21"/>
      <c r="R43" s="21"/>
      <c r="S43" s="74">
        <v>300</v>
      </c>
      <c r="T43" s="21"/>
      <c r="U43" s="21"/>
      <c r="V43" s="21"/>
      <c r="W43" s="21"/>
      <c r="X43" s="21"/>
      <c r="Y43" s="74">
        <v>300</v>
      </c>
    </row>
    <row r="44" spans="1:25" ht="99.75" x14ac:dyDescent="0.25">
      <c r="A44" s="139"/>
      <c r="B44" s="149"/>
      <c r="C44" s="25">
        <v>41</v>
      </c>
      <c r="D44" s="26" t="s">
        <v>85</v>
      </c>
      <c r="E44" s="34" t="s">
        <v>94</v>
      </c>
      <c r="F44" s="31" t="s">
        <v>110</v>
      </c>
      <c r="G44" s="34" t="s">
        <v>113</v>
      </c>
      <c r="H44" s="38">
        <v>1.59</v>
      </c>
      <c r="I44" s="34"/>
      <c r="J44" s="125">
        <f t="shared" si="0"/>
        <v>0</v>
      </c>
      <c r="K44" s="126" t="str">
        <f t="shared" si="1"/>
        <v>OK</v>
      </c>
      <c r="L44" s="21"/>
      <c r="M44" s="21"/>
      <c r="N44" s="21"/>
      <c r="O44" s="21"/>
      <c r="P44" s="21"/>
      <c r="Q44" s="21"/>
      <c r="R44" s="21"/>
      <c r="S44" s="21"/>
      <c r="T44" s="21"/>
      <c r="U44" s="21"/>
      <c r="V44" s="21"/>
      <c r="W44" s="21"/>
      <c r="X44" s="21"/>
      <c r="Y44" s="21"/>
    </row>
    <row r="45" spans="1:25" ht="99.75" x14ac:dyDescent="0.25">
      <c r="A45" s="139"/>
      <c r="B45" s="149"/>
      <c r="C45" s="25">
        <v>42</v>
      </c>
      <c r="D45" s="26" t="s">
        <v>86</v>
      </c>
      <c r="E45" s="34" t="s">
        <v>94</v>
      </c>
      <c r="F45" s="31" t="s">
        <v>110</v>
      </c>
      <c r="G45" s="34" t="s">
        <v>113</v>
      </c>
      <c r="H45" s="38">
        <v>1.59</v>
      </c>
      <c r="I45" s="34"/>
      <c r="J45" s="125">
        <f t="shared" si="0"/>
        <v>0</v>
      </c>
      <c r="K45" s="126" t="str">
        <f t="shared" si="1"/>
        <v>OK</v>
      </c>
      <c r="L45" s="21"/>
      <c r="M45" s="21"/>
      <c r="N45" s="21"/>
      <c r="O45" s="21"/>
      <c r="P45" s="21"/>
      <c r="Q45" s="21"/>
      <c r="R45" s="21"/>
      <c r="S45" s="21"/>
      <c r="T45" s="21"/>
      <c r="U45" s="21"/>
      <c r="V45" s="21"/>
      <c r="W45" s="21"/>
      <c r="X45" s="21"/>
      <c r="Y45" s="21"/>
    </row>
    <row r="46" spans="1:25" ht="114" x14ac:dyDescent="0.25">
      <c r="A46" s="139"/>
      <c r="B46" s="149"/>
      <c r="C46" s="25">
        <v>43</v>
      </c>
      <c r="D46" s="26" t="s">
        <v>87</v>
      </c>
      <c r="E46" s="34" t="s">
        <v>94</v>
      </c>
      <c r="F46" s="31" t="s">
        <v>110</v>
      </c>
      <c r="G46" s="34" t="s">
        <v>113</v>
      </c>
      <c r="H46" s="38">
        <v>1.59</v>
      </c>
      <c r="I46" s="34"/>
      <c r="J46" s="125">
        <f t="shared" si="0"/>
        <v>0</v>
      </c>
      <c r="K46" s="126" t="str">
        <f t="shared" si="1"/>
        <v>OK</v>
      </c>
      <c r="L46" s="21"/>
      <c r="M46" s="21"/>
      <c r="N46" s="21"/>
      <c r="O46" s="21"/>
      <c r="P46" s="21"/>
      <c r="Q46" s="21"/>
      <c r="R46" s="21"/>
      <c r="S46" s="21"/>
      <c r="T46" s="21"/>
      <c r="U46" s="21"/>
      <c r="V46" s="21"/>
      <c r="W46" s="21"/>
      <c r="X46" s="21"/>
      <c r="Y46" s="21"/>
    </row>
    <row r="47" spans="1:25" ht="85.5" x14ac:dyDescent="0.25">
      <c r="A47" s="135" t="s">
        <v>118</v>
      </c>
      <c r="B47" s="148">
        <v>19</v>
      </c>
      <c r="C47" s="23">
        <v>44</v>
      </c>
      <c r="D47" s="24" t="s">
        <v>88</v>
      </c>
      <c r="E47" s="36" t="s">
        <v>41</v>
      </c>
      <c r="F47" s="30" t="s">
        <v>111</v>
      </c>
      <c r="G47" s="36" t="s">
        <v>113</v>
      </c>
      <c r="H47" s="37">
        <v>3.66</v>
      </c>
      <c r="I47" s="33">
        <v>60</v>
      </c>
      <c r="J47" s="125">
        <f t="shared" si="0"/>
        <v>12</v>
      </c>
      <c r="K47" s="126" t="str">
        <f t="shared" si="1"/>
        <v>OK</v>
      </c>
      <c r="L47" s="21"/>
      <c r="M47" s="104">
        <v>24</v>
      </c>
      <c r="N47" s="21"/>
      <c r="O47" s="21"/>
      <c r="P47" s="21"/>
      <c r="Q47" s="21"/>
      <c r="R47" s="74">
        <v>24</v>
      </c>
      <c r="S47" s="21"/>
      <c r="T47" s="21"/>
      <c r="U47" s="21"/>
      <c r="V47" s="21"/>
      <c r="W47" s="21"/>
      <c r="X47" s="21"/>
      <c r="Y47" s="21"/>
    </row>
    <row r="48" spans="1:25" ht="85.5" x14ac:dyDescent="0.25">
      <c r="A48" s="135"/>
      <c r="B48" s="148"/>
      <c r="C48" s="23">
        <v>45</v>
      </c>
      <c r="D48" s="24" t="s">
        <v>89</v>
      </c>
      <c r="E48" s="36" t="s">
        <v>41</v>
      </c>
      <c r="F48" s="30" t="s">
        <v>112</v>
      </c>
      <c r="G48" s="36" t="s">
        <v>113</v>
      </c>
      <c r="H48" s="37">
        <v>6.77</v>
      </c>
      <c r="I48" s="33">
        <v>400</v>
      </c>
      <c r="J48" s="125">
        <f t="shared" si="0"/>
        <v>226</v>
      </c>
      <c r="K48" s="126" t="str">
        <f t="shared" si="1"/>
        <v>OK</v>
      </c>
      <c r="L48" s="21"/>
      <c r="M48" s="104">
        <v>84</v>
      </c>
      <c r="N48" s="21"/>
      <c r="O48" s="21"/>
      <c r="P48" s="21"/>
      <c r="Q48" s="21"/>
      <c r="R48" s="74">
        <v>90</v>
      </c>
      <c r="S48" s="21"/>
      <c r="T48" s="21"/>
      <c r="U48" s="21"/>
      <c r="V48" s="21"/>
      <c r="W48" s="21"/>
      <c r="X48" s="21"/>
      <c r="Y48" s="21"/>
    </row>
    <row r="49" spans="1:23" ht="185.25" x14ac:dyDescent="0.25">
      <c r="A49" s="136" t="s">
        <v>122</v>
      </c>
      <c r="B49" s="147">
        <v>20</v>
      </c>
      <c r="C49" s="25">
        <v>46</v>
      </c>
      <c r="D49" s="26" t="s">
        <v>322</v>
      </c>
      <c r="E49" s="35" t="s">
        <v>46</v>
      </c>
      <c r="F49" s="31" t="s">
        <v>110</v>
      </c>
      <c r="G49" s="35" t="s">
        <v>113</v>
      </c>
      <c r="H49" s="38">
        <v>2.94</v>
      </c>
      <c r="I49" s="34">
        <v>3000</v>
      </c>
      <c r="J49" s="125">
        <f t="shared" si="0"/>
        <v>3000</v>
      </c>
      <c r="K49" s="126" t="str">
        <f t="shared" si="1"/>
        <v>OK</v>
      </c>
      <c r="L49" s="21"/>
      <c r="M49" s="21"/>
      <c r="N49" s="21"/>
      <c r="O49" s="21"/>
      <c r="P49" s="21"/>
      <c r="Q49" s="21"/>
      <c r="R49" s="21"/>
      <c r="S49" s="21"/>
      <c r="T49" s="21"/>
      <c r="U49" s="21"/>
      <c r="V49" s="21"/>
      <c r="W49" s="21"/>
    </row>
    <row r="50" spans="1:23" ht="171" x14ac:dyDescent="0.25">
      <c r="A50" s="136"/>
      <c r="B50" s="147"/>
      <c r="C50" s="25">
        <v>47</v>
      </c>
      <c r="D50" s="26" t="s">
        <v>323</v>
      </c>
      <c r="E50" s="35" t="s">
        <v>46</v>
      </c>
      <c r="F50" s="31" t="s">
        <v>110</v>
      </c>
      <c r="G50" s="35" t="s">
        <v>113</v>
      </c>
      <c r="H50" s="38">
        <v>2.2000000000000002</v>
      </c>
      <c r="I50" s="34">
        <v>2000</v>
      </c>
      <c r="J50" s="125">
        <f t="shared" si="0"/>
        <v>2000</v>
      </c>
      <c r="K50" s="126" t="str">
        <f t="shared" si="1"/>
        <v>OK</v>
      </c>
      <c r="L50" s="21"/>
      <c r="M50" s="21"/>
      <c r="N50" s="21"/>
      <c r="O50" s="21"/>
      <c r="P50" s="21"/>
      <c r="Q50" s="21"/>
      <c r="R50" s="21"/>
      <c r="S50" s="21"/>
      <c r="T50" s="21"/>
      <c r="U50" s="21"/>
      <c r="V50" s="21"/>
      <c r="W50" s="21"/>
    </row>
    <row r="51" spans="1:23" ht="171" x14ac:dyDescent="0.25">
      <c r="A51" s="136"/>
      <c r="B51" s="147"/>
      <c r="C51" s="25">
        <v>48</v>
      </c>
      <c r="D51" s="26" t="s">
        <v>324</v>
      </c>
      <c r="E51" s="35" t="s">
        <v>46</v>
      </c>
      <c r="F51" s="31" t="s">
        <v>110</v>
      </c>
      <c r="G51" s="35" t="s">
        <v>113</v>
      </c>
      <c r="H51" s="38">
        <v>2.4300000000000002</v>
      </c>
      <c r="I51" s="34">
        <v>2000</v>
      </c>
      <c r="J51" s="125">
        <f t="shared" si="0"/>
        <v>2000</v>
      </c>
      <c r="K51" s="126" t="str">
        <f t="shared" si="1"/>
        <v>OK</v>
      </c>
      <c r="L51" s="21"/>
      <c r="M51" s="21"/>
      <c r="N51" s="21"/>
      <c r="O51" s="21"/>
      <c r="P51" s="21"/>
      <c r="Q51" s="21"/>
      <c r="R51" s="21"/>
      <c r="S51" s="21"/>
      <c r="T51" s="21"/>
      <c r="U51" s="21"/>
      <c r="V51" s="21"/>
      <c r="W51" s="21"/>
    </row>
    <row r="52" spans="1:23" ht="185.25" x14ac:dyDescent="0.25">
      <c r="A52" s="136"/>
      <c r="B52" s="147"/>
      <c r="C52" s="25">
        <v>49</v>
      </c>
      <c r="D52" s="26" t="s">
        <v>325</v>
      </c>
      <c r="E52" s="35" t="s">
        <v>46</v>
      </c>
      <c r="F52" s="31" t="s">
        <v>110</v>
      </c>
      <c r="G52" s="35" t="s">
        <v>113</v>
      </c>
      <c r="H52" s="38">
        <v>3.76</v>
      </c>
      <c r="I52" s="34">
        <v>1500</v>
      </c>
      <c r="J52" s="125">
        <f t="shared" si="0"/>
        <v>1500</v>
      </c>
      <c r="K52" s="126" t="str">
        <f t="shared" si="1"/>
        <v>OK</v>
      </c>
      <c r="L52" s="21"/>
      <c r="M52" s="21"/>
      <c r="N52" s="21"/>
      <c r="O52" s="21"/>
      <c r="P52" s="21"/>
      <c r="Q52" s="21"/>
      <c r="R52" s="21"/>
      <c r="S52" s="21"/>
      <c r="T52" s="21"/>
      <c r="U52" s="21"/>
      <c r="V52" s="21"/>
      <c r="W52" s="21"/>
    </row>
  </sheetData>
  <mergeCells count="40">
    <mergeCell ref="X1:X2"/>
    <mergeCell ref="Y1:Y2"/>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284" priority="10" stopIfTrue="1" operator="greaterThan">
      <formula>0</formula>
    </cfRule>
    <cfRule type="cellIs" dxfId="283" priority="11" stopIfTrue="1" operator="greaterThan">
      <formula>0</formula>
    </cfRule>
    <cfRule type="cellIs" dxfId="282" priority="12" stopIfTrue="1" operator="greaterThan">
      <formula>0</formula>
    </cfRule>
  </conditionalFormatting>
  <conditionalFormatting sqref="L5:L28">
    <cfRule type="cellIs" dxfId="281" priority="7" stopIfTrue="1" operator="greaterThan">
      <formula>0</formula>
    </cfRule>
    <cfRule type="cellIs" dxfId="280" priority="8" stopIfTrue="1" operator="greaterThan">
      <formula>0</formula>
    </cfRule>
    <cfRule type="cellIs" dxfId="279" priority="9" stopIfTrue="1" operator="greaterThan">
      <formula>0</formula>
    </cfRule>
  </conditionalFormatting>
  <conditionalFormatting sqref="P4:Y4">
    <cfRule type="cellIs" dxfId="278" priority="16" stopIfTrue="1" operator="greaterThan">
      <formula>0</formula>
    </cfRule>
    <cfRule type="cellIs" dxfId="277" priority="17" stopIfTrue="1" operator="greaterThan">
      <formula>0</formula>
    </cfRule>
    <cfRule type="cellIs" dxfId="276" priority="18" stopIfTrue="1" operator="greaterThan">
      <formula>0</formula>
    </cfRule>
  </conditionalFormatting>
  <conditionalFormatting sqref="P5:Y28">
    <cfRule type="cellIs" dxfId="275" priority="13" stopIfTrue="1" operator="greaterThan">
      <formula>0</formula>
    </cfRule>
    <cfRule type="cellIs" dxfId="274" priority="14" stopIfTrue="1" operator="greaterThan">
      <formula>0</formula>
    </cfRule>
    <cfRule type="cellIs" dxfId="273" priority="15" stopIfTrue="1" operator="greaterThan">
      <formula>0</formula>
    </cfRule>
  </conditionalFormatting>
  <conditionalFormatting sqref="M4:O4">
    <cfRule type="cellIs" dxfId="272" priority="4" stopIfTrue="1" operator="greaterThan">
      <formula>0</formula>
    </cfRule>
    <cfRule type="cellIs" dxfId="271" priority="5" stopIfTrue="1" operator="greaterThan">
      <formula>0</formula>
    </cfRule>
    <cfRule type="cellIs" dxfId="270" priority="6" stopIfTrue="1" operator="greaterThan">
      <formula>0</formula>
    </cfRule>
  </conditionalFormatting>
  <conditionalFormatting sqref="M5:O28">
    <cfRule type="cellIs" dxfId="269" priority="1" stopIfTrue="1" operator="greaterThan">
      <formula>0</formula>
    </cfRule>
    <cfRule type="cellIs" dxfId="268" priority="2" stopIfTrue="1" operator="greaterThan">
      <formula>0</formula>
    </cfRule>
    <cfRule type="cellIs" dxfId="26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2" width="14.7109375" style="18" customWidth="1"/>
    <col min="13" max="13" width="14.5703125" style="18" customWidth="1"/>
    <col min="14" max="14" width="13.85546875" style="18" customWidth="1"/>
    <col min="15" max="15" width="15.28515625" style="18" customWidth="1"/>
    <col min="16" max="16" width="14.85546875" style="18" customWidth="1"/>
    <col min="17" max="17" width="16" style="18" customWidth="1"/>
    <col min="18" max="18" width="15" style="18" customWidth="1"/>
    <col min="19" max="19" width="15.140625" style="18" customWidth="1"/>
    <col min="20" max="20" width="14.5703125" style="18" customWidth="1"/>
    <col min="21" max="21" width="13.42578125" style="18" customWidth="1"/>
    <col min="22" max="29" width="14.85546875" style="18" customWidth="1"/>
    <col min="30" max="16384" width="9.7109375" style="15"/>
  </cols>
  <sheetData>
    <row r="1" spans="1:29" ht="33" customHeight="1" x14ac:dyDescent="0.25">
      <c r="A1" s="142" t="s">
        <v>52</v>
      </c>
      <c r="B1" s="142"/>
      <c r="C1" s="142"/>
      <c r="D1" s="142" t="s">
        <v>53</v>
      </c>
      <c r="E1" s="142"/>
      <c r="F1" s="142"/>
      <c r="G1" s="142"/>
      <c r="H1" s="142"/>
      <c r="I1" s="142" t="s">
        <v>54</v>
      </c>
      <c r="J1" s="142"/>
      <c r="K1" s="142"/>
      <c r="L1" s="154" t="s">
        <v>186</v>
      </c>
      <c r="M1" s="154" t="s">
        <v>187</v>
      </c>
      <c r="N1" s="154" t="s">
        <v>188</v>
      </c>
      <c r="O1" s="154" t="s">
        <v>189</v>
      </c>
      <c r="P1" s="154" t="s">
        <v>190</v>
      </c>
      <c r="Q1" s="154" t="s">
        <v>191</v>
      </c>
      <c r="R1" s="154" t="s">
        <v>272</v>
      </c>
      <c r="S1" s="154" t="s">
        <v>192</v>
      </c>
      <c r="T1" s="154" t="s">
        <v>193</v>
      </c>
      <c r="U1" s="154" t="s">
        <v>239</v>
      </c>
      <c r="V1" s="154" t="s">
        <v>240</v>
      </c>
      <c r="W1" s="154" t="s">
        <v>273</v>
      </c>
      <c r="X1" s="154" t="s">
        <v>274</v>
      </c>
      <c r="Y1" s="154" t="s">
        <v>275</v>
      </c>
      <c r="Z1" s="154" t="s">
        <v>276</v>
      </c>
      <c r="AA1" s="154" t="s">
        <v>277</v>
      </c>
      <c r="AB1" s="154" t="s">
        <v>278</v>
      </c>
      <c r="AC1" s="154" t="s">
        <v>279</v>
      </c>
    </row>
    <row r="2" spans="1:29" ht="21.75" customHeight="1" x14ac:dyDescent="0.25">
      <c r="A2" s="142" t="s">
        <v>48</v>
      </c>
      <c r="B2" s="142"/>
      <c r="C2" s="142"/>
      <c r="D2" s="142"/>
      <c r="E2" s="142"/>
      <c r="F2" s="142"/>
      <c r="G2" s="142"/>
      <c r="H2" s="142"/>
      <c r="I2" s="142"/>
      <c r="J2" s="142"/>
      <c r="K2" s="142"/>
      <c r="L2" s="155"/>
      <c r="M2" s="155"/>
      <c r="N2" s="155"/>
      <c r="O2" s="155"/>
      <c r="P2" s="155"/>
      <c r="Q2" s="155"/>
      <c r="R2" s="155"/>
      <c r="S2" s="155"/>
      <c r="T2" s="155"/>
      <c r="U2" s="155"/>
      <c r="V2" s="155"/>
      <c r="W2" s="155"/>
      <c r="X2" s="155"/>
      <c r="Y2" s="155"/>
      <c r="Z2" s="155"/>
      <c r="AA2" s="155"/>
      <c r="AB2" s="155"/>
      <c r="AC2" s="155"/>
    </row>
    <row r="3" spans="1:29"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42135</v>
      </c>
      <c r="M3" s="105">
        <v>42135</v>
      </c>
      <c r="N3" s="105">
        <v>42135</v>
      </c>
      <c r="O3" s="105">
        <v>42135</v>
      </c>
      <c r="P3" s="105">
        <v>42136</v>
      </c>
      <c r="Q3" s="105">
        <v>42136</v>
      </c>
      <c r="R3" s="105">
        <v>42191</v>
      </c>
      <c r="S3" s="105">
        <v>42256</v>
      </c>
      <c r="T3" s="105">
        <v>42257</v>
      </c>
      <c r="U3" s="110" t="s">
        <v>2</v>
      </c>
      <c r="V3" s="110" t="s">
        <v>2</v>
      </c>
      <c r="W3" s="105">
        <v>42457</v>
      </c>
      <c r="X3" s="105">
        <v>42457</v>
      </c>
      <c r="Y3" s="105">
        <v>42457</v>
      </c>
      <c r="Z3" s="105">
        <v>42457</v>
      </c>
      <c r="AA3" s="105">
        <v>42457</v>
      </c>
      <c r="AB3" s="105">
        <v>42478</v>
      </c>
      <c r="AC3" s="105">
        <v>42478</v>
      </c>
    </row>
    <row r="4" spans="1:29" ht="85.5" x14ac:dyDescent="0.25">
      <c r="A4" s="138" t="s">
        <v>121</v>
      </c>
      <c r="B4" s="148">
        <v>1</v>
      </c>
      <c r="C4" s="23">
        <v>1</v>
      </c>
      <c r="D4" s="24" t="s">
        <v>55</v>
      </c>
      <c r="E4" s="33" t="s">
        <v>41</v>
      </c>
      <c r="F4" s="30" t="s">
        <v>95</v>
      </c>
      <c r="G4" s="33" t="s">
        <v>113</v>
      </c>
      <c r="H4" s="37">
        <v>0</v>
      </c>
      <c r="I4" s="33">
        <v>100</v>
      </c>
      <c r="J4" s="125">
        <f>I4-(SUM(L4:AC4))</f>
        <v>100</v>
      </c>
      <c r="K4" s="126" t="str">
        <f>IF(J4&lt;0,"ATENÇÃO","OK")</f>
        <v>OK</v>
      </c>
      <c r="L4" s="19">
        <v>0</v>
      </c>
      <c r="M4" s="19">
        <v>0</v>
      </c>
      <c r="N4" s="19">
        <v>0</v>
      </c>
      <c r="O4" s="19">
        <v>0</v>
      </c>
      <c r="P4" s="19">
        <v>0</v>
      </c>
      <c r="Q4" s="19">
        <v>0</v>
      </c>
      <c r="R4" s="19">
        <v>0</v>
      </c>
      <c r="S4" s="19">
        <v>0</v>
      </c>
      <c r="T4" s="19">
        <v>0</v>
      </c>
      <c r="U4" s="19">
        <v>0</v>
      </c>
      <c r="V4" s="19">
        <v>0</v>
      </c>
      <c r="W4" s="19">
        <v>0</v>
      </c>
      <c r="X4" s="19">
        <v>0</v>
      </c>
      <c r="Y4" s="19">
        <v>0</v>
      </c>
      <c r="Z4" s="19">
        <v>0</v>
      </c>
      <c r="AA4" s="19">
        <v>0</v>
      </c>
      <c r="AB4" s="19">
        <v>0</v>
      </c>
      <c r="AC4" s="19">
        <v>0</v>
      </c>
    </row>
    <row r="5" spans="1:29" ht="142.5" x14ac:dyDescent="0.25">
      <c r="A5" s="138"/>
      <c r="B5" s="148"/>
      <c r="C5" s="23">
        <v>2</v>
      </c>
      <c r="D5" s="24" t="s">
        <v>56</v>
      </c>
      <c r="E5" s="33" t="s">
        <v>90</v>
      </c>
      <c r="F5" s="30"/>
      <c r="G5" s="33" t="s">
        <v>113</v>
      </c>
      <c r="H5" s="37">
        <v>0</v>
      </c>
      <c r="I5" s="33">
        <v>200</v>
      </c>
      <c r="J5" s="125">
        <f t="shared" ref="J5:J52" si="0">I5-(SUM(L5:AC5))</f>
        <v>200</v>
      </c>
      <c r="K5" s="126" t="str">
        <f t="shared" ref="K5:K52" si="1">IF(J5&lt;0,"ATENÇÃO","OK")</f>
        <v>OK</v>
      </c>
      <c r="L5" s="19">
        <v>0</v>
      </c>
      <c r="M5" s="19">
        <v>0</v>
      </c>
      <c r="N5" s="19">
        <v>0</v>
      </c>
      <c r="O5" s="19">
        <v>0</v>
      </c>
      <c r="P5" s="19">
        <v>0</v>
      </c>
      <c r="Q5" s="19">
        <v>0</v>
      </c>
      <c r="R5" s="19">
        <v>0</v>
      </c>
      <c r="S5" s="19">
        <v>0</v>
      </c>
      <c r="T5" s="19">
        <v>0</v>
      </c>
      <c r="U5" s="19">
        <v>0</v>
      </c>
      <c r="V5" s="19">
        <v>0</v>
      </c>
      <c r="W5" s="19">
        <v>0</v>
      </c>
      <c r="X5" s="19">
        <v>0</v>
      </c>
      <c r="Y5" s="19">
        <v>0</v>
      </c>
      <c r="Z5" s="19">
        <v>0</v>
      </c>
      <c r="AA5" s="19">
        <v>0</v>
      </c>
      <c r="AB5" s="19">
        <v>0</v>
      </c>
      <c r="AC5" s="19">
        <v>0</v>
      </c>
    </row>
    <row r="6" spans="1:29"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v>0</v>
      </c>
      <c r="W6" s="19">
        <v>0</v>
      </c>
      <c r="X6" s="19">
        <v>0</v>
      </c>
      <c r="Y6" s="19">
        <v>0</v>
      </c>
      <c r="Z6" s="19">
        <v>0</v>
      </c>
      <c r="AA6" s="19">
        <v>0</v>
      </c>
      <c r="AB6" s="19">
        <v>0</v>
      </c>
      <c r="AC6" s="19">
        <v>0</v>
      </c>
    </row>
    <row r="7" spans="1:29"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v>0</v>
      </c>
      <c r="W7" s="19">
        <v>0</v>
      </c>
      <c r="X7" s="19">
        <v>0</v>
      </c>
      <c r="Y7" s="19">
        <v>0</v>
      </c>
      <c r="Z7" s="19">
        <v>0</v>
      </c>
      <c r="AA7" s="19">
        <v>0</v>
      </c>
      <c r="AB7" s="19">
        <v>0</v>
      </c>
      <c r="AC7" s="19">
        <v>0</v>
      </c>
    </row>
    <row r="8" spans="1:29" ht="231" customHeight="1" x14ac:dyDescent="0.25">
      <c r="A8" s="127" t="s">
        <v>115</v>
      </c>
      <c r="B8" s="98">
        <v>2</v>
      </c>
      <c r="C8" s="25">
        <v>5</v>
      </c>
      <c r="D8" s="26" t="s">
        <v>59</v>
      </c>
      <c r="E8" s="34" t="s">
        <v>91</v>
      </c>
      <c r="F8" s="31" t="s">
        <v>96</v>
      </c>
      <c r="G8" s="34" t="s">
        <v>113</v>
      </c>
      <c r="H8" s="38">
        <v>1.21</v>
      </c>
      <c r="I8" s="34">
        <v>800</v>
      </c>
      <c r="J8" s="125">
        <f t="shared" si="0"/>
        <v>0</v>
      </c>
      <c r="K8" s="126" t="str">
        <f t="shared" si="1"/>
        <v>OK</v>
      </c>
      <c r="L8" s="19">
        <v>264</v>
      </c>
      <c r="M8" s="19">
        <v>0</v>
      </c>
      <c r="N8" s="19">
        <v>0</v>
      </c>
      <c r="O8" s="19">
        <v>0</v>
      </c>
      <c r="P8" s="19">
        <v>0</v>
      </c>
      <c r="Q8" s="19">
        <v>0</v>
      </c>
      <c r="R8" s="19">
        <v>0</v>
      </c>
      <c r="S8" s="19">
        <v>0</v>
      </c>
      <c r="T8" s="19">
        <v>0</v>
      </c>
      <c r="U8" s="19">
        <v>336</v>
      </c>
      <c r="V8" s="19">
        <v>0</v>
      </c>
      <c r="W8" s="19">
        <v>0</v>
      </c>
      <c r="X8" s="19">
        <v>0</v>
      </c>
      <c r="Y8" s="19">
        <v>0</v>
      </c>
      <c r="Z8" s="19">
        <v>0</v>
      </c>
      <c r="AA8" s="19">
        <v>0</v>
      </c>
      <c r="AB8" s="19">
        <v>0</v>
      </c>
      <c r="AC8" s="19">
        <v>200</v>
      </c>
    </row>
    <row r="9" spans="1:29" ht="213.75" x14ac:dyDescent="0.25">
      <c r="A9" s="135" t="s">
        <v>116</v>
      </c>
      <c r="B9" s="148">
        <v>3</v>
      </c>
      <c r="C9" s="23">
        <v>6</v>
      </c>
      <c r="D9" s="24" t="s">
        <v>60</v>
      </c>
      <c r="E9" s="33" t="s">
        <v>44</v>
      </c>
      <c r="F9" s="30" t="s">
        <v>97</v>
      </c>
      <c r="G9" s="33" t="s">
        <v>113</v>
      </c>
      <c r="H9" s="37">
        <v>1.1000000000000001</v>
      </c>
      <c r="I9" s="33">
        <v>2000</v>
      </c>
      <c r="J9" s="125">
        <f t="shared" si="0"/>
        <v>1520</v>
      </c>
      <c r="K9" s="126" t="str">
        <f t="shared" si="1"/>
        <v>OK</v>
      </c>
      <c r="L9" s="19">
        <v>0</v>
      </c>
      <c r="M9" s="19">
        <v>360</v>
      </c>
      <c r="N9" s="19">
        <v>0</v>
      </c>
      <c r="O9" s="19">
        <v>0</v>
      </c>
      <c r="P9" s="19">
        <v>0</v>
      </c>
      <c r="Q9" s="19">
        <v>0</v>
      </c>
      <c r="R9" s="19">
        <v>0</v>
      </c>
      <c r="S9" s="19">
        <v>0</v>
      </c>
      <c r="T9" s="19">
        <v>0</v>
      </c>
      <c r="U9" s="19">
        <v>0</v>
      </c>
      <c r="V9" s="19">
        <v>0</v>
      </c>
      <c r="W9" s="19">
        <v>0</v>
      </c>
      <c r="X9" s="19">
        <v>0</v>
      </c>
      <c r="Y9" s="19">
        <v>0</v>
      </c>
      <c r="Z9" s="19">
        <v>0</v>
      </c>
      <c r="AA9" s="19">
        <v>120</v>
      </c>
      <c r="AB9" s="19">
        <v>0</v>
      </c>
      <c r="AC9" s="19">
        <v>0</v>
      </c>
    </row>
    <row r="10" spans="1:29" ht="213.75" x14ac:dyDescent="0.25">
      <c r="A10" s="135"/>
      <c r="B10" s="148"/>
      <c r="C10" s="23">
        <v>7</v>
      </c>
      <c r="D10" s="24" t="s">
        <v>61</v>
      </c>
      <c r="E10" s="33" t="s">
        <v>44</v>
      </c>
      <c r="F10" s="30" t="s">
        <v>98</v>
      </c>
      <c r="G10" s="33" t="s">
        <v>113</v>
      </c>
      <c r="H10" s="37">
        <v>6.8</v>
      </c>
      <c r="I10" s="33">
        <v>20</v>
      </c>
      <c r="J10" s="125">
        <f t="shared" si="0"/>
        <v>20</v>
      </c>
      <c r="K10" s="126" t="str">
        <f t="shared" si="1"/>
        <v>OK</v>
      </c>
      <c r="L10" s="19">
        <v>0</v>
      </c>
      <c r="M10" s="19">
        <v>0</v>
      </c>
      <c r="N10" s="19">
        <v>0</v>
      </c>
      <c r="O10" s="19">
        <v>0</v>
      </c>
      <c r="P10" s="19">
        <v>0</v>
      </c>
      <c r="Q10" s="19">
        <v>0</v>
      </c>
      <c r="R10" s="19">
        <v>0</v>
      </c>
      <c r="S10" s="19">
        <v>0</v>
      </c>
      <c r="T10" s="19">
        <v>0</v>
      </c>
      <c r="U10" s="19">
        <v>0</v>
      </c>
      <c r="V10" s="19">
        <v>0</v>
      </c>
      <c r="W10" s="19">
        <v>0</v>
      </c>
      <c r="X10" s="19">
        <v>0</v>
      </c>
      <c r="Y10" s="19">
        <v>0</v>
      </c>
      <c r="Z10" s="19">
        <v>0</v>
      </c>
      <c r="AA10" s="19">
        <v>0</v>
      </c>
      <c r="AB10" s="19">
        <v>0</v>
      </c>
      <c r="AC10" s="19">
        <v>0</v>
      </c>
    </row>
    <row r="11" spans="1:29" ht="285" x14ac:dyDescent="0.25">
      <c r="A11" s="135"/>
      <c r="B11" s="148"/>
      <c r="C11" s="23">
        <v>8</v>
      </c>
      <c r="D11" s="24" t="s">
        <v>62</v>
      </c>
      <c r="E11" s="33" t="s">
        <v>41</v>
      </c>
      <c r="F11" s="30" t="s">
        <v>99</v>
      </c>
      <c r="G11" s="33" t="s">
        <v>113</v>
      </c>
      <c r="H11" s="37">
        <v>0.73</v>
      </c>
      <c r="I11" s="33">
        <v>500</v>
      </c>
      <c r="J11" s="125">
        <f t="shared" si="0"/>
        <v>250</v>
      </c>
      <c r="K11" s="126" t="str">
        <f t="shared" si="1"/>
        <v>OK</v>
      </c>
      <c r="L11" s="19">
        <v>0</v>
      </c>
      <c r="M11" s="19">
        <v>250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row>
    <row r="12" spans="1:29" ht="299.25" x14ac:dyDescent="0.25">
      <c r="A12" s="135" t="s">
        <v>116</v>
      </c>
      <c r="B12" s="147">
        <v>4</v>
      </c>
      <c r="C12" s="25">
        <v>9</v>
      </c>
      <c r="D12" s="26" t="s">
        <v>312</v>
      </c>
      <c r="E12" s="34" t="s">
        <v>44</v>
      </c>
      <c r="F12" s="31" t="s">
        <v>97</v>
      </c>
      <c r="G12" s="34" t="s">
        <v>113</v>
      </c>
      <c r="H12" s="38">
        <v>1.1000000000000001</v>
      </c>
      <c r="I12" s="34">
        <v>300</v>
      </c>
      <c r="J12" s="125">
        <f t="shared" si="0"/>
        <v>108</v>
      </c>
      <c r="K12" s="126" t="str">
        <f t="shared" si="1"/>
        <v>OK</v>
      </c>
      <c r="L12" s="19">
        <v>0</v>
      </c>
      <c r="M12" s="19">
        <v>120</v>
      </c>
      <c r="N12" s="19">
        <v>0</v>
      </c>
      <c r="O12" s="19">
        <v>0</v>
      </c>
      <c r="P12" s="19">
        <v>0</v>
      </c>
      <c r="Q12" s="19">
        <v>0</v>
      </c>
      <c r="R12" s="19">
        <v>0</v>
      </c>
      <c r="S12" s="19">
        <v>0</v>
      </c>
      <c r="T12" s="19">
        <v>0</v>
      </c>
      <c r="U12" s="19">
        <v>0</v>
      </c>
      <c r="V12" s="19">
        <v>0</v>
      </c>
      <c r="W12" s="19">
        <v>0</v>
      </c>
      <c r="X12" s="19">
        <v>0</v>
      </c>
      <c r="Y12" s="19">
        <v>0</v>
      </c>
      <c r="Z12" s="19">
        <v>0</v>
      </c>
      <c r="AA12" s="19">
        <v>0</v>
      </c>
      <c r="AB12" s="19">
        <v>72</v>
      </c>
      <c r="AC12" s="19">
        <v>0</v>
      </c>
    </row>
    <row r="13" spans="1:29" ht="285" x14ac:dyDescent="0.25">
      <c r="A13" s="135"/>
      <c r="B13" s="147"/>
      <c r="C13" s="25">
        <v>10</v>
      </c>
      <c r="D13" s="26" t="s">
        <v>313</v>
      </c>
      <c r="E13" s="34" t="s">
        <v>44</v>
      </c>
      <c r="F13" s="31" t="s">
        <v>97</v>
      </c>
      <c r="G13" s="34" t="s">
        <v>113</v>
      </c>
      <c r="H13" s="38">
        <v>1.52</v>
      </c>
      <c r="I13" s="34">
        <v>100</v>
      </c>
      <c r="J13" s="125">
        <f t="shared" si="0"/>
        <v>0</v>
      </c>
      <c r="K13" s="126" t="str">
        <f t="shared" si="1"/>
        <v>OK</v>
      </c>
      <c r="L13" s="19">
        <v>0</v>
      </c>
      <c r="M13" s="19">
        <v>0</v>
      </c>
      <c r="N13" s="19">
        <v>0</v>
      </c>
      <c r="O13" s="19">
        <v>0</v>
      </c>
      <c r="P13" s="19">
        <v>0</v>
      </c>
      <c r="Q13" s="19">
        <v>0</v>
      </c>
      <c r="R13" s="19">
        <v>0</v>
      </c>
      <c r="S13" s="19">
        <v>0</v>
      </c>
      <c r="T13" s="19">
        <v>0</v>
      </c>
      <c r="U13" s="19">
        <v>0</v>
      </c>
      <c r="V13" s="19">
        <v>100</v>
      </c>
      <c r="W13" s="19">
        <v>0</v>
      </c>
      <c r="X13" s="19">
        <v>0</v>
      </c>
      <c r="Y13" s="19">
        <v>0</v>
      </c>
      <c r="Z13" s="19">
        <v>0</v>
      </c>
      <c r="AA13" s="19">
        <v>0</v>
      </c>
      <c r="AB13" s="19">
        <v>0</v>
      </c>
      <c r="AC13" s="19">
        <v>0</v>
      </c>
    </row>
    <row r="14" spans="1:29" ht="327.75" x14ac:dyDescent="0.25">
      <c r="A14" s="135"/>
      <c r="B14" s="147"/>
      <c r="C14" s="25">
        <v>11</v>
      </c>
      <c r="D14" s="26" t="s">
        <v>63</v>
      </c>
      <c r="E14" s="34" t="s">
        <v>44</v>
      </c>
      <c r="F14" s="31" t="s">
        <v>97</v>
      </c>
      <c r="G14" s="34" t="s">
        <v>113</v>
      </c>
      <c r="H14" s="38">
        <v>1.4</v>
      </c>
      <c r="I14" s="34">
        <v>500</v>
      </c>
      <c r="J14" s="125">
        <f t="shared" si="0"/>
        <v>250</v>
      </c>
      <c r="K14" s="126" t="str">
        <f t="shared" si="1"/>
        <v>OK</v>
      </c>
      <c r="L14" s="19">
        <v>0</v>
      </c>
      <c r="M14" s="19">
        <v>250</v>
      </c>
      <c r="N14" s="19">
        <v>0</v>
      </c>
      <c r="O14" s="19">
        <v>0</v>
      </c>
      <c r="P14" s="19">
        <v>0</v>
      </c>
      <c r="Q14" s="19">
        <v>0</v>
      </c>
      <c r="R14" s="19">
        <v>0</v>
      </c>
      <c r="S14" s="19">
        <v>0</v>
      </c>
      <c r="T14" s="19">
        <v>0</v>
      </c>
      <c r="U14" s="19">
        <v>0</v>
      </c>
      <c r="V14" s="19">
        <v>0</v>
      </c>
      <c r="W14" s="19">
        <v>0</v>
      </c>
      <c r="X14" s="19">
        <v>0</v>
      </c>
      <c r="Y14" s="19">
        <v>0</v>
      </c>
      <c r="Z14" s="19">
        <v>0</v>
      </c>
      <c r="AA14" s="19">
        <v>0</v>
      </c>
      <c r="AB14" s="19">
        <v>0</v>
      </c>
      <c r="AC14" s="19">
        <v>0</v>
      </c>
    </row>
    <row r="15" spans="1:29" ht="213.75" x14ac:dyDescent="0.25">
      <c r="A15" s="135" t="s">
        <v>116</v>
      </c>
      <c r="B15" s="148">
        <v>5</v>
      </c>
      <c r="C15" s="23">
        <v>12</v>
      </c>
      <c r="D15" s="24" t="s">
        <v>314</v>
      </c>
      <c r="E15" s="33" t="s">
        <v>41</v>
      </c>
      <c r="F15" s="30" t="s">
        <v>97</v>
      </c>
      <c r="G15" s="33" t="s">
        <v>113</v>
      </c>
      <c r="H15" s="37">
        <v>2.2000000000000002</v>
      </c>
      <c r="I15" s="33">
        <v>300</v>
      </c>
      <c r="J15" s="125">
        <f t="shared" si="0"/>
        <v>0</v>
      </c>
      <c r="K15" s="126" t="str">
        <f t="shared" si="1"/>
        <v>OK</v>
      </c>
      <c r="L15" s="19">
        <v>0</v>
      </c>
      <c r="M15" s="19">
        <v>72</v>
      </c>
      <c r="N15" s="19">
        <v>0</v>
      </c>
      <c r="O15" s="19">
        <v>0</v>
      </c>
      <c r="P15" s="19">
        <v>0</v>
      </c>
      <c r="Q15" s="19">
        <v>0</v>
      </c>
      <c r="R15" s="19">
        <v>0</v>
      </c>
      <c r="S15" s="19">
        <v>0</v>
      </c>
      <c r="T15" s="19">
        <v>228</v>
      </c>
      <c r="U15" s="19">
        <v>0</v>
      </c>
      <c r="V15" s="19">
        <v>0</v>
      </c>
      <c r="W15" s="19">
        <v>0</v>
      </c>
      <c r="X15" s="19">
        <v>0</v>
      </c>
      <c r="Y15" s="19">
        <v>0</v>
      </c>
      <c r="Z15" s="19">
        <v>0</v>
      </c>
      <c r="AA15" s="19">
        <v>0</v>
      </c>
      <c r="AB15" s="19">
        <v>0</v>
      </c>
      <c r="AC15" s="19">
        <v>0</v>
      </c>
    </row>
    <row r="16" spans="1:29" ht="285" x14ac:dyDescent="0.25">
      <c r="A16" s="135"/>
      <c r="B16" s="148"/>
      <c r="C16" s="23">
        <v>13</v>
      </c>
      <c r="D16" s="24" t="s">
        <v>315</v>
      </c>
      <c r="E16" s="33" t="s">
        <v>41</v>
      </c>
      <c r="F16" s="30" t="s">
        <v>97</v>
      </c>
      <c r="G16" s="33" t="s">
        <v>113</v>
      </c>
      <c r="H16" s="37">
        <v>1.45</v>
      </c>
      <c r="I16" s="33">
        <v>800</v>
      </c>
      <c r="J16" s="125">
        <f t="shared" si="0"/>
        <v>272</v>
      </c>
      <c r="K16" s="126" t="str">
        <f t="shared" si="1"/>
        <v>OK</v>
      </c>
      <c r="L16" s="19">
        <v>0</v>
      </c>
      <c r="M16" s="19">
        <v>240</v>
      </c>
      <c r="N16" s="19">
        <v>0</v>
      </c>
      <c r="O16" s="19">
        <v>0</v>
      </c>
      <c r="P16" s="19">
        <v>0</v>
      </c>
      <c r="Q16" s="19">
        <v>0</v>
      </c>
      <c r="R16" s="19">
        <v>0</v>
      </c>
      <c r="S16" s="19">
        <v>0</v>
      </c>
      <c r="T16" s="19">
        <v>0</v>
      </c>
      <c r="U16" s="19">
        <v>0</v>
      </c>
      <c r="V16" s="19">
        <v>288</v>
      </c>
      <c r="W16" s="19">
        <v>0</v>
      </c>
      <c r="X16" s="19">
        <v>0</v>
      </c>
      <c r="Y16" s="19">
        <v>0</v>
      </c>
      <c r="Z16" s="19">
        <v>0</v>
      </c>
      <c r="AA16" s="19">
        <v>0</v>
      </c>
      <c r="AB16" s="19">
        <v>0</v>
      </c>
      <c r="AC16" s="19">
        <v>0</v>
      </c>
    </row>
    <row r="17" spans="1:29" ht="270.75" x14ac:dyDescent="0.25">
      <c r="A17" s="127" t="s">
        <v>117</v>
      </c>
      <c r="B17" s="98">
        <v>6</v>
      </c>
      <c r="C17" s="25">
        <v>14</v>
      </c>
      <c r="D17" s="26" t="s">
        <v>64</v>
      </c>
      <c r="E17" s="34" t="s">
        <v>41</v>
      </c>
      <c r="F17" s="31" t="s">
        <v>100</v>
      </c>
      <c r="G17" s="34" t="s">
        <v>113</v>
      </c>
      <c r="H17" s="38">
        <v>2.4300000000000002</v>
      </c>
      <c r="I17" s="34">
        <v>260</v>
      </c>
      <c r="J17" s="125">
        <f t="shared" si="0"/>
        <v>160</v>
      </c>
      <c r="K17" s="126" t="str">
        <f t="shared" si="1"/>
        <v>OK</v>
      </c>
      <c r="L17" s="19">
        <v>0</v>
      </c>
      <c r="M17" s="19">
        <v>0</v>
      </c>
      <c r="N17" s="19">
        <v>100</v>
      </c>
      <c r="O17" s="75"/>
      <c r="P17" s="19">
        <v>0</v>
      </c>
      <c r="Q17" s="19">
        <v>0</v>
      </c>
      <c r="R17" s="19">
        <v>0</v>
      </c>
      <c r="S17" s="19">
        <v>0</v>
      </c>
      <c r="T17" s="19">
        <v>0</v>
      </c>
      <c r="U17" s="19">
        <v>0</v>
      </c>
      <c r="V17" s="19">
        <v>0</v>
      </c>
      <c r="W17" s="19">
        <v>0</v>
      </c>
      <c r="X17" s="19">
        <v>0</v>
      </c>
      <c r="Y17" s="19">
        <v>0</v>
      </c>
      <c r="Z17" s="19">
        <v>0</v>
      </c>
      <c r="AA17" s="19">
        <v>0</v>
      </c>
      <c r="AB17" s="19">
        <v>0</v>
      </c>
      <c r="AC17" s="19">
        <v>0</v>
      </c>
    </row>
    <row r="18" spans="1:29" ht="242.25" x14ac:dyDescent="0.25">
      <c r="A18" s="135" t="s">
        <v>118</v>
      </c>
      <c r="B18" s="148">
        <v>7</v>
      </c>
      <c r="C18" s="23">
        <v>15</v>
      </c>
      <c r="D18" s="24" t="s">
        <v>65</v>
      </c>
      <c r="E18" s="33" t="s">
        <v>41</v>
      </c>
      <c r="F18" s="30" t="s">
        <v>101</v>
      </c>
      <c r="G18" s="33" t="s">
        <v>113</v>
      </c>
      <c r="H18" s="37">
        <v>0.63</v>
      </c>
      <c r="I18" s="33">
        <v>200</v>
      </c>
      <c r="J18" s="125">
        <f t="shared" si="0"/>
        <v>100</v>
      </c>
      <c r="K18" s="126" t="str">
        <f t="shared" si="1"/>
        <v>OK</v>
      </c>
      <c r="L18" s="19">
        <v>0</v>
      </c>
      <c r="M18" s="19">
        <v>0</v>
      </c>
      <c r="N18" s="19">
        <v>0</v>
      </c>
      <c r="O18" s="19">
        <v>0</v>
      </c>
      <c r="P18" s="19">
        <v>0</v>
      </c>
      <c r="Q18" s="19">
        <v>0</v>
      </c>
      <c r="R18" s="19">
        <v>0</v>
      </c>
      <c r="S18" s="19">
        <v>0</v>
      </c>
      <c r="T18" s="19">
        <v>0</v>
      </c>
      <c r="U18" s="19">
        <v>0</v>
      </c>
      <c r="V18" s="19">
        <v>0</v>
      </c>
      <c r="W18" s="19">
        <v>0</v>
      </c>
      <c r="X18" s="19">
        <v>0</v>
      </c>
      <c r="Y18" s="19">
        <v>0</v>
      </c>
      <c r="Z18" s="19">
        <v>100</v>
      </c>
      <c r="AA18" s="19">
        <v>0</v>
      </c>
      <c r="AB18" s="19">
        <v>0</v>
      </c>
      <c r="AC18" s="19">
        <v>0</v>
      </c>
    </row>
    <row r="19" spans="1:29" ht="156.75" x14ac:dyDescent="0.25">
      <c r="A19" s="135"/>
      <c r="B19" s="148"/>
      <c r="C19" s="23">
        <v>16</v>
      </c>
      <c r="D19" s="24" t="s">
        <v>66</v>
      </c>
      <c r="E19" s="33" t="s">
        <v>41</v>
      </c>
      <c r="F19" s="30" t="s">
        <v>101</v>
      </c>
      <c r="G19" s="33" t="s">
        <v>113</v>
      </c>
      <c r="H19" s="37">
        <v>1.08</v>
      </c>
      <c r="I19" s="33">
        <v>100</v>
      </c>
      <c r="J19" s="125">
        <f t="shared" si="0"/>
        <v>100</v>
      </c>
      <c r="K19" s="126" t="str">
        <f t="shared" si="1"/>
        <v>OK</v>
      </c>
      <c r="L19" s="19">
        <v>0</v>
      </c>
      <c r="M19" s="19">
        <v>0</v>
      </c>
      <c r="N19" s="19">
        <v>0</v>
      </c>
      <c r="O19" s="19">
        <v>0</v>
      </c>
      <c r="P19" s="19">
        <v>0</v>
      </c>
      <c r="Q19" s="19">
        <v>0</v>
      </c>
      <c r="R19" s="19">
        <v>0</v>
      </c>
      <c r="S19" s="19">
        <v>0</v>
      </c>
      <c r="T19" s="19">
        <v>0</v>
      </c>
      <c r="U19" s="19">
        <v>0</v>
      </c>
      <c r="V19" s="19">
        <v>0</v>
      </c>
      <c r="W19" s="19">
        <v>0</v>
      </c>
      <c r="X19" s="19">
        <v>0</v>
      </c>
      <c r="Y19" s="19">
        <v>0</v>
      </c>
      <c r="Z19" s="19">
        <v>0</v>
      </c>
      <c r="AA19" s="19">
        <v>0</v>
      </c>
      <c r="AB19" s="19">
        <v>0</v>
      </c>
      <c r="AC19" s="19">
        <v>0</v>
      </c>
    </row>
    <row r="20" spans="1:29" ht="213.75" x14ac:dyDescent="0.25">
      <c r="A20" s="135"/>
      <c r="B20" s="148"/>
      <c r="C20" s="23">
        <v>17</v>
      </c>
      <c r="D20" s="24" t="s">
        <v>67</v>
      </c>
      <c r="E20" s="33" t="s">
        <v>44</v>
      </c>
      <c r="F20" s="30" t="s">
        <v>99</v>
      </c>
      <c r="G20" s="33" t="s">
        <v>113</v>
      </c>
      <c r="H20" s="37">
        <v>1.35</v>
      </c>
      <c r="I20" s="33">
        <v>400</v>
      </c>
      <c r="J20" s="125">
        <f t="shared" si="0"/>
        <v>200</v>
      </c>
      <c r="K20" s="126" t="str">
        <f t="shared" si="1"/>
        <v>OK</v>
      </c>
      <c r="L20" s="19">
        <v>0</v>
      </c>
      <c r="M20" s="19">
        <v>0</v>
      </c>
      <c r="N20" s="19">
        <v>0</v>
      </c>
      <c r="O20" s="19">
        <v>200</v>
      </c>
      <c r="P20" s="19">
        <v>0</v>
      </c>
      <c r="Q20" s="19">
        <v>0</v>
      </c>
      <c r="R20" s="19">
        <v>0</v>
      </c>
      <c r="S20" s="19">
        <v>0</v>
      </c>
      <c r="T20" s="19">
        <v>0</v>
      </c>
      <c r="U20" s="19">
        <v>0</v>
      </c>
      <c r="V20" s="19">
        <v>0</v>
      </c>
      <c r="W20" s="19">
        <v>0</v>
      </c>
      <c r="X20" s="19">
        <v>0</v>
      </c>
      <c r="Y20" s="19">
        <v>0</v>
      </c>
      <c r="Z20" s="19">
        <v>0</v>
      </c>
      <c r="AA20" s="19">
        <v>0</v>
      </c>
      <c r="AB20" s="19">
        <v>0</v>
      </c>
      <c r="AC20" s="19">
        <v>0</v>
      </c>
    </row>
    <row r="21" spans="1:29" ht="171" x14ac:dyDescent="0.25">
      <c r="A21" s="135"/>
      <c r="B21" s="148"/>
      <c r="C21" s="23">
        <v>18</v>
      </c>
      <c r="D21" s="27" t="s">
        <v>68</v>
      </c>
      <c r="E21" s="33" t="s">
        <v>41</v>
      </c>
      <c r="F21" s="30" t="s">
        <v>102</v>
      </c>
      <c r="G21" s="33" t="s">
        <v>113</v>
      </c>
      <c r="H21" s="37">
        <v>3.32</v>
      </c>
      <c r="I21" s="33">
        <v>300</v>
      </c>
      <c r="J21" s="125">
        <f t="shared" si="0"/>
        <v>100</v>
      </c>
      <c r="K21" s="126" t="str">
        <f t="shared" si="1"/>
        <v>OK</v>
      </c>
      <c r="L21" s="19">
        <v>0</v>
      </c>
      <c r="M21" s="19">
        <v>0</v>
      </c>
      <c r="N21" s="19">
        <v>0</v>
      </c>
      <c r="O21" s="19">
        <v>100</v>
      </c>
      <c r="P21" s="19">
        <v>0</v>
      </c>
      <c r="Q21" s="19">
        <v>0</v>
      </c>
      <c r="R21" s="19">
        <v>0</v>
      </c>
      <c r="S21" s="19">
        <v>0</v>
      </c>
      <c r="T21" s="19">
        <v>0</v>
      </c>
      <c r="U21" s="19">
        <v>0</v>
      </c>
      <c r="V21" s="19">
        <v>0</v>
      </c>
      <c r="W21" s="19">
        <v>0</v>
      </c>
      <c r="X21" s="19">
        <v>0</v>
      </c>
      <c r="Y21" s="19">
        <v>0</v>
      </c>
      <c r="Z21" s="19">
        <v>100</v>
      </c>
      <c r="AA21" s="19">
        <v>0</v>
      </c>
      <c r="AB21" s="19">
        <v>0</v>
      </c>
      <c r="AC21" s="19">
        <v>0</v>
      </c>
    </row>
    <row r="22" spans="1:29" ht="342" x14ac:dyDescent="0.25">
      <c r="A22" s="127" t="s">
        <v>116</v>
      </c>
      <c r="B22" s="98">
        <v>8</v>
      </c>
      <c r="C22" s="25">
        <v>19</v>
      </c>
      <c r="D22" s="26" t="s">
        <v>69</v>
      </c>
      <c r="E22" s="34" t="s">
        <v>44</v>
      </c>
      <c r="F22" s="31" t="s">
        <v>97</v>
      </c>
      <c r="G22" s="34" t="s">
        <v>113</v>
      </c>
      <c r="H22" s="38">
        <v>3.03</v>
      </c>
      <c r="I22" s="34">
        <v>200</v>
      </c>
      <c r="J22" s="125">
        <f t="shared" si="0"/>
        <v>152</v>
      </c>
      <c r="K22" s="126" t="str">
        <f t="shared" si="1"/>
        <v>OK</v>
      </c>
      <c r="L22" s="19">
        <v>0</v>
      </c>
      <c r="M22" s="19">
        <v>24</v>
      </c>
      <c r="N22" s="19">
        <v>0</v>
      </c>
      <c r="O22" s="19">
        <v>0</v>
      </c>
      <c r="P22" s="19">
        <v>0</v>
      </c>
      <c r="Q22" s="19">
        <v>0</v>
      </c>
      <c r="R22" s="19">
        <v>0</v>
      </c>
      <c r="S22" s="19">
        <v>0</v>
      </c>
      <c r="T22" s="19">
        <v>0</v>
      </c>
      <c r="U22" s="19">
        <v>0</v>
      </c>
      <c r="V22" s="19">
        <v>0</v>
      </c>
      <c r="W22" s="19">
        <v>0</v>
      </c>
      <c r="X22" s="19">
        <v>0</v>
      </c>
      <c r="Y22" s="19">
        <v>0</v>
      </c>
      <c r="Z22" s="19">
        <v>0</v>
      </c>
      <c r="AA22" s="19">
        <v>24</v>
      </c>
      <c r="AB22" s="19">
        <v>0</v>
      </c>
      <c r="AC22" s="19">
        <v>0</v>
      </c>
    </row>
    <row r="23" spans="1:29" ht="327.75" x14ac:dyDescent="0.25">
      <c r="A23" s="128" t="s">
        <v>119</v>
      </c>
      <c r="B23" s="99">
        <v>9</v>
      </c>
      <c r="C23" s="23">
        <v>20</v>
      </c>
      <c r="D23" s="24" t="s">
        <v>70</v>
      </c>
      <c r="E23" s="33" t="s">
        <v>44</v>
      </c>
      <c r="F23" s="30" t="s">
        <v>103</v>
      </c>
      <c r="G23" s="33" t="s">
        <v>113</v>
      </c>
      <c r="H23" s="37">
        <v>3.24</v>
      </c>
      <c r="I23" s="33">
        <v>1200</v>
      </c>
      <c r="J23" s="125">
        <f t="shared" si="0"/>
        <v>840</v>
      </c>
      <c r="K23" s="126" t="str">
        <f t="shared" si="1"/>
        <v>OK</v>
      </c>
      <c r="L23" s="19">
        <v>0</v>
      </c>
      <c r="M23" s="19">
        <v>0</v>
      </c>
      <c r="N23" s="19">
        <v>0</v>
      </c>
      <c r="O23" s="19">
        <v>0</v>
      </c>
      <c r="P23" s="19">
        <v>240</v>
      </c>
      <c r="Q23" s="19">
        <v>0</v>
      </c>
      <c r="R23" s="19">
        <v>0</v>
      </c>
      <c r="S23" s="19">
        <v>0</v>
      </c>
      <c r="T23" s="19">
        <v>0</v>
      </c>
      <c r="U23" s="19">
        <v>0</v>
      </c>
      <c r="V23" s="19">
        <v>0</v>
      </c>
      <c r="W23" s="19">
        <v>0</v>
      </c>
      <c r="X23" s="19">
        <v>0</v>
      </c>
      <c r="Y23" s="19">
        <v>120</v>
      </c>
      <c r="Z23" s="19">
        <v>0</v>
      </c>
      <c r="AA23" s="19">
        <v>0</v>
      </c>
      <c r="AB23" s="19">
        <v>0</v>
      </c>
      <c r="AC23" s="19">
        <v>0</v>
      </c>
    </row>
    <row r="24" spans="1:29" ht="199.5" x14ac:dyDescent="0.25">
      <c r="A24" s="137" t="s">
        <v>117</v>
      </c>
      <c r="B24" s="147">
        <v>10</v>
      </c>
      <c r="C24" s="25">
        <v>21</v>
      </c>
      <c r="D24" s="26" t="s">
        <v>316</v>
      </c>
      <c r="E24" s="34" t="s">
        <v>92</v>
      </c>
      <c r="F24" s="31" t="s">
        <v>104</v>
      </c>
      <c r="G24" s="34" t="s">
        <v>114</v>
      </c>
      <c r="H24" s="38">
        <v>2.4700000000000002</v>
      </c>
      <c r="I24" s="34">
        <v>1200</v>
      </c>
      <c r="J24" s="125">
        <f t="shared" si="0"/>
        <v>450</v>
      </c>
      <c r="K24" s="126" t="str">
        <f t="shared" si="1"/>
        <v>OK</v>
      </c>
      <c r="L24" s="19">
        <v>0</v>
      </c>
      <c r="M24" s="19">
        <v>0</v>
      </c>
      <c r="N24" s="19">
        <v>500</v>
      </c>
      <c r="O24" s="75"/>
      <c r="P24" s="19">
        <v>0</v>
      </c>
      <c r="Q24" s="19">
        <v>0</v>
      </c>
      <c r="R24" s="19">
        <v>0</v>
      </c>
      <c r="S24" s="19">
        <v>0</v>
      </c>
      <c r="T24" s="19">
        <v>0</v>
      </c>
      <c r="U24" s="19">
        <v>0</v>
      </c>
      <c r="V24" s="19">
        <v>0</v>
      </c>
      <c r="W24" s="19">
        <v>0</v>
      </c>
      <c r="X24" s="19">
        <v>250</v>
      </c>
      <c r="Y24" s="19">
        <v>0</v>
      </c>
      <c r="Z24" s="19">
        <v>0</v>
      </c>
      <c r="AA24" s="19">
        <v>0</v>
      </c>
      <c r="AB24" s="19">
        <v>0</v>
      </c>
      <c r="AC24" s="19">
        <v>0</v>
      </c>
    </row>
    <row r="25" spans="1:29" ht="199.5" x14ac:dyDescent="0.25">
      <c r="A25" s="137"/>
      <c r="B25" s="147"/>
      <c r="C25" s="25">
        <v>22</v>
      </c>
      <c r="D25" s="26" t="s">
        <v>317</v>
      </c>
      <c r="E25" s="34" t="s">
        <v>92</v>
      </c>
      <c r="F25" s="31" t="s">
        <v>104</v>
      </c>
      <c r="G25" s="34" t="s">
        <v>114</v>
      </c>
      <c r="H25" s="38">
        <v>1.21</v>
      </c>
      <c r="I25" s="34">
        <v>300</v>
      </c>
      <c r="J25" s="125">
        <f t="shared" si="0"/>
        <v>300</v>
      </c>
      <c r="K25" s="126" t="str">
        <f t="shared" si="1"/>
        <v>OK</v>
      </c>
      <c r="L25" s="19">
        <v>0</v>
      </c>
      <c r="M25" s="19">
        <v>0</v>
      </c>
      <c r="N25" s="19">
        <v>0</v>
      </c>
      <c r="O25" s="19">
        <v>0</v>
      </c>
      <c r="P25" s="19">
        <v>0</v>
      </c>
      <c r="Q25" s="19">
        <v>0</v>
      </c>
      <c r="R25" s="19">
        <v>0</v>
      </c>
      <c r="S25" s="19">
        <v>0</v>
      </c>
      <c r="T25" s="19">
        <v>0</v>
      </c>
      <c r="U25" s="19">
        <v>0</v>
      </c>
      <c r="V25" s="19">
        <v>0</v>
      </c>
      <c r="W25" s="19">
        <v>0</v>
      </c>
      <c r="X25" s="19">
        <v>0</v>
      </c>
      <c r="Y25" s="19">
        <v>0</v>
      </c>
      <c r="Z25" s="19">
        <v>0</v>
      </c>
      <c r="AA25" s="19">
        <v>0</v>
      </c>
      <c r="AB25" s="19">
        <v>0</v>
      </c>
      <c r="AC25" s="19">
        <v>0</v>
      </c>
    </row>
    <row r="26" spans="1:29" ht="110.25" customHeight="1" x14ac:dyDescent="0.25">
      <c r="A26" s="128" t="s">
        <v>120</v>
      </c>
      <c r="B26" s="99">
        <v>11</v>
      </c>
      <c r="C26" s="23">
        <v>23</v>
      </c>
      <c r="D26" s="24" t="s">
        <v>71</v>
      </c>
      <c r="E26" s="33" t="s">
        <v>41</v>
      </c>
      <c r="F26" s="30" t="s">
        <v>105</v>
      </c>
      <c r="G26" s="33" t="s">
        <v>114</v>
      </c>
      <c r="H26" s="37">
        <v>32.97</v>
      </c>
      <c r="I26" s="33">
        <v>40</v>
      </c>
      <c r="J26" s="125">
        <f t="shared" si="0"/>
        <v>10</v>
      </c>
      <c r="K26" s="126" t="str">
        <f t="shared" si="1"/>
        <v>OK</v>
      </c>
      <c r="L26" s="19">
        <v>0</v>
      </c>
      <c r="M26" s="19">
        <v>0</v>
      </c>
      <c r="N26" s="19">
        <v>0</v>
      </c>
      <c r="O26" s="19">
        <v>0</v>
      </c>
      <c r="P26" s="19">
        <v>0</v>
      </c>
      <c r="Q26" s="19">
        <v>15</v>
      </c>
      <c r="R26" s="19">
        <v>0</v>
      </c>
      <c r="S26" s="19">
        <v>0</v>
      </c>
      <c r="T26" s="19">
        <v>0</v>
      </c>
      <c r="U26" s="19">
        <v>0</v>
      </c>
      <c r="V26" s="19">
        <v>0</v>
      </c>
      <c r="W26" s="19">
        <v>15</v>
      </c>
      <c r="X26" s="19">
        <v>0</v>
      </c>
      <c r="Y26" s="19">
        <v>0</v>
      </c>
      <c r="Z26" s="19">
        <v>0</v>
      </c>
      <c r="AA26" s="19">
        <v>0</v>
      </c>
      <c r="AB26" s="19">
        <v>0</v>
      </c>
      <c r="AC26" s="19">
        <v>0</v>
      </c>
    </row>
    <row r="27" spans="1:29" ht="121.5" customHeight="1" x14ac:dyDescent="0.25">
      <c r="A27" s="136" t="s">
        <v>121</v>
      </c>
      <c r="B27" s="147">
        <v>12</v>
      </c>
      <c r="C27" s="25">
        <v>24</v>
      </c>
      <c r="D27" s="26" t="s">
        <v>72</v>
      </c>
      <c r="E27" s="34" t="s">
        <v>41</v>
      </c>
      <c r="F27" s="31"/>
      <c r="G27" s="34" t="s">
        <v>113</v>
      </c>
      <c r="H27" s="38">
        <v>0</v>
      </c>
      <c r="I27" s="34">
        <v>500</v>
      </c>
      <c r="J27" s="125">
        <f t="shared" si="0"/>
        <v>500</v>
      </c>
      <c r="K27" s="126" t="str">
        <f t="shared" si="1"/>
        <v>OK</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0</v>
      </c>
    </row>
    <row r="28" spans="1:29" ht="128.25" x14ac:dyDescent="0.25">
      <c r="A28" s="137"/>
      <c r="B28" s="147"/>
      <c r="C28" s="28">
        <v>25</v>
      </c>
      <c r="D28" s="29" t="s">
        <v>73</v>
      </c>
      <c r="E28" s="35" t="s">
        <v>41</v>
      </c>
      <c r="F28" s="32"/>
      <c r="G28" s="35" t="s">
        <v>113</v>
      </c>
      <c r="H28" s="38">
        <v>0</v>
      </c>
      <c r="I28" s="34">
        <v>400</v>
      </c>
      <c r="J28" s="125">
        <f t="shared" si="0"/>
        <v>400</v>
      </c>
      <c r="K28" s="126" t="str">
        <f t="shared" si="1"/>
        <v>OK</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row>
    <row r="29" spans="1:29" ht="71.25" x14ac:dyDescent="0.25">
      <c r="A29" s="137"/>
      <c r="B29" s="147"/>
      <c r="C29" s="25">
        <v>26</v>
      </c>
      <c r="D29" s="26" t="s">
        <v>74</v>
      </c>
      <c r="E29" s="34" t="s">
        <v>41</v>
      </c>
      <c r="F29" s="31"/>
      <c r="G29" s="34" t="s">
        <v>113</v>
      </c>
      <c r="H29" s="38">
        <v>0</v>
      </c>
      <c r="I29" s="34">
        <v>600</v>
      </c>
      <c r="J29" s="125">
        <f t="shared" si="0"/>
        <v>600</v>
      </c>
      <c r="K29" s="126" t="str">
        <f t="shared" si="1"/>
        <v>OK</v>
      </c>
      <c r="L29" s="21"/>
      <c r="M29" s="21"/>
      <c r="N29" s="21"/>
      <c r="O29" s="21"/>
      <c r="P29" s="21"/>
      <c r="Q29" s="21"/>
      <c r="R29" s="21"/>
      <c r="S29" s="21"/>
      <c r="T29" s="21"/>
      <c r="U29" s="21"/>
      <c r="V29" s="21"/>
      <c r="W29" s="21"/>
      <c r="X29" s="21"/>
      <c r="Y29" s="21"/>
      <c r="Z29" s="19">
        <v>0</v>
      </c>
      <c r="AA29" s="19">
        <v>0</v>
      </c>
      <c r="AB29" s="19">
        <v>0</v>
      </c>
      <c r="AC29" s="19">
        <v>0</v>
      </c>
    </row>
    <row r="30" spans="1:29" ht="185.25" x14ac:dyDescent="0.25">
      <c r="A30" s="128" t="s">
        <v>119</v>
      </c>
      <c r="B30" s="99">
        <v>13</v>
      </c>
      <c r="C30" s="23">
        <v>27</v>
      </c>
      <c r="D30" s="24" t="s">
        <v>318</v>
      </c>
      <c r="E30" s="33" t="s">
        <v>45</v>
      </c>
      <c r="F30" s="30" t="s">
        <v>106</v>
      </c>
      <c r="G30" s="33" t="s">
        <v>113</v>
      </c>
      <c r="H30" s="37">
        <v>0.76</v>
      </c>
      <c r="I30" s="33">
        <v>130</v>
      </c>
      <c r="J30" s="125">
        <f t="shared" si="0"/>
        <v>130</v>
      </c>
      <c r="K30" s="126" t="str">
        <f t="shared" si="1"/>
        <v>OK</v>
      </c>
      <c r="L30" s="21"/>
      <c r="M30" s="21"/>
      <c r="N30" s="21"/>
      <c r="O30" s="21"/>
      <c r="P30" s="19">
        <v>0</v>
      </c>
      <c r="Q30" s="19">
        <v>0</v>
      </c>
      <c r="R30" s="21"/>
      <c r="S30" s="21"/>
      <c r="T30" s="21"/>
      <c r="U30" s="21"/>
      <c r="V30" s="21"/>
      <c r="W30" s="21"/>
      <c r="X30" s="21"/>
      <c r="Y30" s="21"/>
      <c r="Z30" s="19">
        <v>0</v>
      </c>
      <c r="AA30" s="19">
        <v>0</v>
      </c>
      <c r="AB30" s="19">
        <v>0</v>
      </c>
      <c r="AC30" s="19">
        <v>0</v>
      </c>
    </row>
    <row r="31" spans="1:29" ht="199.5" x14ac:dyDescent="0.25">
      <c r="A31" s="129" t="s">
        <v>122</v>
      </c>
      <c r="B31" s="98">
        <v>14</v>
      </c>
      <c r="C31" s="25">
        <v>28</v>
      </c>
      <c r="D31" s="26" t="s">
        <v>319</v>
      </c>
      <c r="E31" s="34" t="s">
        <v>45</v>
      </c>
      <c r="F31" s="31" t="s">
        <v>107</v>
      </c>
      <c r="G31" s="34" t="s">
        <v>113</v>
      </c>
      <c r="H31" s="38">
        <v>5.84</v>
      </c>
      <c r="I31" s="34">
        <v>5000</v>
      </c>
      <c r="J31" s="125">
        <f t="shared" si="0"/>
        <v>4200</v>
      </c>
      <c r="K31" s="126" t="str">
        <f t="shared" si="1"/>
        <v>OK</v>
      </c>
      <c r="L31" s="21"/>
      <c r="M31" s="21"/>
      <c r="N31" s="21"/>
      <c r="O31" s="21"/>
      <c r="P31" s="21"/>
      <c r="Q31" s="21"/>
      <c r="R31" s="19">
        <v>800</v>
      </c>
      <c r="S31" s="21"/>
      <c r="T31" s="21"/>
      <c r="U31" s="21"/>
      <c r="V31" s="21"/>
      <c r="W31" s="21"/>
      <c r="X31" s="21"/>
      <c r="Y31" s="21"/>
      <c r="Z31" s="19">
        <v>0</v>
      </c>
      <c r="AA31" s="19">
        <v>0</v>
      </c>
      <c r="AB31" s="19">
        <v>0</v>
      </c>
      <c r="AC31" s="19">
        <v>0</v>
      </c>
    </row>
    <row r="32" spans="1:29" ht="285" x14ac:dyDescent="0.25">
      <c r="A32" s="128" t="s">
        <v>119</v>
      </c>
      <c r="B32" s="99">
        <v>15</v>
      </c>
      <c r="C32" s="23">
        <v>29</v>
      </c>
      <c r="D32" s="24" t="s">
        <v>320</v>
      </c>
      <c r="E32" s="33" t="s">
        <v>93</v>
      </c>
      <c r="F32" s="30" t="s">
        <v>108</v>
      </c>
      <c r="G32" s="33" t="s">
        <v>113</v>
      </c>
      <c r="H32" s="37">
        <v>11.05</v>
      </c>
      <c r="I32" s="33">
        <v>300</v>
      </c>
      <c r="J32" s="125">
        <f t="shared" si="0"/>
        <v>160</v>
      </c>
      <c r="K32" s="126" t="str">
        <f t="shared" si="1"/>
        <v>OK</v>
      </c>
      <c r="L32" s="21"/>
      <c r="M32" s="21"/>
      <c r="N32" s="21"/>
      <c r="O32" s="21"/>
      <c r="P32" s="19">
        <v>100</v>
      </c>
      <c r="Q32" s="19">
        <v>0</v>
      </c>
      <c r="R32" s="21"/>
      <c r="S32" s="19">
        <v>30</v>
      </c>
      <c r="T32" s="21"/>
      <c r="U32" s="21"/>
      <c r="V32" s="21"/>
      <c r="W32" s="21"/>
      <c r="X32" s="21"/>
      <c r="Y32" s="19">
        <v>10</v>
      </c>
      <c r="Z32" s="19">
        <v>0</v>
      </c>
      <c r="AA32" s="19">
        <v>0</v>
      </c>
      <c r="AB32" s="19">
        <v>0</v>
      </c>
      <c r="AC32" s="19">
        <v>0</v>
      </c>
    </row>
    <row r="33" spans="1:29" ht="199.5" x14ac:dyDescent="0.25">
      <c r="A33" s="129" t="s">
        <v>121</v>
      </c>
      <c r="B33" s="98">
        <v>16</v>
      </c>
      <c r="C33" s="25">
        <v>30</v>
      </c>
      <c r="D33" s="26" t="s">
        <v>321</v>
      </c>
      <c r="E33" s="34" t="s">
        <v>45</v>
      </c>
      <c r="F33" s="31"/>
      <c r="G33" s="34" t="s">
        <v>113</v>
      </c>
      <c r="H33" s="38">
        <v>0</v>
      </c>
      <c r="I33" s="34">
        <v>5000</v>
      </c>
      <c r="J33" s="125">
        <f t="shared" si="0"/>
        <v>5000</v>
      </c>
      <c r="K33" s="126" t="str">
        <f t="shared" si="1"/>
        <v>OK</v>
      </c>
      <c r="L33" s="21"/>
      <c r="M33" s="21"/>
      <c r="N33" s="21"/>
      <c r="O33" s="21"/>
      <c r="P33" s="21"/>
      <c r="Q33" s="21"/>
      <c r="R33" s="21"/>
      <c r="S33" s="21"/>
      <c r="T33" s="21"/>
      <c r="U33" s="21"/>
      <c r="V33" s="21"/>
      <c r="W33" s="21"/>
      <c r="X33" s="21"/>
      <c r="Y33" s="21"/>
      <c r="Z33" s="19">
        <v>0</v>
      </c>
      <c r="AA33" s="19">
        <v>0</v>
      </c>
      <c r="AB33" s="19">
        <v>0</v>
      </c>
      <c r="AC33" s="19">
        <v>0</v>
      </c>
    </row>
    <row r="34" spans="1:29" ht="114" x14ac:dyDescent="0.25">
      <c r="A34" s="138" t="s">
        <v>121</v>
      </c>
      <c r="B34" s="148">
        <v>17</v>
      </c>
      <c r="C34" s="23">
        <v>31</v>
      </c>
      <c r="D34" s="24" t="s">
        <v>75</v>
      </c>
      <c r="E34" s="33" t="s">
        <v>41</v>
      </c>
      <c r="F34" s="30"/>
      <c r="G34" s="33" t="s">
        <v>113</v>
      </c>
      <c r="H34" s="37">
        <v>0</v>
      </c>
      <c r="I34" s="33">
        <v>50</v>
      </c>
      <c r="J34" s="125">
        <f t="shared" si="0"/>
        <v>50</v>
      </c>
      <c r="K34" s="126" t="str">
        <f t="shared" si="1"/>
        <v>OK</v>
      </c>
      <c r="L34" s="21"/>
      <c r="M34" s="21"/>
      <c r="N34" s="21"/>
      <c r="O34" s="21"/>
      <c r="P34" s="21"/>
      <c r="Q34" s="21"/>
      <c r="R34" s="21"/>
      <c r="S34" s="21"/>
      <c r="T34" s="21"/>
      <c r="U34" s="21"/>
      <c r="V34" s="21"/>
      <c r="W34" s="21"/>
      <c r="X34" s="21"/>
      <c r="Y34" s="21"/>
      <c r="Z34" s="19">
        <v>0</v>
      </c>
      <c r="AA34" s="19">
        <v>0</v>
      </c>
      <c r="AB34" s="19">
        <v>0</v>
      </c>
      <c r="AC34" s="19">
        <v>0</v>
      </c>
    </row>
    <row r="35" spans="1:29" ht="71.25" x14ac:dyDescent="0.25">
      <c r="A35" s="138"/>
      <c r="B35" s="148"/>
      <c r="C35" s="23">
        <v>32</v>
      </c>
      <c r="D35" s="24" t="s">
        <v>76</v>
      </c>
      <c r="E35" s="33" t="s">
        <v>41</v>
      </c>
      <c r="F35" s="30"/>
      <c r="G35" s="33" t="s">
        <v>113</v>
      </c>
      <c r="H35" s="37">
        <v>0</v>
      </c>
      <c r="I35" s="33">
        <v>50</v>
      </c>
      <c r="J35" s="125">
        <f t="shared" si="0"/>
        <v>50</v>
      </c>
      <c r="K35" s="126" t="str">
        <f t="shared" si="1"/>
        <v>OK</v>
      </c>
      <c r="L35" s="21"/>
      <c r="M35" s="21"/>
      <c r="N35" s="21"/>
      <c r="O35" s="21"/>
      <c r="P35" s="21"/>
      <c r="Q35" s="21"/>
      <c r="R35" s="21"/>
      <c r="S35" s="21"/>
      <c r="T35" s="21"/>
      <c r="U35" s="21"/>
      <c r="V35" s="21"/>
      <c r="W35" s="21"/>
      <c r="X35" s="21"/>
      <c r="Y35" s="21"/>
      <c r="Z35" s="19">
        <v>0</v>
      </c>
      <c r="AA35" s="19">
        <v>0</v>
      </c>
      <c r="AB35" s="19">
        <v>0</v>
      </c>
      <c r="AC35" s="19">
        <v>0</v>
      </c>
    </row>
    <row r="36" spans="1:29" ht="85.5" x14ac:dyDescent="0.25">
      <c r="A36" s="138"/>
      <c r="B36" s="148"/>
      <c r="C36" s="23">
        <v>33</v>
      </c>
      <c r="D36" s="24" t="s">
        <v>77</v>
      </c>
      <c r="E36" s="33" t="s">
        <v>41</v>
      </c>
      <c r="F36" s="30"/>
      <c r="G36" s="33" t="s">
        <v>113</v>
      </c>
      <c r="H36" s="37">
        <v>0</v>
      </c>
      <c r="I36" s="33">
        <v>30</v>
      </c>
      <c r="J36" s="125">
        <f t="shared" si="0"/>
        <v>30</v>
      </c>
      <c r="K36" s="126" t="str">
        <f t="shared" si="1"/>
        <v>OK</v>
      </c>
      <c r="L36" s="21"/>
      <c r="M36" s="21"/>
      <c r="N36" s="21"/>
      <c r="O36" s="21"/>
      <c r="P36" s="21"/>
      <c r="Q36" s="21"/>
      <c r="R36" s="21"/>
      <c r="S36" s="21"/>
      <c r="T36" s="21"/>
      <c r="U36" s="21"/>
      <c r="V36" s="21"/>
      <c r="W36" s="21"/>
      <c r="X36" s="21"/>
      <c r="Y36" s="21"/>
      <c r="Z36" s="19">
        <v>0</v>
      </c>
      <c r="AA36" s="19">
        <v>0</v>
      </c>
      <c r="AB36" s="19">
        <v>0</v>
      </c>
      <c r="AC36" s="19">
        <v>0</v>
      </c>
    </row>
    <row r="37" spans="1:29" ht="85.5" x14ac:dyDescent="0.25">
      <c r="A37" s="138"/>
      <c r="B37" s="148"/>
      <c r="C37" s="23">
        <v>34</v>
      </c>
      <c r="D37" s="24" t="s">
        <v>78</v>
      </c>
      <c r="E37" s="33" t="s">
        <v>41</v>
      </c>
      <c r="F37" s="30"/>
      <c r="G37" s="33" t="s">
        <v>113</v>
      </c>
      <c r="H37" s="37">
        <v>0</v>
      </c>
      <c r="I37" s="33">
        <v>30</v>
      </c>
      <c r="J37" s="125">
        <f t="shared" si="0"/>
        <v>30</v>
      </c>
      <c r="K37" s="126" t="str">
        <f t="shared" si="1"/>
        <v>OK</v>
      </c>
      <c r="L37" s="21"/>
      <c r="M37" s="21"/>
      <c r="N37" s="21"/>
      <c r="O37" s="21"/>
      <c r="P37" s="21"/>
      <c r="Q37" s="21"/>
      <c r="R37" s="21"/>
      <c r="S37" s="21"/>
      <c r="T37" s="21"/>
      <c r="U37" s="21"/>
      <c r="V37" s="21"/>
      <c r="W37" s="21"/>
      <c r="X37" s="21"/>
      <c r="Y37" s="21"/>
      <c r="Z37" s="19">
        <v>0</v>
      </c>
      <c r="AA37" s="19">
        <v>0</v>
      </c>
      <c r="AB37" s="19">
        <v>0</v>
      </c>
      <c r="AC37" s="19">
        <v>0</v>
      </c>
    </row>
    <row r="38" spans="1:29" ht="71.25" x14ac:dyDescent="0.25">
      <c r="A38" s="138"/>
      <c r="B38" s="148"/>
      <c r="C38" s="23">
        <v>35</v>
      </c>
      <c r="D38" s="24" t="s">
        <v>79</v>
      </c>
      <c r="E38" s="33" t="s">
        <v>46</v>
      </c>
      <c r="F38" s="30"/>
      <c r="G38" s="33" t="s">
        <v>113</v>
      </c>
      <c r="H38" s="37">
        <v>0</v>
      </c>
      <c r="I38" s="33">
        <v>100</v>
      </c>
      <c r="J38" s="125">
        <f t="shared" si="0"/>
        <v>100</v>
      </c>
      <c r="K38" s="126" t="str">
        <f t="shared" si="1"/>
        <v>OK</v>
      </c>
      <c r="L38" s="21"/>
      <c r="M38" s="21"/>
      <c r="N38" s="21"/>
      <c r="O38" s="21"/>
      <c r="P38" s="21"/>
      <c r="Q38" s="21"/>
      <c r="R38" s="21"/>
      <c r="S38" s="21"/>
      <c r="T38" s="21"/>
      <c r="U38" s="21"/>
      <c r="V38" s="21"/>
      <c r="W38" s="21"/>
      <c r="X38" s="21"/>
      <c r="Y38" s="21"/>
      <c r="Z38" s="19">
        <v>0</v>
      </c>
      <c r="AA38" s="19">
        <v>0</v>
      </c>
      <c r="AB38" s="19">
        <v>0</v>
      </c>
      <c r="AC38" s="19">
        <v>0</v>
      </c>
    </row>
    <row r="39" spans="1:29" ht="42.75" x14ac:dyDescent="0.25">
      <c r="A39" s="138"/>
      <c r="B39" s="148"/>
      <c r="C39" s="23">
        <v>36</v>
      </c>
      <c r="D39" s="24" t="s">
        <v>80</v>
      </c>
      <c r="E39" s="33" t="s">
        <v>41</v>
      </c>
      <c r="F39" s="30"/>
      <c r="G39" s="33" t="s">
        <v>113</v>
      </c>
      <c r="H39" s="37">
        <v>0</v>
      </c>
      <c r="I39" s="33">
        <v>50</v>
      </c>
      <c r="J39" s="125">
        <f t="shared" si="0"/>
        <v>50</v>
      </c>
      <c r="K39" s="126" t="str">
        <f t="shared" si="1"/>
        <v>OK</v>
      </c>
      <c r="L39" s="21"/>
      <c r="M39" s="21"/>
      <c r="N39" s="21"/>
      <c r="O39" s="21"/>
      <c r="P39" s="21"/>
      <c r="Q39" s="21"/>
      <c r="R39" s="21"/>
      <c r="S39" s="21"/>
      <c r="T39" s="21"/>
      <c r="U39" s="21"/>
      <c r="V39" s="21"/>
      <c r="W39" s="21"/>
      <c r="X39" s="21"/>
      <c r="Y39" s="21"/>
      <c r="Z39" s="19">
        <v>0</v>
      </c>
      <c r="AA39" s="19">
        <v>0</v>
      </c>
      <c r="AB39" s="19">
        <v>0</v>
      </c>
      <c r="AC39" s="19">
        <v>0</v>
      </c>
    </row>
    <row r="40" spans="1:29" ht="142.5" x14ac:dyDescent="0.25">
      <c r="A40" s="138"/>
      <c r="B40" s="148"/>
      <c r="C40" s="23">
        <v>37</v>
      </c>
      <c r="D40" s="24" t="s">
        <v>81</v>
      </c>
      <c r="E40" s="33" t="s">
        <v>46</v>
      </c>
      <c r="F40" s="30"/>
      <c r="G40" s="33" t="s">
        <v>113</v>
      </c>
      <c r="H40" s="37">
        <v>0</v>
      </c>
      <c r="I40" s="33">
        <v>40</v>
      </c>
      <c r="J40" s="125">
        <f t="shared" si="0"/>
        <v>40</v>
      </c>
      <c r="K40" s="126" t="str">
        <f t="shared" si="1"/>
        <v>OK</v>
      </c>
      <c r="L40" s="21"/>
      <c r="M40" s="21"/>
      <c r="N40" s="21"/>
      <c r="O40" s="21"/>
      <c r="P40" s="21"/>
      <c r="Q40" s="21"/>
      <c r="R40" s="21"/>
      <c r="S40" s="21"/>
      <c r="T40" s="21"/>
      <c r="U40" s="21"/>
      <c r="V40" s="21"/>
      <c r="W40" s="21"/>
      <c r="X40" s="21"/>
      <c r="Y40" s="21"/>
      <c r="Z40" s="19">
        <v>0</v>
      </c>
      <c r="AA40" s="19">
        <v>0</v>
      </c>
      <c r="AB40" s="19">
        <v>0</v>
      </c>
      <c r="AC40" s="19">
        <v>0</v>
      </c>
    </row>
    <row r="41" spans="1:29" ht="57" x14ac:dyDescent="0.25">
      <c r="A41" s="138"/>
      <c r="B41" s="148"/>
      <c r="C41" s="23">
        <v>38</v>
      </c>
      <c r="D41" s="24" t="s">
        <v>82</v>
      </c>
      <c r="E41" s="33" t="s">
        <v>43</v>
      </c>
      <c r="F41" s="30"/>
      <c r="G41" s="33" t="s">
        <v>114</v>
      </c>
      <c r="H41" s="37">
        <v>0</v>
      </c>
      <c r="I41" s="33">
        <v>50</v>
      </c>
      <c r="J41" s="125">
        <f t="shared" si="0"/>
        <v>50</v>
      </c>
      <c r="K41" s="126" t="str">
        <f t="shared" si="1"/>
        <v>OK</v>
      </c>
      <c r="L41" s="21"/>
      <c r="M41" s="21"/>
      <c r="N41" s="21"/>
      <c r="O41" s="21"/>
      <c r="P41" s="21"/>
      <c r="Q41" s="21"/>
      <c r="R41" s="21"/>
      <c r="S41" s="21"/>
      <c r="T41" s="21"/>
      <c r="U41" s="21"/>
      <c r="V41" s="21"/>
      <c r="W41" s="21"/>
      <c r="X41" s="21"/>
      <c r="Y41" s="21"/>
      <c r="Z41" s="19">
        <v>0</v>
      </c>
      <c r="AA41" s="19">
        <v>0</v>
      </c>
      <c r="AB41" s="19">
        <v>0</v>
      </c>
      <c r="AC41" s="19">
        <v>0</v>
      </c>
    </row>
    <row r="42" spans="1:29" ht="28.5" x14ac:dyDescent="0.25">
      <c r="A42" s="138"/>
      <c r="B42" s="148"/>
      <c r="C42" s="23">
        <v>39</v>
      </c>
      <c r="D42" s="24" t="s">
        <v>83</v>
      </c>
      <c r="E42" s="36" t="s">
        <v>43</v>
      </c>
      <c r="F42" s="30"/>
      <c r="G42" s="36" t="s">
        <v>114</v>
      </c>
      <c r="H42" s="37">
        <v>0</v>
      </c>
      <c r="I42" s="33">
        <v>30</v>
      </c>
      <c r="J42" s="125">
        <f t="shared" si="0"/>
        <v>30</v>
      </c>
      <c r="K42" s="126" t="str">
        <f t="shared" si="1"/>
        <v>OK</v>
      </c>
      <c r="L42" s="21"/>
      <c r="M42" s="21"/>
      <c r="N42" s="21"/>
      <c r="O42" s="21"/>
      <c r="P42" s="21"/>
      <c r="Q42" s="21"/>
      <c r="R42" s="21"/>
      <c r="S42" s="21"/>
      <c r="T42" s="21"/>
      <c r="U42" s="21"/>
      <c r="V42" s="21"/>
      <c r="W42" s="21"/>
      <c r="X42" s="21"/>
      <c r="Y42" s="21"/>
      <c r="Z42" s="19">
        <v>0</v>
      </c>
      <c r="AA42" s="19">
        <v>0</v>
      </c>
      <c r="AB42" s="19">
        <v>0</v>
      </c>
      <c r="AC42" s="19">
        <v>0</v>
      </c>
    </row>
    <row r="43" spans="1:29" ht="99.75" x14ac:dyDescent="0.25">
      <c r="A43" s="139" t="s">
        <v>117</v>
      </c>
      <c r="B43" s="149">
        <v>18</v>
      </c>
      <c r="C43" s="28">
        <v>40</v>
      </c>
      <c r="D43" s="29" t="s">
        <v>84</v>
      </c>
      <c r="E43" s="34" t="s">
        <v>41</v>
      </c>
      <c r="F43" s="32" t="s">
        <v>109</v>
      </c>
      <c r="G43" s="34" t="s">
        <v>113</v>
      </c>
      <c r="H43" s="39">
        <v>0.48</v>
      </c>
      <c r="I43" s="34">
        <v>500</v>
      </c>
      <c r="J43" s="125">
        <f t="shared" si="0"/>
        <v>0</v>
      </c>
      <c r="K43" s="126" t="str">
        <f t="shared" si="1"/>
        <v>OK</v>
      </c>
      <c r="L43" s="21"/>
      <c r="M43" s="21"/>
      <c r="N43" s="19">
        <v>500</v>
      </c>
      <c r="O43" s="75"/>
      <c r="P43" s="21"/>
      <c r="Q43" s="21"/>
      <c r="R43" s="21"/>
      <c r="S43" s="21"/>
      <c r="T43" s="21"/>
      <c r="U43" s="21"/>
      <c r="V43" s="21"/>
      <c r="W43" s="21"/>
      <c r="X43" s="21"/>
      <c r="Y43" s="21"/>
      <c r="Z43" s="19">
        <v>0</v>
      </c>
      <c r="AA43" s="19">
        <v>0</v>
      </c>
      <c r="AB43" s="19">
        <v>0</v>
      </c>
      <c r="AC43" s="19">
        <v>0</v>
      </c>
    </row>
    <row r="44" spans="1:29" ht="99.75" x14ac:dyDescent="0.25">
      <c r="A44" s="139"/>
      <c r="B44" s="149"/>
      <c r="C44" s="25">
        <v>41</v>
      </c>
      <c r="D44" s="26" t="s">
        <v>85</v>
      </c>
      <c r="E44" s="34" t="s">
        <v>94</v>
      </c>
      <c r="F44" s="31" t="s">
        <v>110</v>
      </c>
      <c r="G44" s="34" t="s">
        <v>113</v>
      </c>
      <c r="H44" s="38">
        <v>1.59</v>
      </c>
      <c r="I44" s="34">
        <v>30</v>
      </c>
      <c r="J44" s="125">
        <f t="shared" si="0"/>
        <v>0</v>
      </c>
      <c r="K44" s="126" t="str">
        <f t="shared" si="1"/>
        <v>OK</v>
      </c>
      <c r="L44" s="21"/>
      <c r="M44" s="21"/>
      <c r="N44" s="21"/>
      <c r="O44" s="21"/>
      <c r="P44" s="21"/>
      <c r="Q44" s="21"/>
      <c r="R44" s="21"/>
      <c r="S44" s="21"/>
      <c r="T44" s="21"/>
      <c r="U44" s="21"/>
      <c r="V44" s="21"/>
      <c r="W44" s="21"/>
      <c r="X44" s="19">
        <v>30</v>
      </c>
      <c r="Y44" s="21"/>
      <c r="Z44" s="19">
        <v>0</v>
      </c>
      <c r="AA44" s="19">
        <v>0</v>
      </c>
      <c r="AB44" s="19">
        <v>0</v>
      </c>
      <c r="AC44" s="19">
        <v>0</v>
      </c>
    </row>
    <row r="45" spans="1:29" ht="99.75" x14ac:dyDescent="0.25">
      <c r="A45" s="139"/>
      <c r="B45" s="149"/>
      <c r="C45" s="25">
        <v>42</v>
      </c>
      <c r="D45" s="26" t="s">
        <v>86</v>
      </c>
      <c r="E45" s="34" t="s">
        <v>94</v>
      </c>
      <c r="F45" s="31" t="s">
        <v>110</v>
      </c>
      <c r="G45" s="34" t="s">
        <v>113</v>
      </c>
      <c r="H45" s="38">
        <v>1.59</v>
      </c>
      <c r="I45" s="34">
        <v>30</v>
      </c>
      <c r="J45" s="125">
        <f t="shared" si="0"/>
        <v>0</v>
      </c>
      <c r="K45" s="126" t="str">
        <f t="shared" si="1"/>
        <v>OK</v>
      </c>
      <c r="L45" s="21"/>
      <c r="M45" s="21"/>
      <c r="N45" s="21"/>
      <c r="O45" s="21"/>
      <c r="P45" s="21"/>
      <c r="Q45" s="21"/>
      <c r="R45" s="21"/>
      <c r="S45" s="21"/>
      <c r="T45" s="21"/>
      <c r="U45" s="21"/>
      <c r="V45" s="21"/>
      <c r="W45" s="21"/>
      <c r="X45" s="19">
        <v>30</v>
      </c>
      <c r="Y45" s="21"/>
      <c r="Z45" s="19">
        <v>0</v>
      </c>
      <c r="AA45" s="19">
        <v>0</v>
      </c>
      <c r="AB45" s="19">
        <v>0</v>
      </c>
      <c r="AC45" s="19">
        <v>0</v>
      </c>
    </row>
    <row r="46" spans="1:29" ht="114" x14ac:dyDescent="0.25">
      <c r="A46" s="139"/>
      <c r="B46" s="149"/>
      <c r="C46" s="25">
        <v>43</v>
      </c>
      <c r="D46" s="26" t="s">
        <v>87</v>
      </c>
      <c r="E46" s="34" t="s">
        <v>94</v>
      </c>
      <c r="F46" s="31" t="s">
        <v>110</v>
      </c>
      <c r="G46" s="34" t="s">
        <v>113</v>
      </c>
      <c r="H46" s="38">
        <v>1.59</v>
      </c>
      <c r="I46" s="34">
        <v>30</v>
      </c>
      <c r="J46" s="125">
        <f t="shared" si="0"/>
        <v>0</v>
      </c>
      <c r="K46" s="126" t="str">
        <f t="shared" si="1"/>
        <v>OK</v>
      </c>
      <c r="L46" s="21"/>
      <c r="M46" s="21"/>
      <c r="N46" s="21"/>
      <c r="O46" s="21"/>
      <c r="P46" s="21"/>
      <c r="Q46" s="21"/>
      <c r="R46" s="21"/>
      <c r="S46" s="21"/>
      <c r="T46" s="21"/>
      <c r="U46" s="21"/>
      <c r="V46" s="21"/>
      <c r="W46" s="21"/>
      <c r="X46" s="19">
        <v>30</v>
      </c>
      <c r="Y46" s="21"/>
      <c r="Z46" s="19">
        <v>0</v>
      </c>
      <c r="AA46" s="19">
        <v>0</v>
      </c>
      <c r="AB46" s="19">
        <v>0</v>
      </c>
      <c r="AC46" s="19">
        <v>0</v>
      </c>
    </row>
    <row r="47" spans="1:29" ht="85.5" x14ac:dyDescent="0.25">
      <c r="A47" s="135" t="s">
        <v>118</v>
      </c>
      <c r="B47" s="148">
        <v>19</v>
      </c>
      <c r="C47" s="23">
        <v>44</v>
      </c>
      <c r="D47" s="24" t="s">
        <v>88</v>
      </c>
      <c r="E47" s="36" t="s">
        <v>41</v>
      </c>
      <c r="F47" s="30" t="s">
        <v>111</v>
      </c>
      <c r="G47" s="36" t="s">
        <v>113</v>
      </c>
      <c r="H47" s="37">
        <v>3.66</v>
      </c>
      <c r="I47" s="33">
        <v>50</v>
      </c>
      <c r="J47" s="125">
        <f t="shared" si="0"/>
        <v>10</v>
      </c>
      <c r="K47" s="126" t="str">
        <f t="shared" si="1"/>
        <v>OK</v>
      </c>
      <c r="L47" s="19">
        <v>0</v>
      </c>
      <c r="M47" s="19">
        <v>0</v>
      </c>
      <c r="N47" s="19">
        <v>0</v>
      </c>
      <c r="O47" s="19">
        <v>20</v>
      </c>
      <c r="P47" s="19">
        <v>0</v>
      </c>
      <c r="Q47" s="21"/>
      <c r="R47" s="21"/>
      <c r="S47" s="21"/>
      <c r="T47" s="21"/>
      <c r="U47" s="21"/>
      <c r="V47" s="21"/>
      <c r="W47" s="21"/>
      <c r="X47" s="21"/>
      <c r="Y47" s="21"/>
      <c r="Z47" s="19">
        <v>20</v>
      </c>
      <c r="AA47" s="19">
        <v>0</v>
      </c>
      <c r="AB47" s="19">
        <v>0</v>
      </c>
      <c r="AC47" s="19">
        <v>0</v>
      </c>
    </row>
    <row r="48" spans="1:29" ht="85.5" x14ac:dyDescent="0.25">
      <c r="A48" s="135"/>
      <c r="B48" s="148"/>
      <c r="C48" s="23">
        <v>45</v>
      </c>
      <c r="D48" s="24" t="s">
        <v>89</v>
      </c>
      <c r="E48" s="36" t="s">
        <v>41</v>
      </c>
      <c r="F48" s="30" t="s">
        <v>112</v>
      </c>
      <c r="G48" s="36" t="s">
        <v>113</v>
      </c>
      <c r="H48" s="37">
        <v>6.77</v>
      </c>
      <c r="I48" s="33">
        <v>230</v>
      </c>
      <c r="J48" s="125">
        <f t="shared" si="0"/>
        <v>120</v>
      </c>
      <c r="K48" s="126" t="str">
        <f t="shared" si="1"/>
        <v>OK</v>
      </c>
      <c r="L48" s="19">
        <v>0</v>
      </c>
      <c r="M48" s="19">
        <v>0</v>
      </c>
      <c r="N48" s="19">
        <v>0</v>
      </c>
      <c r="O48" s="19">
        <v>40</v>
      </c>
      <c r="P48" s="19">
        <v>0</v>
      </c>
      <c r="Q48" s="21"/>
      <c r="R48" s="21"/>
      <c r="S48" s="21"/>
      <c r="T48" s="21"/>
      <c r="U48" s="21"/>
      <c r="V48" s="21"/>
      <c r="W48" s="21"/>
      <c r="X48" s="21"/>
      <c r="Y48" s="21"/>
      <c r="Z48" s="19">
        <v>70</v>
      </c>
      <c r="AA48" s="19">
        <v>0</v>
      </c>
      <c r="AB48" s="19">
        <v>0</v>
      </c>
      <c r="AC48" s="19">
        <v>0</v>
      </c>
    </row>
    <row r="49" spans="1:29" ht="185.25" x14ac:dyDescent="0.25">
      <c r="A49" s="136" t="s">
        <v>122</v>
      </c>
      <c r="B49" s="147">
        <v>20</v>
      </c>
      <c r="C49" s="25">
        <v>46</v>
      </c>
      <c r="D49" s="26" t="s">
        <v>322</v>
      </c>
      <c r="E49" s="35" t="s">
        <v>46</v>
      </c>
      <c r="F49" s="31" t="s">
        <v>110</v>
      </c>
      <c r="G49" s="35" t="s">
        <v>113</v>
      </c>
      <c r="H49" s="38">
        <v>2.94</v>
      </c>
      <c r="I49" s="34">
        <v>1200</v>
      </c>
      <c r="J49" s="125">
        <f t="shared" si="0"/>
        <v>800</v>
      </c>
      <c r="K49" s="126" t="str">
        <f t="shared" si="1"/>
        <v>OK</v>
      </c>
      <c r="L49" s="21"/>
      <c r="M49" s="21"/>
      <c r="N49" s="21"/>
      <c r="O49" s="21"/>
      <c r="P49" s="21"/>
      <c r="Q49" s="21"/>
      <c r="R49" s="19">
        <v>400</v>
      </c>
      <c r="S49" s="21"/>
      <c r="T49" s="21"/>
      <c r="U49" s="21"/>
      <c r="V49" s="21"/>
      <c r="W49" s="21"/>
      <c r="X49" s="21"/>
      <c r="Y49" s="21"/>
      <c r="Z49" s="19">
        <v>0</v>
      </c>
      <c r="AA49" s="19">
        <v>0</v>
      </c>
      <c r="AB49" s="19">
        <v>0</v>
      </c>
      <c r="AC49" s="19">
        <v>0</v>
      </c>
    </row>
    <row r="50" spans="1:29" ht="171" x14ac:dyDescent="0.25">
      <c r="A50" s="136"/>
      <c r="B50" s="147"/>
      <c r="C50" s="25">
        <v>47</v>
      </c>
      <c r="D50" s="26" t="s">
        <v>323</v>
      </c>
      <c r="E50" s="35" t="s">
        <v>46</v>
      </c>
      <c r="F50" s="31" t="s">
        <v>110</v>
      </c>
      <c r="G50" s="35" t="s">
        <v>113</v>
      </c>
      <c r="H50" s="38">
        <v>2.2000000000000002</v>
      </c>
      <c r="I50" s="34">
        <v>1200</v>
      </c>
      <c r="J50" s="125">
        <f t="shared" si="0"/>
        <v>880</v>
      </c>
      <c r="K50" s="126" t="str">
        <f t="shared" si="1"/>
        <v>OK</v>
      </c>
      <c r="L50" s="21"/>
      <c r="M50" s="21"/>
      <c r="N50" s="21"/>
      <c r="O50" s="21"/>
      <c r="P50" s="21"/>
      <c r="Q50" s="21"/>
      <c r="R50" s="19">
        <v>320</v>
      </c>
      <c r="S50" s="21"/>
      <c r="T50" s="21"/>
      <c r="U50" s="21"/>
      <c r="V50" s="21"/>
      <c r="W50" s="21"/>
      <c r="X50" s="21"/>
      <c r="Y50" s="21"/>
      <c r="Z50" s="19">
        <v>0</v>
      </c>
      <c r="AA50" s="19">
        <v>0</v>
      </c>
      <c r="AB50" s="19">
        <v>0</v>
      </c>
      <c r="AC50" s="19">
        <v>0</v>
      </c>
    </row>
    <row r="51" spans="1:29" ht="171" x14ac:dyDescent="0.25">
      <c r="A51" s="136"/>
      <c r="B51" s="147"/>
      <c r="C51" s="25">
        <v>48</v>
      </c>
      <c r="D51" s="26" t="s">
        <v>324</v>
      </c>
      <c r="E51" s="35" t="s">
        <v>46</v>
      </c>
      <c r="F51" s="31" t="s">
        <v>110</v>
      </c>
      <c r="G51" s="35" t="s">
        <v>113</v>
      </c>
      <c r="H51" s="38">
        <v>2.4300000000000002</v>
      </c>
      <c r="I51" s="34">
        <v>500</v>
      </c>
      <c r="J51" s="125">
        <f t="shared" si="0"/>
        <v>300</v>
      </c>
      <c r="K51" s="126" t="str">
        <f t="shared" si="1"/>
        <v>OK</v>
      </c>
      <c r="L51" s="21"/>
      <c r="M51" s="21"/>
      <c r="N51" s="21"/>
      <c r="O51" s="21"/>
      <c r="P51" s="21"/>
      <c r="Q51" s="21"/>
      <c r="R51" s="19">
        <v>200</v>
      </c>
      <c r="S51" s="21"/>
      <c r="T51" s="21"/>
      <c r="U51" s="21"/>
      <c r="V51" s="21"/>
      <c r="W51" s="21"/>
      <c r="X51" s="21"/>
      <c r="Y51" s="21"/>
      <c r="Z51" s="19">
        <v>0</v>
      </c>
      <c r="AA51" s="19">
        <v>0</v>
      </c>
      <c r="AB51" s="19">
        <v>0</v>
      </c>
      <c r="AC51" s="19">
        <v>0</v>
      </c>
    </row>
    <row r="52" spans="1:29" ht="185.25" x14ac:dyDescent="0.25">
      <c r="A52" s="136"/>
      <c r="B52" s="147"/>
      <c r="C52" s="25">
        <v>49</v>
      </c>
      <c r="D52" s="26" t="s">
        <v>325</v>
      </c>
      <c r="E52" s="35" t="s">
        <v>46</v>
      </c>
      <c r="F52" s="31" t="s">
        <v>110</v>
      </c>
      <c r="G52" s="35" t="s">
        <v>113</v>
      </c>
      <c r="H52" s="38">
        <v>3.76</v>
      </c>
      <c r="I52" s="34">
        <v>500</v>
      </c>
      <c r="J52" s="125">
        <f t="shared" si="0"/>
        <v>500</v>
      </c>
      <c r="K52" s="126" t="str">
        <f t="shared" si="1"/>
        <v>OK</v>
      </c>
      <c r="L52" s="21"/>
      <c r="M52" s="21"/>
      <c r="N52" s="21"/>
      <c r="O52" s="21"/>
      <c r="P52" s="21"/>
      <c r="Q52" s="21"/>
      <c r="R52" s="21"/>
      <c r="S52" s="21"/>
      <c r="T52" s="21"/>
      <c r="U52" s="21"/>
      <c r="V52" s="21"/>
      <c r="W52" s="21"/>
      <c r="X52" s="21"/>
      <c r="Y52" s="21"/>
      <c r="Z52" s="19">
        <v>0</v>
      </c>
      <c r="AA52" s="19">
        <v>0</v>
      </c>
      <c r="AB52" s="19">
        <v>0</v>
      </c>
      <c r="AC52" s="19">
        <v>0</v>
      </c>
    </row>
    <row r="53" spans="1:29" x14ac:dyDescent="0.25">
      <c r="Q53" s="76"/>
    </row>
  </sheetData>
  <mergeCells count="44">
    <mergeCell ref="AB1:AB2"/>
    <mergeCell ref="AC1:AC2"/>
    <mergeCell ref="W1:W2"/>
    <mergeCell ref="X1:X2"/>
    <mergeCell ref="Y1:Y2"/>
    <mergeCell ref="Z1:Z2"/>
    <mergeCell ref="AA1:AA2"/>
    <mergeCell ref="T1:T2"/>
    <mergeCell ref="U1:U2"/>
    <mergeCell ref="V1:V2"/>
    <mergeCell ref="Q1:Q2"/>
    <mergeCell ref="R1:R2"/>
    <mergeCell ref="S1:S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266" priority="76" stopIfTrue="1" operator="greaterThan">
      <formula>0</formula>
    </cfRule>
    <cfRule type="cellIs" dxfId="265" priority="77" stopIfTrue="1" operator="greaterThan">
      <formula>0</formula>
    </cfRule>
    <cfRule type="cellIs" dxfId="264" priority="78" stopIfTrue="1" operator="greaterThan">
      <formula>0</formula>
    </cfRule>
  </conditionalFormatting>
  <conditionalFormatting sqref="L5:L28">
    <cfRule type="cellIs" dxfId="263" priority="73" stopIfTrue="1" operator="greaterThan">
      <formula>0</formula>
    </cfRule>
    <cfRule type="cellIs" dxfId="262" priority="74" stopIfTrue="1" operator="greaterThan">
      <formula>0</formula>
    </cfRule>
    <cfRule type="cellIs" dxfId="261" priority="75" stopIfTrue="1" operator="greaterThan">
      <formula>0</formula>
    </cfRule>
  </conditionalFormatting>
  <conditionalFormatting sqref="M4:V4">
    <cfRule type="cellIs" dxfId="260" priority="70" stopIfTrue="1" operator="greaterThan">
      <formula>0</formula>
    </cfRule>
    <cfRule type="cellIs" dxfId="259" priority="71" stopIfTrue="1" operator="greaterThan">
      <formula>0</formula>
    </cfRule>
    <cfRule type="cellIs" dxfId="258" priority="72" stopIfTrue="1" operator="greaterThan">
      <formula>0</formula>
    </cfRule>
  </conditionalFormatting>
  <conditionalFormatting sqref="O43 M24:V28 M23:P23 R23:V23 M5:V22 P47:P48">
    <cfRule type="cellIs" dxfId="257" priority="67" stopIfTrue="1" operator="greaterThan">
      <formula>0</formula>
    </cfRule>
    <cfRule type="cellIs" dxfId="256" priority="68" stopIfTrue="1" operator="greaterThan">
      <formula>0</formula>
    </cfRule>
    <cfRule type="cellIs" dxfId="255" priority="69" stopIfTrue="1" operator="greaterThan">
      <formula>0</formula>
    </cfRule>
  </conditionalFormatting>
  <conditionalFormatting sqref="N43">
    <cfRule type="cellIs" dxfId="254" priority="64" stopIfTrue="1" operator="greaterThan">
      <formula>0</formula>
    </cfRule>
    <cfRule type="cellIs" dxfId="253" priority="65" stopIfTrue="1" operator="greaterThan">
      <formula>0</formula>
    </cfRule>
    <cfRule type="cellIs" dxfId="252" priority="66" stopIfTrue="1" operator="greaterThan">
      <formula>0</formula>
    </cfRule>
  </conditionalFormatting>
  <conditionalFormatting sqref="O47">
    <cfRule type="cellIs" dxfId="251" priority="61" stopIfTrue="1" operator="greaterThan">
      <formula>0</formula>
    </cfRule>
    <cfRule type="cellIs" dxfId="250" priority="62" stopIfTrue="1" operator="greaterThan">
      <formula>0</formula>
    </cfRule>
    <cfRule type="cellIs" dxfId="249" priority="63" stopIfTrue="1" operator="greaterThan">
      <formula>0</formula>
    </cfRule>
  </conditionalFormatting>
  <conditionalFormatting sqref="O48">
    <cfRule type="cellIs" dxfId="248" priority="58" stopIfTrue="1" operator="greaterThan">
      <formula>0</formula>
    </cfRule>
    <cfRule type="cellIs" dxfId="247" priority="59" stopIfTrue="1" operator="greaterThan">
      <formula>0</formula>
    </cfRule>
    <cfRule type="cellIs" dxfId="246" priority="60" stopIfTrue="1" operator="greaterThan">
      <formula>0</formula>
    </cfRule>
  </conditionalFormatting>
  <conditionalFormatting sqref="L47:L48">
    <cfRule type="cellIs" dxfId="245" priority="55" stopIfTrue="1" operator="greaterThan">
      <formula>0</formula>
    </cfRule>
    <cfRule type="cellIs" dxfId="244" priority="56" stopIfTrue="1" operator="greaterThan">
      <formula>0</formula>
    </cfRule>
    <cfRule type="cellIs" dxfId="243" priority="57" stopIfTrue="1" operator="greaterThan">
      <formula>0</formula>
    </cfRule>
  </conditionalFormatting>
  <conditionalFormatting sqref="M47:N48">
    <cfRule type="cellIs" dxfId="242" priority="52" stopIfTrue="1" operator="greaterThan">
      <formula>0</formula>
    </cfRule>
    <cfRule type="cellIs" dxfId="241" priority="53" stopIfTrue="1" operator="greaterThan">
      <formula>0</formula>
    </cfRule>
    <cfRule type="cellIs" dxfId="240" priority="54" stopIfTrue="1" operator="greaterThan">
      <formula>0</formula>
    </cfRule>
  </conditionalFormatting>
  <conditionalFormatting sqref="P32 P30">
    <cfRule type="cellIs" dxfId="239" priority="49" stopIfTrue="1" operator="greaterThan">
      <formula>0</formula>
    </cfRule>
    <cfRule type="cellIs" dxfId="238" priority="50" stopIfTrue="1" operator="greaterThan">
      <formula>0</formula>
    </cfRule>
    <cfRule type="cellIs" dxfId="237" priority="51" stopIfTrue="1" operator="greaterThan">
      <formula>0</formula>
    </cfRule>
  </conditionalFormatting>
  <conditionalFormatting sqref="Q30">
    <cfRule type="cellIs" dxfId="236" priority="46" stopIfTrue="1" operator="greaterThan">
      <formula>0</formula>
    </cfRule>
    <cfRule type="cellIs" dxfId="235" priority="47" stopIfTrue="1" operator="greaterThan">
      <formula>0</formula>
    </cfRule>
    <cfRule type="cellIs" dxfId="234" priority="48" stopIfTrue="1" operator="greaterThan">
      <formula>0</formula>
    </cfRule>
  </conditionalFormatting>
  <conditionalFormatting sqref="Q32 Q23">
    <cfRule type="cellIs" dxfId="233" priority="43" stopIfTrue="1" operator="greaterThan">
      <formula>0</formula>
    </cfRule>
    <cfRule type="cellIs" dxfId="232" priority="44" stopIfTrue="1" operator="greaterThan">
      <formula>0</formula>
    </cfRule>
    <cfRule type="cellIs" dxfId="231" priority="45" stopIfTrue="1" operator="greaterThan">
      <formula>0</formula>
    </cfRule>
  </conditionalFormatting>
  <conditionalFormatting sqref="S32">
    <cfRule type="cellIs" dxfId="230" priority="40" stopIfTrue="1" operator="greaterThan">
      <formula>0</formula>
    </cfRule>
    <cfRule type="cellIs" dxfId="229" priority="41" stopIfTrue="1" operator="greaterThan">
      <formula>0</formula>
    </cfRule>
    <cfRule type="cellIs" dxfId="228" priority="42" stopIfTrue="1" operator="greaterThan">
      <formula>0</formula>
    </cfRule>
  </conditionalFormatting>
  <conditionalFormatting sqref="W4:Z4">
    <cfRule type="cellIs" dxfId="227" priority="37" stopIfTrue="1" operator="greaterThan">
      <formula>0</formula>
    </cfRule>
    <cfRule type="cellIs" dxfId="226" priority="38" stopIfTrue="1" operator="greaterThan">
      <formula>0</formula>
    </cfRule>
    <cfRule type="cellIs" dxfId="225" priority="39" stopIfTrue="1" operator="greaterThan">
      <formula>0</formula>
    </cfRule>
  </conditionalFormatting>
  <conditionalFormatting sqref="W5:Z28">
    <cfRule type="cellIs" dxfId="224" priority="34" stopIfTrue="1" operator="greaterThan">
      <formula>0</formula>
    </cfRule>
    <cfRule type="cellIs" dxfId="223" priority="35" stopIfTrue="1" operator="greaterThan">
      <formula>0</formula>
    </cfRule>
    <cfRule type="cellIs" dxfId="222" priority="36" stopIfTrue="1" operator="greaterThan">
      <formula>0</formula>
    </cfRule>
  </conditionalFormatting>
  <conditionalFormatting sqref="R49:R51">
    <cfRule type="cellIs" dxfId="221" priority="31" stopIfTrue="1" operator="greaterThan">
      <formula>0</formula>
    </cfRule>
    <cfRule type="cellIs" dxfId="220" priority="32" stopIfTrue="1" operator="greaterThan">
      <formula>0</formula>
    </cfRule>
    <cfRule type="cellIs" dxfId="219" priority="33" stopIfTrue="1" operator="greaterThan">
      <formula>0</formula>
    </cfRule>
  </conditionalFormatting>
  <conditionalFormatting sqref="R31">
    <cfRule type="cellIs" dxfId="218" priority="28" stopIfTrue="1" operator="greaterThan">
      <formula>0</formula>
    </cfRule>
    <cfRule type="cellIs" dxfId="217" priority="29" stopIfTrue="1" operator="greaterThan">
      <formula>0</formula>
    </cfRule>
    <cfRule type="cellIs" dxfId="216" priority="30" stopIfTrue="1" operator="greaterThan">
      <formula>0</formula>
    </cfRule>
  </conditionalFormatting>
  <conditionalFormatting sqref="X44">
    <cfRule type="cellIs" dxfId="215" priority="25" stopIfTrue="1" operator="greaterThan">
      <formula>0</formula>
    </cfRule>
    <cfRule type="cellIs" dxfId="214" priority="26" stopIfTrue="1" operator="greaterThan">
      <formula>0</formula>
    </cfRule>
    <cfRule type="cellIs" dxfId="213" priority="27" stopIfTrue="1" operator="greaterThan">
      <formula>0</formula>
    </cfRule>
  </conditionalFormatting>
  <conditionalFormatting sqref="X45:X46">
    <cfRule type="cellIs" dxfId="212" priority="22" stopIfTrue="1" operator="greaterThan">
      <formula>0</formula>
    </cfRule>
    <cfRule type="cellIs" dxfId="211" priority="23" stopIfTrue="1" operator="greaterThan">
      <formula>0</formula>
    </cfRule>
    <cfRule type="cellIs" dxfId="210" priority="24" stopIfTrue="1" operator="greaterThan">
      <formula>0</formula>
    </cfRule>
  </conditionalFormatting>
  <conditionalFormatting sqref="Y32">
    <cfRule type="cellIs" dxfId="209" priority="19" stopIfTrue="1" operator="greaterThan">
      <formula>0</formula>
    </cfRule>
    <cfRule type="cellIs" dxfId="208" priority="20" stopIfTrue="1" operator="greaterThan">
      <formula>0</formula>
    </cfRule>
    <cfRule type="cellIs" dxfId="207" priority="21" stopIfTrue="1" operator="greaterThan">
      <formula>0</formula>
    </cfRule>
  </conditionalFormatting>
  <conditionalFormatting sqref="Z29">
    <cfRule type="cellIs" dxfId="206" priority="16" stopIfTrue="1" operator="greaterThan">
      <formula>0</formula>
    </cfRule>
    <cfRule type="cellIs" dxfId="205" priority="17" stopIfTrue="1" operator="greaterThan">
      <formula>0</formula>
    </cfRule>
    <cfRule type="cellIs" dxfId="204" priority="18" stopIfTrue="1" operator="greaterThan">
      <formula>0</formula>
    </cfRule>
  </conditionalFormatting>
  <conditionalFormatting sqref="Z30:Z52">
    <cfRule type="cellIs" dxfId="203" priority="13" stopIfTrue="1" operator="greaterThan">
      <formula>0</formula>
    </cfRule>
    <cfRule type="cellIs" dxfId="202" priority="14" stopIfTrue="1" operator="greaterThan">
      <formula>0</formula>
    </cfRule>
    <cfRule type="cellIs" dxfId="201" priority="15" stopIfTrue="1" operator="greaterThan">
      <formula>0</formula>
    </cfRule>
  </conditionalFormatting>
  <conditionalFormatting sqref="AA4:AC4">
    <cfRule type="cellIs" dxfId="200" priority="10" stopIfTrue="1" operator="greaterThan">
      <formula>0</formula>
    </cfRule>
    <cfRule type="cellIs" dxfId="199" priority="11" stopIfTrue="1" operator="greaterThan">
      <formula>0</formula>
    </cfRule>
    <cfRule type="cellIs" dxfId="198" priority="12" stopIfTrue="1" operator="greaterThan">
      <formula>0</formula>
    </cfRule>
  </conditionalFormatting>
  <conditionalFormatting sqref="AA5:AC28">
    <cfRule type="cellIs" dxfId="197" priority="7" stopIfTrue="1" operator="greaterThan">
      <formula>0</formula>
    </cfRule>
    <cfRule type="cellIs" dxfId="196" priority="8" stopIfTrue="1" operator="greaterThan">
      <formula>0</formula>
    </cfRule>
    <cfRule type="cellIs" dxfId="195" priority="9" stopIfTrue="1" operator="greaterThan">
      <formula>0</formula>
    </cfRule>
  </conditionalFormatting>
  <conditionalFormatting sqref="AA29:AC29">
    <cfRule type="cellIs" dxfId="194" priority="4" stopIfTrue="1" operator="greaterThan">
      <formula>0</formula>
    </cfRule>
    <cfRule type="cellIs" dxfId="193" priority="5" stopIfTrue="1" operator="greaterThan">
      <formula>0</formula>
    </cfRule>
    <cfRule type="cellIs" dxfId="192" priority="6" stopIfTrue="1" operator="greaterThan">
      <formula>0</formula>
    </cfRule>
  </conditionalFormatting>
  <conditionalFormatting sqref="AA30:AC52">
    <cfRule type="cellIs" dxfId="191" priority="1" stopIfTrue="1" operator="greaterThan">
      <formula>0</formula>
    </cfRule>
    <cfRule type="cellIs" dxfId="190" priority="2" stopIfTrue="1" operator="greaterThan">
      <formula>0</formula>
    </cfRule>
    <cfRule type="cellIs" dxfId="18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zoomScale="70" zoomScaleNormal="70" workbookViewId="0">
      <selection activeCell="J5" sqref="J5"/>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2" width="14.42578125" style="18" customWidth="1"/>
    <col min="13" max="13" width="14.85546875" style="18" customWidth="1"/>
    <col min="14" max="14" width="13.85546875" style="18" customWidth="1"/>
    <col min="15" max="16" width="14.140625" style="18" customWidth="1"/>
    <col min="17" max="17" width="13.85546875" style="18" customWidth="1"/>
    <col min="18" max="16384" width="9.7109375" style="15"/>
  </cols>
  <sheetData>
    <row r="1" spans="1:17" ht="33" customHeight="1" x14ac:dyDescent="0.25">
      <c r="A1" s="142" t="s">
        <v>52</v>
      </c>
      <c r="B1" s="142"/>
      <c r="C1" s="142"/>
      <c r="D1" s="142" t="s">
        <v>53</v>
      </c>
      <c r="E1" s="142"/>
      <c r="F1" s="142"/>
      <c r="G1" s="142"/>
      <c r="H1" s="142"/>
      <c r="I1" s="142" t="s">
        <v>54</v>
      </c>
      <c r="J1" s="142"/>
      <c r="K1" s="142"/>
      <c r="L1" s="141" t="s">
        <v>138</v>
      </c>
      <c r="M1" s="141" t="s">
        <v>139</v>
      </c>
      <c r="N1" s="141" t="s">
        <v>140</v>
      </c>
      <c r="O1" s="141" t="s">
        <v>141</v>
      </c>
      <c r="P1" s="141" t="s">
        <v>142</v>
      </c>
      <c r="Q1" s="141" t="s">
        <v>143</v>
      </c>
    </row>
    <row r="2" spans="1:17" ht="21.75" customHeight="1" x14ac:dyDescent="0.25">
      <c r="A2" s="142" t="s">
        <v>30</v>
      </c>
      <c r="B2" s="142"/>
      <c r="C2" s="142"/>
      <c r="D2" s="142"/>
      <c r="E2" s="142"/>
      <c r="F2" s="142"/>
      <c r="G2" s="142"/>
      <c r="H2" s="142"/>
      <c r="I2" s="142"/>
      <c r="J2" s="142"/>
      <c r="K2" s="142"/>
      <c r="L2" s="141"/>
      <c r="M2" s="141"/>
      <c r="N2" s="141"/>
      <c r="O2" s="141"/>
      <c r="P2" s="141"/>
      <c r="Q2" s="141"/>
    </row>
    <row r="3" spans="1:17"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42149</v>
      </c>
      <c r="M3" s="105">
        <v>42149</v>
      </c>
      <c r="N3" s="105">
        <v>42149</v>
      </c>
      <c r="O3" s="105">
        <v>42149</v>
      </c>
      <c r="P3" s="105">
        <v>42150</v>
      </c>
      <c r="Q3" s="105">
        <v>42150</v>
      </c>
    </row>
    <row r="4" spans="1:17" ht="85.5" x14ac:dyDescent="0.25">
      <c r="A4" s="138" t="s">
        <v>121</v>
      </c>
      <c r="B4" s="148">
        <v>1</v>
      </c>
      <c r="C4" s="23">
        <v>1</v>
      </c>
      <c r="D4" s="24" t="s">
        <v>55</v>
      </c>
      <c r="E4" s="33" t="s">
        <v>41</v>
      </c>
      <c r="F4" s="30" t="s">
        <v>95</v>
      </c>
      <c r="G4" s="33" t="s">
        <v>113</v>
      </c>
      <c r="H4" s="37">
        <v>0</v>
      </c>
      <c r="I4" s="33"/>
      <c r="J4" s="125">
        <f>I4-(SUM(L4:Q4))</f>
        <v>0</v>
      </c>
      <c r="K4" s="126" t="str">
        <f>IF(J4&lt;0,"ATENÇÃO","OK")</f>
        <v>OK</v>
      </c>
      <c r="L4" s="19">
        <v>0</v>
      </c>
      <c r="M4" s="19">
        <v>0</v>
      </c>
      <c r="N4" s="19">
        <v>0</v>
      </c>
      <c r="O4" s="19">
        <v>0</v>
      </c>
      <c r="P4" s="19">
        <v>0</v>
      </c>
      <c r="Q4" s="19">
        <v>0</v>
      </c>
    </row>
    <row r="5" spans="1:17" ht="142.5" x14ac:dyDescent="0.25">
      <c r="A5" s="138"/>
      <c r="B5" s="148"/>
      <c r="C5" s="23">
        <v>2</v>
      </c>
      <c r="D5" s="24" t="s">
        <v>56</v>
      </c>
      <c r="E5" s="33" t="s">
        <v>90</v>
      </c>
      <c r="F5" s="30"/>
      <c r="G5" s="33" t="s">
        <v>113</v>
      </c>
      <c r="H5" s="37">
        <v>0</v>
      </c>
      <c r="I5" s="33">
        <v>5</v>
      </c>
      <c r="J5" s="125">
        <f>I5-(SUM(L5:Q5))</f>
        <v>5</v>
      </c>
      <c r="K5" s="126" t="str">
        <f t="shared" ref="K5:K52" si="0">IF(J5&lt;0,"ATENÇÃO","OK")</f>
        <v>OK</v>
      </c>
      <c r="L5" s="19">
        <v>0</v>
      </c>
      <c r="M5" s="19">
        <v>0</v>
      </c>
      <c r="N5" s="19">
        <v>0</v>
      </c>
      <c r="O5" s="19">
        <v>0</v>
      </c>
      <c r="P5" s="19">
        <v>0</v>
      </c>
      <c r="Q5" s="19">
        <v>0</v>
      </c>
    </row>
    <row r="6" spans="1:17" ht="42.75" x14ac:dyDescent="0.25">
      <c r="A6" s="138"/>
      <c r="B6" s="148"/>
      <c r="C6" s="23">
        <v>3</v>
      </c>
      <c r="D6" s="24" t="s">
        <v>57</v>
      </c>
      <c r="E6" s="36" t="s">
        <v>41</v>
      </c>
      <c r="F6" s="30"/>
      <c r="G6" s="33" t="s">
        <v>113</v>
      </c>
      <c r="H6" s="37">
        <v>0</v>
      </c>
      <c r="I6" s="33"/>
      <c r="J6" s="125">
        <f>I6-(SUM(L6:Q6))</f>
        <v>0</v>
      </c>
      <c r="K6" s="126" t="str">
        <f t="shared" si="0"/>
        <v>OK</v>
      </c>
      <c r="L6" s="19">
        <v>0</v>
      </c>
      <c r="M6" s="19">
        <v>0</v>
      </c>
      <c r="N6" s="19">
        <v>0</v>
      </c>
      <c r="O6" s="19">
        <v>0</v>
      </c>
      <c r="P6" s="19">
        <v>0</v>
      </c>
      <c r="Q6" s="19">
        <v>0</v>
      </c>
    </row>
    <row r="7" spans="1:17" ht="114" x14ac:dyDescent="0.25">
      <c r="A7" s="138"/>
      <c r="B7" s="148"/>
      <c r="C7" s="23">
        <v>4</v>
      </c>
      <c r="D7" s="24" t="s">
        <v>58</v>
      </c>
      <c r="E7" s="36" t="s">
        <v>41</v>
      </c>
      <c r="F7" s="30"/>
      <c r="G7" s="33" t="s">
        <v>113</v>
      </c>
      <c r="H7" s="37">
        <v>0</v>
      </c>
      <c r="I7" s="33"/>
      <c r="J7" s="125">
        <f>I7-(SUM(L7:Q7))</f>
        <v>0</v>
      </c>
      <c r="K7" s="126" t="str">
        <f t="shared" si="0"/>
        <v>OK</v>
      </c>
      <c r="L7" s="19">
        <v>0</v>
      </c>
      <c r="M7" s="19">
        <v>0</v>
      </c>
      <c r="N7" s="19">
        <v>0</v>
      </c>
      <c r="O7" s="19">
        <v>0</v>
      </c>
      <c r="P7" s="19">
        <v>0</v>
      </c>
      <c r="Q7" s="19">
        <v>0</v>
      </c>
    </row>
    <row r="8" spans="1:17" ht="231" customHeight="1" x14ac:dyDescent="0.25">
      <c r="A8" s="127" t="s">
        <v>115</v>
      </c>
      <c r="B8" s="98">
        <v>2</v>
      </c>
      <c r="C8" s="25">
        <v>5</v>
      </c>
      <c r="D8" s="26" t="s">
        <v>59</v>
      </c>
      <c r="E8" s="34" t="s">
        <v>91</v>
      </c>
      <c r="F8" s="31" t="s">
        <v>96</v>
      </c>
      <c r="G8" s="34" t="s">
        <v>113</v>
      </c>
      <c r="H8" s="38">
        <v>1.21</v>
      </c>
      <c r="I8" s="34">
        <v>180</v>
      </c>
      <c r="J8" s="125">
        <f>I8-(SUM(L8:Q8))</f>
        <v>0</v>
      </c>
      <c r="K8" s="126" t="str">
        <f t="shared" si="0"/>
        <v>OK</v>
      </c>
      <c r="L8" s="19">
        <v>0</v>
      </c>
      <c r="M8" s="19">
        <v>180</v>
      </c>
      <c r="N8" s="19">
        <v>0</v>
      </c>
      <c r="O8" s="19">
        <v>0</v>
      </c>
      <c r="P8" s="19">
        <v>0</v>
      </c>
      <c r="Q8" s="19">
        <v>0</v>
      </c>
    </row>
    <row r="9" spans="1:17" ht="213.75" x14ac:dyDescent="0.25">
      <c r="A9" s="135" t="s">
        <v>116</v>
      </c>
      <c r="B9" s="148">
        <v>3</v>
      </c>
      <c r="C9" s="23">
        <v>6</v>
      </c>
      <c r="D9" s="24" t="s">
        <v>60</v>
      </c>
      <c r="E9" s="33" t="s">
        <v>44</v>
      </c>
      <c r="F9" s="30" t="s">
        <v>97</v>
      </c>
      <c r="G9" s="33" t="s">
        <v>113</v>
      </c>
      <c r="H9" s="37">
        <v>1.1000000000000001</v>
      </c>
      <c r="I9" s="33">
        <v>160</v>
      </c>
      <c r="J9" s="125">
        <f>I9-(SUM(L9:Q9))</f>
        <v>0</v>
      </c>
      <c r="K9" s="126" t="str">
        <f t="shared" si="0"/>
        <v>OK</v>
      </c>
      <c r="L9" s="19">
        <v>160</v>
      </c>
      <c r="M9" s="19">
        <v>0</v>
      </c>
      <c r="N9" s="19">
        <v>0</v>
      </c>
      <c r="O9" s="19">
        <v>0</v>
      </c>
      <c r="P9" s="19">
        <v>0</v>
      </c>
      <c r="Q9" s="19">
        <v>0</v>
      </c>
    </row>
    <row r="10" spans="1:17" ht="213.75" x14ac:dyDescent="0.25">
      <c r="A10" s="135"/>
      <c r="B10" s="148"/>
      <c r="C10" s="23">
        <v>7</v>
      </c>
      <c r="D10" s="24" t="s">
        <v>61</v>
      </c>
      <c r="E10" s="33" t="s">
        <v>44</v>
      </c>
      <c r="F10" s="30" t="s">
        <v>98</v>
      </c>
      <c r="G10" s="33" t="s">
        <v>113</v>
      </c>
      <c r="H10" s="37">
        <v>6.8</v>
      </c>
      <c r="I10" s="33"/>
      <c r="J10" s="125">
        <f>I10-(SUM(L10:Q10))</f>
        <v>0</v>
      </c>
      <c r="K10" s="126" t="str">
        <f t="shared" si="0"/>
        <v>OK</v>
      </c>
      <c r="L10" s="19"/>
      <c r="M10" s="19">
        <v>0</v>
      </c>
      <c r="N10" s="19">
        <v>0</v>
      </c>
      <c r="O10" s="19">
        <v>0</v>
      </c>
      <c r="P10" s="19">
        <v>0</v>
      </c>
      <c r="Q10" s="19">
        <v>0</v>
      </c>
    </row>
    <row r="11" spans="1:17" ht="285" x14ac:dyDescent="0.25">
      <c r="A11" s="135"/>
      <c r="B11" s="148"/>
      <c r="C11" s="23">
        <v>8</v>
      </c>
      <c r="D11" s="24" t="s">
        <v>62</v>
      </c>
      <c r="E11" s="33" t="s">
        <v>41</v>
      </c>
      <c r="F11" s="30" t="s">
        <v>99</v>
      </c>
      <c r="G11" s="33" t="s">
        <v>113</v>
      </c>
      <c r="H11" s="37">
        <v>0.73</v>
      </c>
      <c r="I11" s="33">
        <v>50</v>
      </c>
      <c r="J11" s="125">
        <f>I11-(SUM(L11:Q11))</f>
        <v>0</v>
      </c>
      <c r="K11" s="126" t="str">
        <f t="shared" si="0"/>
        <v>OK</v>
      </c>
      <c r="L11" s="19">
        <v>50</v>
      </c>
      <c r="M11" s="19">
        <v>0</v>
      </c>
      <c r="N11" s="19">
        <v>0</v>
      </c>
      <c r="O11" s="19">
        <v>0</v>
      </c>
      <c r="P11" s="19">
        <v>0</v>
      </c>
      <c r="Q11" s="19">
        <v>0</v>
      </c>
    </row>
    <row r="12" spans="1:17" ht="299.25" x14ac:dyDescent="0.25">
      <c r="A12" s="135" t="s">
        <v>116</v>
      </c>
      <c r="B12" s="147">
        <v>4</v>
      </c>
      <c r="C12" s="25">
        <v>9</v>
      </c>
      <c r="D12" s="26" t="s">
        <v>312</v>
      </c>
      <c r="E12" s="34" t="s">
        <v>44</v>
      </c>
      <c r="F12" s="31" t="s">
        <v>97</v>
      </c>
      <c r="G12" s="34" t="s">
        <v>113</v>
      </c>
      <c r="H12" s="38">
        <v>1.1000000000000001</v>
      </c>
      <c r="I12" s="34"/>
      <c r="J12" s="125">
        <f>I12-(SUM(L12:Q12))</f>
        <v>0</v>
      </c>
      <c r="K12" s="126" t="str">
        <f t="shared" si="0"/>
        <v>OK</v>
      </c>
      <c r="L12" s="19">
        <v>0</v>
      </c>
      <c r="M12" s="19">
        <v>0</v>
      </c>
      <c r="N12" s="19">
        <v>0</v>
      </c>
      <c r="O12" s="19">
        <v>0</v>
      </c>
      <c r="P12" s="19">
        <v>0</v>
      </c>
      <c r="Q12" s="19">
        <v>0</v>
      </c>
    </row>
    <row r="13" spans="1:17" ht="285" x14ac:dyDescent="0.25">
      <c r="A13" s="135"/>
      <c r="B13" s="147"/>
      <c r="C13" s="25">
        <v>10</v>
      </c>
      <c r="D13" s="26" t="s">
        <v>313</v>
      </c>
      <c r="E13" s="34" t="s">
        <v>44</v>
      </c>
      <c r="F13" s="31" t="s">
        <v>97</v>
      </c>
      <c r="G13" s="34" t="s">
        <v>113</v>
      </c>
      <c r="H13" s="38">
        <v>1.52</v>
      </c>
      <c r="I13" s="34">
        <v>60</v>
      </c>
      <c r="J13" s="125">
        <f>I13-(SUM(L13:Q13))</f>
        <v>0</v>
      </c>
      <c r="K13" s="126" t="str">
        <f t="shared" si="0"/>
        <v>OK</v>
      </c>
      <c r="L13" s="19">
        <v>60</v>
      </c>
      <c r="M13" s="19">
        <v>0</v>
      </c>
      <c r="N13" s="19">
        <v>0</v>
      </c>
      <c r="O13" s="19">
        <v>0</v>
      </c>
      <c r="P13" s="19">
        <v>0</v>
      </c>
      <c r="Q13" s="19">
        <v>0</v>
      </c>
    </row>
    <row r="14" spans="1:17" ht="327.75" x14ac:dyDescent="0.25">
      <c r="A14" s="135"/>
      <c r="B14" s="147"/>
      <c r="C14" s="25">
        <v>11</v>
      </c>
      <c r="D14" s="26" t="s">
        <v>63</v>
      </c>
      <c r="E14" s="34" t="s">
        <v>44</v>
      </c>
      <c r="F14" s="31" t="s">
        <v>97</v>
      </c>
      <c r="G14" s="34" t="s">
        <v>113</v>
      </c>
      <c r="H14" s="38">
        <v>1.4</v>
      </c>
      <c r="I14" s="34">
        <v>20</v>
      </c>
      <c r="J14" s="125">
        <f>I14-(SUM(L14:Q14))</f>
        <v>0</v>
      </c>
      <c r="K14" s="126" t="str">
        <f t="shared" si="0"/>
        <v>OK</v>
      </c>
      <c r="L14" s="19">
        <v>20</v>
      </c>
      <c r="M14" s="19">
        <v>0</v>
      </c>
      <c r="N14" s="19">
        <v>0</v>
      </c>
      <c r="O14" s="19">
        <v>0</v>
      </c>
      <c r="P14" s="19">
        <v>0</v>
      </c>
      <c r="Q14" s="19">
        <v>0</v>
      </c>
    </row>
    <row r="15" spans="1:17" ht="213.75" x14ac:dyDescent="0.25">
      <c r="A15" s="135" t="s">
        <v>116</v>
      </c>
      <c r="B15" s="148">
        <v>5</v>
      </c>
      <c r="C15" s="23">
        <v>12</v>
      </c>
      <c r="D15" s="24" t="s">
        <v>314</v>
      </c>
      <c r="E15" s="33" t="s">
        <v>41</v>
      </c>
      <c r="F15" s="30" t="s">
        <v>97</v>
      </c>
      <c r="G15" s="33" t="s">
        <v>113</v>
      </c>
      <c r="H15" s="37">
        <v>2.2000000000000002</v>
      </c>
      <c r="I15" s="33"/>
      <c r="J15" s="125">
        <f>I15-(SUM(L15:Q15))</f>
        <v>0</v>
      </c>
      <c r="K15" s="126" t="str">
        <f t="shared" si="0"/>
        <v>OK</v>
      </c>
      <c r="L15" s="19">
        <v>0</v>
      </c>
      <c r="M15" s="19">
        <v>0</v>
      </c>
      <c r="N15" s="19">
        <v>0</v>
      </c>
      <c r="O15" s="19">
        <v>0</v>
      </c>
      <c r="P15" s="19">
        <v>0</v>
      </c>
      <c r="Q15" s="19">
        <v>0</v>
      </c>
    </row>
    <row r="16" spans="1:17" ht="285" x14ac:dyDescent="0.25">
      <c r="A16" s="135"/>
      <c r="B16" s="148"/>
      <c r="C16" s="23">
        <v>13</v>
      </c>
      <c r="D16" s="24" t="s">
        <v>315</v>
      </c>
      <c r="E16" s="33" t="s">
        <v>41</v>
      </c>
      <c r="F16" s="30" t="s">
        <v>97</v>
      </c>
      <c r="G16" s="33" t="s">
        <v>113</v>
      </c>
      <c r="H16" s="37">
        <v>1.45</v>
      </c>
      <c r="I16" s="33">
        <v>180</v>
      </c>
      <c r="J16" s="125">
        <f>I16-(SUM(L16:Q16))</f>
        <v>0</v>
      </c>
      <c r="K16" s="126" t="str">
        <f t="shared" si="0"/>
        <v>OK</v>
      </c>
      <c r="L16" s="19">
        <v>180</v>
      </c>
      <c r="M16" s="19">
        <v>0</v>
      </c>
      <c r="N16" s="19">
        <v>0</v>
      </c>
      <c r="O16" s="19">
        <v>0</v>
      </c>
      <c r="P16" s="19">
        <v>0</v>
      </c>
      <c r="Q16" s="19">
        <v>0</v>
      </c>
    </row>
    <row r="17" spans="1:17" ht="270.75" x14ac:dyDescent="0.25">
      <c r="A17" s="127" t="s">
        <v>117</v>
      </c>
      <c r="B17" s="98">
        <v>6</v>
      </c>
      <c r="C17" s="25">
        <v>14</v>
      </c>
      <c r="D17" s="26" t="s">
        <v>64</v>
      </c>
      <c r="E17" s="34" t="s">
        <v>41</v>
      </c>
      <c r="F17" s="31" t="s">
        <v>100</v>
      </c>
      <c r="G17" s="34" t="s">
        <v>113</v>
      </c>
      <c r="H17" s="38">
        <v>2.4300000000000002</v>
      </c>
      <c r="I17" s="34"/>
      <c r="J17" s="125">
        <f>I17-(SUM(L17:Q17))</f>
        <v>0</v>
      </c>
      <c r="K17" s="126" t="str">
        <f t="shared" si="0"/>
        <v>OK</v>
      </c>
      <c r="L17" s="19">
        <v>0</v>
      </c>
      <c r="M17" s="19">
        <v>0</v>
      </c>
      <c r="N17" s="19">
        <v>0</v>
      </c>
      <c r="O17" s="19">
        <v>0</v>
      </c>
      <c r="P17" s="19">
        <v>0</v>
      </c>
      <c r="Q17" s="19">
        <v>0</v>
      </c>
    </row>
    <row r="18" spans="1:17" ht="242.25" x14ac:dyDescent="0.25">
      <c r="A18" s="135" t="s">
        <v>118</v>
      </c>
      <c r="B18" s="148">
        <v>7</v>
      </c>
      <c r="C18" s="23">
        <v>15</v>
      </c>
      <c r="D18" s="24" t="s">
        <v>65</v>
      </c>
      <c r="E18" s="33" t="s">
        <v>41</v>
      </c>
      <c r="F18" s="30" t="s">
        <v>101</v>
      </c>
      <c r="G18" s="33" t="s">
        <v>113</v>
      </c>
      <c r="H18" s="37">
        <v>0.63</v>
      </c>
      <c r="I18" s="33">
        <v>20</v>
      </c>
      <c r="J18" s="125">
        <f>I18-(SUM(L18:Q18))</f>
        <v>0</v>
      </c>
      <c r="K18" s="126" t="str">
        <f t="shared" si="0"/>
        <v>OK</v>
      </c>
      <c r="L18" s="19">
        <v>0</v>
      </c>
      <c r="M18" s="19">
        <v>0</v>
      </c>
      <c r="N18" s="19">
        <v>0</v>
      </c>
      <c r="O18" s="19">
        <v>0</v>
      </c>
      <c r="P18" s="19">
        <v>0</v>
      </c>
      <c r="Q18" s="19">
        <v>20</v>
      </c>
    </row>
    <row r="19" spans="1:17" ht="156.75" x14ac:dyDescent="0.25">
      <c r="A19" s="135"/>
      <c r="B19" s="148"/>
      <c r="C19" s="23">
        <v>16</v>
      </c>
      <c r="D19" s="24" t="s">
        <v>66</v>
      </c>
      <c r="E19" s="33" t="s">
        <v>41</v>
      </c>
      <c r="F19" s="30" t="s">
        <v>101</v>
      </c>
      <c r="G19" s="33" t="s">
        <v>113</v>
      </c>
      <c r="H19" s="37">
        <v>1.08</v>
      </c>
      <c r="I19" s="33"/>
      <c r="J19" s="125">
        <f>I19-(SUM(L19:Q19))</f>
        <v>0</v>
      </c>
      <c r="K19" s="126" t="str">
        <f t="shared" si="0"/>
        <v>OK</v>
      </c>
      <c r="L19" s="19">
        <v>0</v>
      </c>
      <c r="M19" s="19">
        <v>0</v>
      </c>
      <c r="N19" s="19">
        <v>0</v>
      </c>
      <c r="O19" s="19">
        <v>0</v>
      </c>
      <c r="P19" s="19">
        <v>0</v>
      </c>
      <c r="Q19" s="19">
        <v>0</v>
      </c>
    </row>
    <row r="20" spans="1:17" ht="213.75" x14ac:dyDescent="0.25">
      <c r="A20" s="135"/>
      <c r="B20" s="148"/>
      <c r="C20" s="23">
        <v>17</v>
      </c>
      <c r="D20" s="24" t="s">
        <v>67</v>
      </c>
      <c r="E20" s="33" t="s">
        <v>44</v>
      </c>
      <c r="F20" s="30" t="s">
        <v>99</v>
      </c>
      <c r="G20" s="33" t="s">
        <v>113</v>
      </c>
      <c r="H20" s="37">
        <v>1.35</v>
      </c>
      <c r="I20" s="33">
        <v>30</v>
      </c>
      <c r="J20" s="125">
        <f>I20-(SUM(L20:Q20))</f>
        <v>0</v>
      </c>
      <c r="K20" s="126" t="str">
        <f t="shared" si="0"/>
        <v>OK</v>
      </c>
      <c r="L20" s="19">
        <v>0</v>
      </c>
      <c r="M20" s="19">
        <v>0</v>
      </c>
      <c r="N20" s="19">
        <v>0</v>
      </c>
      <c r="O20" s="19">
        <v>0</v>
      </c>
      <c r="P20" s="19">
        <v>0</v>
      </c>
      <c r="Q20" s="19">
        <v>30</v>
      </c>
    </row>
    <row r="21" spans="1:17" ht="171" x14ac:dyDescent="0.25">
      <c r="A21" s="135"/>
      <c r="B21" s="148"/>
      <c r="C21" s="23">
        <v>18</v>
      </c>
      <c r="D21" s="27" t="s">
        <v>68</v>
      </c>
      <c r="E21" s="33" t="s">
        <v>41</v>
      </c>
      <c r="F21" s="30" t="s">
        <v>102</v>
      </c>
      <c r="G21" s="33" t="s">
        <v>113</v>
      </c>
      <c r="H21" s="37">
        <v>3.32</v>
      </c>
      <c r="I21" s="33">
        <v>50</v>
      </c>
      <c r="J21" s="125">
        <f>I21-(SUM(L21:Q21))</f>
        <v>0</v>
      </c>
      <c r="K21" s="126" t="str">
        <f t="shared" si="0"/>
        <v>OK</v>
      </c>
      <c r="L21" s="19">
        <v>0</v>
      </c>
      <c r="M21" s="19">
        <v>0</v>
      </c>
      <c r="N21" s="19">
        <v>0</v>
      </c>
      <c r="O21" s="19">
        <v>0</v>
      </c>
      <c r="P21" s="19">
        <v>0</v>
      </c>
      <c r="Q21" s="19">
        <v>50</v>
      </c>
    </row>
    <row r="22" spans="1:17" ht="342" x14ac:dyDescent="0.25">
      <c r="A22" s="127" t="s">
        <v>116</v>
      </c>
      <c r="B22" s="98">
        <v>8</v>
      </c>
      <c r="C22" s="25">
        <v>19</v>
      </c>
      <c r="D22" s="26" t="s">
        <v>69</v>
      </c>
      <c r="E22" s="34" t="s">
        <v>44</v>
      </c>
      <c r="F22" s="31" t="s">
        <v>97</v>
      </c>
      <c r="G22" s="34" t="s">
        <v>113</v>
      </c>
      <c r="H22" s="38">
        <v>3.03</v>
      </c>
      <c r="I22" s="34">
        <v>250</v>
      </c>
      <c r="J22" s="125">
        <f>I22-(SUM(L22:Q22))</f>
        <v>0</v>
      </c>
      <c r="K22" s="126" t="str">
        <f t="shared" si="0"/>
        <v>OK</v>
      </c>
      <c r="L22" s="19">
        <v>250</v>
      </c>
      <c r="M22" s="19">
        <v>0</v>
      </c>
      <c r="N22" s="19">
        <v>0</v>
      </c>
      <c r="O22" s="19">
        <v>0</v>
      </c>
      <c r="P22" s="19">
        <v>0</v>
      </c>
      <c r="Q22" s="19">
        <v>0</v>
      </c>
    </row>
    <row r="23" spans="1:17" ht="327.75" x14ac:dyDescent="0.25">
      <c r="A23" s="128" t="s">
        <v>119</v>
      </c>
      <c r="B23" s="99">
        <v>9</v>
      </c>
      <c r="C23" s="23">
        <v>20</v>
      </c>
      <c r="D23" s="24" t="s">
        <v>70</v>
      </c>
      <c r="E23" s="33" t="s">
        <v>44</v>
      </c>
      <c r="F23" s="30" t="s">
        <v>103</v>
      </c>
      <c r="G23" s="33" t="s">
        <v>113</v>
      </c>
      <c r="H23" s="37">
        <v>3.24</v>
      </c>
      <c r="I23" s="33">
        <v>50</v>
      </c>
      <c r="J23" s="125">
        <f>I23-(SUM(L23:Q23))</f>
        <v>0</v>
      </c>
      <c r="K23" s="126" t="str">
        <f t="shared" si="0"/>
        <v>OK</v>
      </c>
      <c r="L23" s="19">
        <v>0</v>
      </c>
      <c r="M23" s="19">
        <v>0</v>
      </c>
      <c r="N23" s="19">
        <v>50</v>
      </c>
      <c r="O23" s="19">
        <v>0</v>
      </c>
      <c r="P23" s="19">
        <v>0</v>
      </c>
      <c r="Q23" s="19">
        <v>0</v>
      </c>
    </row>
    <row r="24" spans="1:17" ht="199.5" x14ac:dyDescent="0.25">
      <c r="A24" s="137" t="s">
        <v>117</v>
      </c>
      <c r="B24" s="147">
        <v>10</v>
      </c>
      <c r="C24" s="25">
        <v>21</v>
      </c>
      <c r="D24" s="26" t="s">
        <v>316</v>
      </c>
      <c r="E24" s="34" t="s">
        <v>92</v>
      </c>
      <c r="F24" s="31" t="s">
        <v>104</v>
      </c>
      <c r="G24" s="34" t="s">
        <v>114</v>
      </c>
      <c r="H24" s="38">
        <v>2.4700000000000002</v>
      </c>
      <c r="I24" s="34">
        <v>625</v>
      </c>
      <c r="J24" s="125">
        <f>I24-(SUM(L24:Q24))</f>
        <v>0</v>
      </c>
      <c r="K24" s="126" t="str">
        <f t="shared" si="0"/>
        <v>OK</v>
      </c>
      <c r="L24" s="19">
        <v>0</v>
      </c>
      <c r="M24" s="19">
        <v>0</v>
      </c>
      <c r="N24" s="19">
        <v>0</v>
      </c>
      <c r="O24" s="19">
        <v>0</v>
      </c>
      <c r="P24" s="19">
        <v>625</v>
      </c>
      <c r="Q24" s="19">
        <v>0</v>
      </c>
    </row>
    <row r="25" spans="1:17" ht="199.5" x14ac:dyDescent="0.25">
      <c r="A25" s="137"/>
      <c r="B25" s="147"/>
      <c r="C25" s="25">
        <v>22</v>
      </c>
      <c r="D25" s="26" t="s">
        <v>317</v>
      </c>
      <c r="E25" s="34" t="s">
        <v>92</v>
      </c>
      <c r="F25" s="31" t="s">
        <v>104</v>
      </c>
      <c r="G25" s="34" t="s">
        <v>114</v>
      </c>
      <c r="H25" s="38">
        <v>1.21</v>
      </c>
      <c r="I25" s="34">
        <v>150</v>
      </c>
      <c r="J25" s="125">
        <f>I25-(SUM(L25:Q25))</f>
        <v>0</v>
      </c>
      <c r="K25" s="126" t="str">
        <f t="shared" si="0"/>
        <v>OK</v>
      </c>
      <c r="L25" s="19">
        <v>0</v>
      </c>
      <c r="M25" s="19">
        <v>0</v>
      </c>
      <c r="N25" s="19">
        <v>0</v>
      </c>
      <c r="O25" s="19">
        <v>0</v>
      </c>
      <c r="P25" s="19">
        <v>150</v>
      </c>
      <c r="Q25" s="19">
        <v>0</v>
      </c>
    </row>
    <row r="26" spans="1:17" ht="110.25" customHeight="1" x14ac:dyDescent="0.25">
      <c r="A26" s="128" t="s">
        <v>120</v>
      </c>
      <c r="B26" s="99">
        <v>11</v>
      </c>
      <c r="C26" s="23">
        <v>23</v>
      </c>
      <c r="D26" s="24" t="s">
        <v>71</v>
      </c>
      <c r="E26" s="33" t="s">
        <v>41</v>
      </c>
      <c r="F26" s="30" t="s">
        <v>105</v>
      </c>
      <c r="G26" s="33" t="s">
        <v>114</v>
      </c>
      <c r="H26" s="37">
        <v>32.97</v>
      </c>
      <c r="I26" s="33">
        <v>15</v>
      </c>
      <c r="J26" s="125">
        <f>I26-(SUM(L26:Q26))</f>
        <v>0</v>
      </c>
      <c r="K26" s="126" t="str">
        <f t="shared" si="0"/>
        <v>OK</v>
      </c>
      <c r="L26" s="19">
        <v>0</v>
      </c>
      <c r="M26" s="19">
        <v>0</v>
      </c>
      <c r="N26" s="19">
        <v>0</v>
      </c>
      <c r="O26" s="19">
        <v>15</v>
      </c>
      <c r="P26" s="19">
        <v>0</v>
      </c>
      <c r="Q26" s="19">
        <v>0</v>
      </c>
    </row>
    <row r="27" spans="1:17" ht="121.5" customHeight="1" x14ac:dyDescent="0.25">
      <c r="A27" s="136" t="s">
        <v>121</v>
      </c>
      <c r="B27" s="147">
        <v>12</v>
      </c>
      <c r="C27" s="25">
        <v>24</v>
      </c>
      <c r="D27" s="26" t="s">
        <v>72</v>
      </c>
      <c r="E27" s="34" t="s">
        <v>41</v>
      </c>
      <c r="F27" s="31"/>
      <c r="G27" s="34" t="s">
        <v>113</v>
      </c>
      <c r="H27" s="38">
        <v>0</v>
      </c>
      <c r="I27" s="34">
        <v>100</v>
      </c>
      <c r="J27" s="125">
        <f>I27-(SUM(L27:Q27))</f>
        <v>100</v>
      </c>
      <c r="K27" s="126" t="str">
        <f t="shared" si="0"/>
        <v>OK</v>
      </c>
      <c r="L27" s="19">
        <v>0</v>
      </c>
      <c r="M27" s="19">
        <v>0</v>
      </c>
      <c r="N27" s="19">
        <v>0</v>
      </c>
      <c r="O27" s="19">
        <v>0</v>
      </c>
      <c r="P27" s="19">
        <v>0</v>
      </c>
      <c r="Q27" s="19">
        <v>0</v>
      </c>
    </row>
    <row r="28" spans="1:17" ht="128.25" x14ac:dyDescent="0.25">
      <c r="A28" s="137"/>
      <c r="B28" s="147"/>
      <c r="C28" s="28">
        <v>25</v>
      </c>
      <c r="D28" s="29" t="s">
        <v>73</v>
      </c>
      <c r="E28" s="35" t="s">
        <v>41</v>
      </c>
      <c r="F28" s="32"/>
      <c r="G28" s="35" t="s">
        <v>113</v>
      </c>
      <c r="H28" s="38">
        <v>0</v>
      </c>
      <c r="I28" s="34">
        <v>30</v>
      </c>
      <c r="J28" s="125">
        <f>I28-(SUM(L28:Q28))</f>
        <v>30</v>
      </c>
      <c r="K28" s="126" t="str">
        <f t="shared" si="0"/>
        <v>OK</v>
      </c>
      <c r="L28" s="19">
        <v>0</v>
      </c>
      <c r="M28" s="19">
        <v>0</v>
      </c>
      <c r="N28" s="19">
        <v>0</v>
      </c>
      <c r="O28" s="19">
        <v>0</v>
      </c>
      <c r="P28" s="19">
        <v>0</v>
      </c>
      <c r="Q28" s="19">
        <v>0</v>
      </c>
    </row>
    <row r="29" spans="1:17" ht="71.25" x14ac:dyDescent="0.25">
      <c r="A29" s="137"/>
      <c r="B29" s="147"/>
      <c r="C29" s="25">
        <v>26</v>
      </c>
      <c r="D29" s="26" t="s">
        <v>74</v>
      </c>
      <c r="E29" s="34" t="s">
        <v>41</v>
      </c>
      <c r="F29" s="31"/>
      <c r="G29" s="34" t="s">
        <v>113</v>
      </c>
      <c r="H29" s="38">
        <v>0</v>
      </c>
      <c r="I29" s="34">
        <v>100</v>
      </c>
      <c r="J29" s="125">
        <f>I29-(SUM(L29:Q29))</f>
        <v>100</v>
      </c>
      <c r="K29" s="126" t="str">
        <f t="shared" si="0"/>
        <v>OK</v>
      </c>
      <c r="L29" s="21"/>
      <c r="M29" s="21"/>
      <c r="N29" s="21"/>
      <c r="O29" s="21"/>
      <c r="P29" s="21"/>
      <c r="Q29" s="21"/>
    </row>
    <row r="30" spans="1:17" ht="185.25" x14ac:dyDescent="0.25">
      <c r="A30" s="128" t="s">
        <v>119</v>
      </c>
      <c r="B30" s="99">
        <v>13</v>
      </c>
      <c r="C30" s="23">
        <v>27</v>
      </c>
      <c r="D30" s="24" t="s">
        <v>318</v>
      </c>
      <c r="E30" s="33" t="s">
        <v>45</v>
      </c>
      <c r="F30" s="30" t="s">
        <v>106</v>
      </c>
      <c r="G30" s="33" t="s">
        <v>113</v>
      </c>
      <c r="H30" s="37">
        <v>0.76</v>
      </c>
      <c r="I30" s="33"/>
      <c r="J30" s="125">
        <f>I30-(SUM(L30:Q30))</f>
        <v>0</v>
      </c>
      <c r="K30" s="126" t="str">
        <f t="shared" si="0"/>
        <v>OK</v>
      </c>
      <c r="L30" s="21"/>
      <c r="M30" s="21"/>
      <c r="N30" s="21"/>
      <c r="O30" s="21"/>
      <c r="P30" s="21"/>
      <c r="Q30" s="21"/>
    </row>
    <row r="31" spans="1:17" ht="199.5" x14ac:dyDescent="0.25">
      <c r="A31" s="129" t="s">
        <v>122</v>
      </c>
      <c r="B31" s="98">
        <v>14</v>
      </c>
      <c r="C31" s="25">
        <v>28</v>
      </c>
      <c r="D31" s="26" t="s">
        <v>319</v>
      </c>
      <c r="E31" s="34" t="s">
        <v>45</v>
      </c>
      <c r="F31" s="31" t="s">
        <v>107</v>
      </c>
      <c r="G31" s="34" t="s">
        <v>113</v>
      </c>
      <c r="H31" s="38">
        <v>5.84</v>
      </c>
      <c r="I31" s="34">
        <v>500</v>
      </c>
      <c r="J31" s="125">
        <f>I31-(SUM(L31:Q31))</f>
        <v>500</v>
      </c>
      <c r="K31" s="126" t="str">
        <f t="shared" si="0"/>
        <v>OK</v>
      </c>
      <c r="L31" s="21"/>
      <c r="M31" s="21"/>
      <c r="N31" s="21"/>
      <c r="O31" s="21"/>
      <c r="P31" s="21"/>
      <c r="Q31" s="21"/>
    </row>
    <row r="32" spans="1:17" ht="285" x14ac:dyDescent="0.25">
      <c r="A32" s="128" t="s">
        <v>119</v>
      </c>
      <c r="B32" s="99">
        <v>15</v>
      </c>
      <c r="C32" s="23">
        <v>29</v>
      </c>
      <c r="D32" s="24" t="s">
        <v>320</v>
      </c>
      <c r="E32" s="33" t="s">
        <v>93</v>
      </c>
      <c r="F32" s="30" t="s">
        <v>108</v>
      </c>
      <c r="G32" s="33" t="s">
        <v>113</v>
      </c>
      <c r="H32" s="37">
        <v>11.05</v>
      </c>
      <c r="I32" s="33"/>
      <c r="J32" s="125">
        <f>I32-(SUM(L32:Q32))</f>
        <v>0</v>
      </c>
      <c r="K32" s="126" t="str">
        <f t="shared" si="0"/>
        <v>OK</v>
      </c>
      <c r="L32" s="21"/>
      <c r="M32" s="21"/>
      <c r="N32" s="21"/>
      <c r="O32" s="21"/>
      <c r="P32" s="21"/>
      <c r="Q32" s="21"/>
    </row>
    <row r="33" spans="1:17" ht="199.5" x14ac:dyDescent="0.25">
      <c r="A33" s="129" t="s">
        <v>121</v>
      </c>
      <c r="B33" s="98">
        <v>16</v>
      </c>
      <c r="C33" s="25">
        <v>30</v>
      </c>
      <c r="D33" s="26" t="s">
        <v>321</v>
      </c>
      <c r="E33" s="34" t="s">
        <v>45</v>
      </c>
      <c r="F33" s="31"/>
      <c r="G33" s="34" t="s">
        <v>113</v>
      </c>
      <c r="H33" s="38">
        <v>0</v>
      </c>
      <c r="I33" s="34">
        <v>800</v>
      </c>
      <c r="J33" s="125">
        <f>I33-(SUM(L33:Q33))</f>
        <v>800</v>
      </c>
      <c r="K33" s="126" t="str">
        <f t="shared" si="0"/>
        <v>OK</v>
      </c>
      <c r="L33" s="21"/>
      <c r="M33" s="21"/>
      <c r="N33" s="21"/>
      <c r="O33" s="21"/>
      <c r="P33" s="21"/>
      <c r="Q33" s="21"/>
    </row>
    <row r="34" spans="1:17" ht="114" x14ac:dyDescent="0.25">
      <c r="A34" s="138" t="s">
        <v>121</v>
      </c>
      <c r="B34" s="148">
        <v>17</v>
      </c>
      <c r="C34" s="23">
        <v>31</v>
      </c>
      <c r="D34" s="24" t="s">
        <v>75</v>
      </c>
      <c r="E34" s="33" t="s">
        <v>41</v>
      </c>
      <c r="F34" s="30"/>
      <c r="G34" s="33" t="s">
        <v>113</v>
      </c>
      <c r="H34" s="37">
        <v>0</v>
      </c>
      <c r="I34" s="33">
        <v>15</v>
      </c>
      <c r="J34" s="125">
        <f>I34-(SUM(L34:Q34))</f>
        <v>15</v>
      </c>
      <c r="K34" s="126" t="str">
        <f t="shared" si="0"/>
        <v>OK</v>
      </c>
      <c r="L34" s="21"/>
      <c r="M34" s="21"/>
      <c r="N34" s="21"/>
      <c r="O34" s="21"/>
      <c r="P34" s="21"/>
      <c r="Q34" s="21"/>
    </row>
    <row r="35" spans="1:17" ht="71.25" x14ac:dyDescent="0.25">
      <c r="A35" s="138"/>
      <c r="B35" s="148"/>
      <c r="C35" s="23">
        <v>32</v>
      </c>
      <c r="D35" s="24" t="s">
        <v>76</v>
      </c>
      <c r="E35" s="33" t="s">
        <v>41</v>
      </c>
      <c r="F35" s="30"/>
      <c r="G35" s="33" t="s">
        <v>113</v>
      </c>
      <c r="H35" s="37">
        <v>0</v>
      </c>
      <c r="I35" s="33"/>
      <c r="J35" s="125">
        <f>I35-(SUM(L35:Q35))</f>
        <v>0</v>
      </c>
      <c r="K35" s="126" t="str">
        <f t="shared" si="0"/>
        <v>OK</v>
      </c>
      <c r="L35" s="21"/>
      <c r="M35" s="21"/>
      <c r="N35" s="21"/>
      <c r="O35" s="21"/>
      <c r="P35" s="21"/>
      <c r="Q35" s="21"/>
    </row>
    <row r="36" spans="1:17" ht="85.5" x14ac:dyDescent="0.25">
      <c r="A36" s="138"/>
      <c r="B36" s="148"/>
      <c r="C36" s="23">
        <v>33</v>
      </c>
      <c r="D36" s="24" t="s">
        <v>77</v>
      </c>
      <c r="E36" s="33" t="s">
        <v>41</v>
      </c>
      <c r="F36" s="30"/>
      <c r="G36" s="33" t="s">
        <v>113</v>
      </c>
      <c r="H36" s="37">
        <v>0</v>
      </c>
      <c r="I36" s="33"/>
      <c r="J36" s="125">
        <f>I36-(SUM(L36:Q36))</f>
        <v>0</v>
      </c>
      <c r="K36" s="126" t="str">
        <f t="shared" si="0"/>
        <v>OK</v>
      </c>
      <c r="L36" s="21"/>
      <c r="M36" s="21"/>
      <c r="N36" s="21"/>
      <c r="O36" s="21"/>
      <c r="P36" s="21"/>
      <c r="Q36" s="21"/>
    </row>
    <row r="37" spans="1:17" ht="85.5" x14ac:dyDescent="0.25">
      <c r="A37" s="138"/>
      <c r="B37" s="148"/>
      <c r="C37" s="23">
        <v>34</v>
      </c>
      <c r="D37" s="24" t="s">
        <v>78</v>
      </c>
      <c r="E37" s="33" t="s">
        <v>41</v>
      </c>
      <c r="F37" s="30"/>
      <c r="G37" s="33" t="s">
        <v>113</v>
      </c>
      <c r="H37" s="37">
        <v>0</v>
      </c>
      <c r="I37" s="33">
        <v>20</v>
      </c>
      <c r="J37" s="125">
        <f>I37-(SUM(L37:Q37))</f>
        <v>20</v>
      </c>
      <c r="K37" s="126" t="str">
        <f t="shared" si="0"/>
        <v>OK</v>
      </c>
      <c r="L37" s="21"/>
      <c r="M37" s="21"/>
      <c r="N37" s="21"/>
      <c r="O37" s="21"/>
      <c r="P37" s="21"/>
      <c r="Q37" s="21"/>
    </row>
    <row r="38" spans="1:17" ht="71.25" x14ac:dyDescent="0.25">
      <c r="A38" s="138"/>
      <c r="B38" s="148"/>
      <c r="C38" s="23">
        <v>35</v>
      </c>
      <c r="D38" s="24" t="s">
        <v>79</v>
      </c>
      <c r="E38" s="33" t="s">
        <v>46</v>
      </c>
      <c r="F38" s="30"/>
      <c r="G38" s="33" t="s">
        <v>113</v>
      </c>
      <c r="H38" s="37">
        <v>0</v>
      </c>
      <c r="I38" s="33">
        <v>10</v>
      </c>
      <c r="J38" s="125">
        <f>I38-(SUM(L38:Q38))</f>
        <v>10</v>
      </c>
      <c r="K38" s="126" t="str">
        <f t="shared" si="0"/>
        <v>OK</v>
      </c>
      <c r="L38" s="21"/>
      <c r="M38" s="21"/>
      <c r="N38" s="21"/>
      <c r="O38" s="21"/>
      <c r="P38" s="21"/>
      <c r="Q38" s="21"/>
    </row>
    <row r="39" spans="1:17" ht="42.75" x14ac:dyDescent="0.25">
      <c r="A39" s="138"/>
      <c r="B39" s="148"/>
      <c r="C39" s="23">
        <v>36</v>
      </c>
      <c r="D39" s="24" t="s">
        <v>80</v>
      </c>
      <c r="E39" s="33" t="s">
        <v>41</v>
      </c>
      <c r="F39" s="30"/>
      <c r="G39" s="33" t="s">
        <v>113</v>
      </c>
      <c r="H39" s="37">
        <v>0</v>
      </c>
      <c r="I39" s="33">
        <v>15</v>
      </c>
      <c r="J39" s="125">
        <f>I39-(SUM(L39:Q39))</f>
        <v>15</v>
      </c>
      <c r="K39" s="126" t="str">
        <f t="shared" si="0"/>
        <v>OK</v>
      </c>
      <c r="L39" s="21"/>
      <c r="M39" s="21"/>
      <c r="N39" s="21"/>
      <c r="O39" s="21"/>
      <c r="P39" s="21"/>
      <c r="Q39" s="21"/>
    </row>
    <row r="40" spans="1:17" ht="142.5" x14ac:dyDescent="0.25">
      <c r="A40" s="138"/>
      <c r="B40" s="148"/>
      <c r="C40" s="23">
        <v>37</v>
      </c>
      <c r="D40" s="24" t="s">
        <v>81</v>
      </c>
      <c r="E40" s="33" t="s">
        <v>46</v>
      </c>
      <c r="F40" s="30"/>
      <c r="G40" s="33" t="s">
        <v>113</v>
      </c>
      <c r="H40" s="37">
        <v>0</v>
      </c>
      <c r="I40" s="33">
        <v>25</v>
      </c>
      <c r="J40" s="125">
        <f>I40-(SUM(L40:Q40))</f>
        <v>25</v>
      </c>
      <c r="K40" s="126" t="str">
        <f t="shared" si="0"/>
        <v>OK</v>
      </c>
      <c r="L40" s="21"/>
      <c r="M40" s="21"/>
      <c r="N40" s="21"/>
      <c r="O40" s="21"/>
      <c r="P40" s="21"/>
      <c r="Q40" s="21"/>
    </row>
    <row r="41" spans="1:17" ht="57" x14ac:dyDescent="0.25">
      <c r="A41" s="138"/>
      <c r="B41" s="148"/>
      <c r="C41" s="23">
        <v>38</v>
      </c>
      <c r="D41" s="24" t="s">
        <v>82</v>
      </c>
      <c r="E41" s="33" t="s">
        <v>43</v>
      </c>
      <c r="F41" s="30"/>
      <c r="G41" s="33" t="s">
        <v>114</v>
      </c>
      <c r="H41" s="37">
        <v>0</v>
      </c>
      <c r="I41" s="33"/>
      <c r="J41" s="125">
        <f>I41-(SUM(L41:Q41))</f>
        <v>0</v>
      </c>
      <c r="K41" s="126" t="str">
        <f t="shared" si="0"/>
        <v>OK</v>
      </c>
      <c r="L41" s="21"/>
      <c r="M41" s="21"/>
      <c r="N41" s="21"/>
      <c r="O41" s="21"/>
      <c r="P41" s="21"/>
      <c r="Q41" s="21"/>
    </row>
    <row r="42" spans="1:17" ht="28.5" x14ac:dyDescent="0.25">
      <c r="A42" s="138"/>
      <c r="B42" s="148"/>
      <c r="C42" s="23">
        <v>39</v>
      </c>
      <c r="D42" s="24" t="s">
        <v>83</v>
      </c>
      <c r="E42" s="36" t="s">
        <v>43</v>
      </c>
      <c r="F42" s="30"/>
      <c r="G42" s="36" t="s">
        <v>114</v>
      </c>
      <c r="H42" s="37">
        <v>0</v>
      </c>
      <c r="I42" s="33">
        <v>10</v>
      </c>
      <c r="J42" s="125">
        <f>I42-(SUM(L42:Q42))</f>
        <v>10</v>
      </c>
      <c r="K42" s="126" t="str">
        <f t="shared" si="0"/>
        <v>OK</v>
      </c>
      <c r="L42" s="21"/>
      <c r="M42" s="21"/>
      <c r="N42" s="21"/>
      <c r="O42" s="21"/>
      <c r="P42" s="21"/>
      <c r="Q42" s="21"/>
    </row>
    <row r="43" spans="1:17" ht="99.75" x14ac:dyDescent="0.25">
      <c r="A43" s="139" t="s">
        <v>117</v>
      </c>
      <c r="B43" s="149">
        <v>18</v>
      </c>
      <c r="C43" s="28">
        <v>40</v>
      </c>
      <c r="D43" s="29" t="s">
        <v>84</v>
      </c>
      <c r="E43" s="34" t="s">
        <v>41</v>
      </c>
      <c r="F43" s="32" t="s">
        <v>109</v>
      </c>
      <c r="G43" s="34" t="s">
        <v>113</v>
      </c>
      <c r="H43" s="39">
        <v>0.48</v>
      </c>
      <c r="I43" s="34">
        <v>50</v>
      </c>
      <c r="J43" s="125">
        <f>I43-(SUM(L43:Q43))</f>
        <v>0</v>
      </c>
      <c r="K43" s="126" t="str">
        <f t="shared" si="0"/>
        <v>OK</v>
      </c>
      <c r="L43" s="21"/>
      <c r="M43" s="21"/>
      <c r="N43" s="21"/>
      <c r="O43" s="21"/>
      <c r="P43" s="19">
        <v>50</v>
      </c>
      <c r="Q43" s="21"/>
    </row>
    <row r="44" spans="1:17" ht="99.75" x14ac:dyDescent="0.25">
      <c r="A44" s="139"/>
      <c r="B44" s="149"/>
      <c r="C44" s="25">
        <v>41</v>
      </c>
      <c r="D44" s="26" t="s">
        <v>85</v>
      </c>
      <c r="E44" s="34" t="s">
        <v>94</v>
      </c>
      <c r="F44" s="31" t="s">
        <v>110</v>
      </c>
      <c r="G44" s="34" t="s">
        <v>113</v>
      </c>
      <c r="H44" s="38">
        <v>1.59</v>
      </c>
      <c r="I44" s="34">
        <v>30</v>
      </c>
      <c r="J44" s="125">
        <f>I44-(SUM(L44:Q44))</f>
        <v>0</v>
      </c>
      <c r="K44" s="126" t="str">
        <f t="shared" si="0"/>
        <v>OK</v>
      </c>
      <c r="L44" s="21"/>
      <c r="M44" s="21"/>
      <c r="N44" s="21"/>
      <c r="O44" s="21"/>
      <c r="P44" s="19">
        <v>30</v>
      </c>
      <c r="Q44" s="21"/>
    </row>
    <row r="45" spans="1:17" ht="99.75" x14ac:dyDescent="0.25">
      <c r="A45" s="139"/>
      <c r="B45" s="149"/>
      <c r="C45" s="25">
        <v>42</v>
      </c>
      <c r="D45" s="26" t="s">
        <v>86</v>
      </c>
      <c r="E45" s="34" t="s">
        <v>94</v>
      </c>
      <c r="F45" s="31" t="s">
        <v>110</v>
      </c>
      <c r="G45" s="34" t="s">
        <v>113</v>
      </c>
      <c r="H45" s="38">
        <v>1.59</v>
      </c>
      <c r="I45" s="34">
        <v>20</v>
      </c>
      <c r="J45" s="125">
        <f>I45-(SUM(L45:Q45))</f>
        <v>0</v>
      </c>
      <c r="K45" s="126" t="str">
        <f t="shared" si="0"/>
        <v>OK</v>
      </c>
      <c r="L45" s="21"/>
      <c r="M45" s="21"/>
      <c r="N45" s="21"/>
      <c r="O45" s="21"/>
      <c r="P45" s="19">
        <v>20</v>
      </c>
      <c r="Q45" s="21"/>
    </row>
    <row r="46" spans="1:17" ht="114" x14ac:dyDescent="0.25">
      <c r="A46" s="139"/>
      <c r="B46" s="149"/>
      <c r="C46" s="25">
        <v>43</v>
      </c>
      <c r="D46" s="26" t="s">
        <v>87</v>
      </c>
      <c r="E46" s="34" t="s">
        <v>94</v>
      </c>
      <c r="F46" s="31" t="s">
        <v>110</v>
      </c>
      <c r="G46" s="34" t="s">
        <v>113</v>
      </c>
      <c r="H46" s="38">
        <v>1.59</v>
      </c>
      <c r="I46" s="34"/>
      <c r="J46" s="125">
        <f>I46-(SUM(L46:Q46))</f>
        <v>0</v>
      </c>
      <c r="K46" s="126" t="str">
        <f t="shared" si="0"/>
        <v>OK</v>
      </c>
      <c r="L46" s="21"/>
      <c r="M46" s="21"/>
      <c r="N46" s="21"/>
      <c r="O46" s="21"/>
      <c r="P46" s="21"/>
      <c r="Q46" s="21"/>
    </row>
    <row r="47" spans="1:17" ht="85.5" x14ac:dyDescent="0.25">
      <c r="A47" s="135" t="s">
        <v>118</v>
      </c>
      <c r="B47" s="148">
        <v>19</v>
      </c>
      <c r="C47" s="23">
        <v>44</v>
      </c>
      <c r="D47" s="24" t="s">
        <v>88</v>
      </c>
      <c r="E47" s="36" t="s">
        <v>41</v>
      </c>
      <c r="F47" s="30" t="s">
        <v>111</v>
      </c>
      <c r="G47" s="36" t="s">
        <v>113</v>
      </c>
      <c r="H47" s="37">
        <v>3.66</v>
      </c>
      <c r="I47" s="33">
        <v>10</v>
      </c>
      <c r="J47" s="125">
        <f>I47-(SUM(L47:Q47))</f>
        <v>0</v>
      </c>
      <c r="K47" s="126" t="str">
        <f t="shared" si="0"/>
        <v>OK</v>
      </c>
      <c r="L47" s="21"/>
      <c r="M47" s="21"/>
      <c r="N47" s="21"/>
      <c r="O47" s="21"/>
      <c r="P47" s="21"/>
      <c r="Q47" s="19">
        <v>10</v>
      </c>
    </row>
    <row r="48" spans="1:17" ht="85.5" x14ac:dyDescent="0.25">
      <c r="A48" s="135"/>
      <c r="B48" s="148"/>
      <c r="C48" s="23">
        <v>45</v>
      </c>
      <c r="D48" s="24" t="s">
        <v>89</v>
      </c>
      <c r="E48" s="36" t="s">
        <v>41</v>
      </c>
      <c r="F48" s="30" t="s">
        <v>112</v>
      </c>
      <c r="G48" s="36" t="s">
        <v>113</v>
      </c>
      <c r="H48" s="37">
        <v>6.77</v>
      </c>
      <c r="I48" s="33">
        <v>30</v>
      </c>
      <c r="J48" s="125">
        <f>I48-(SUM(L48:Q48))</f>
        <v>0</v>
      </c>
      <c r="K48" s="126" t="str">
        <f t="shared" si="0"/>
        <v>OK</v>
      </c>
      <c r="L48" s="21"/>
      <c r="M48" s="21"/>
      <c r="N48" s="21"/>
      <c r="O48" s="21"/>
      <c r="P48" s="21"/>
      <c r="Q48" s="19">
        <v>30</v>
      </c>
    </row>
    <row r="49" spans="1:17" ht="185.25" x14ac:dyDescent="0.25">
      <c r="A49" s="136" t="s">
        <v>122</v>
      </c>
      <c r="B49" s="147">
        <v>20</v>
      </c>
      <c r="C49" s="25">
        <v>46</v>
      </c>
      <c r="D49" s="26" t="s">
        <v>322</v>
      </c>
      <c r="E49" s="35" t="s">
        <v>46</v>
      </c>
      <c r="F49" s="31" t="s">
        <v>110</v>
      </c>
      <c r="G49" s="35" t="s">
        <v>113</v>
      </c>
      <c r="H49" s="38">
        <v>2.94</v>
      </c>
      <c r="I49" s="34">
        <v>200</v>
      </c>
      <c r="J49" s="125">
        <f>I49-(SUM(L49:Q49))</f>
        <v>200</v>
      </c>
      <c r="K49" s="126" t="str">
        <f t="shared" si="0"/>
        <v>OK</v>
      </c>
      <c r="L49" s="21"/>
      <c r="M49" s="21"/>
      <c r="N49" s="21"/>
      <c r="O49" s="21"/>
      <c r="P49" s="21"/>
      <c r="Q49" s="21"/>
    </row>
    <row r="50" spans="1:17" ht="171" x14ac:dyDescent="0.25">
      <c r="A50" s="136"/>
      <c r="B50" s="147"/>
      <c r="C50" s="25">
        <v>47</v>
      </c>
      <c r="D50" s="26" t="s">
        <v>323</v>
      </c>
      <c r="E50" s="35" t="s">
        <v>46</v>
      </c>
      <c r="F50" s="31" t="s">
        <v>110</v>
      </c>
      <c r="G50" s="35" t="s">
        <v>113</v>
      </c>
      <c r="H50" s="38">
        <v>2.2000000000000002</v>
      </c>
      <c r="I50" s="34">
        <v>200</v>
      </c>
      <c r="J50" s="125">
        <f>I50-(SUM(L50:Q50))</f>
        <v>200</v>
      </c>
      <c r="K50" s="126" t="str">
        <f t="shared" si="0"/>
        <v>OK</v>
      </c>
      <c r="L50" s="21"/>
      <c r="M50" s="21"/>
      <c r="N50" s="21"/>
      <c r="O50" s="21"/>
      <c r="P50" s="21"/>
      <c r="Q50" s="21"/>
    </row>
    <row r="51" spans="1:17" ht="171" x14ac:dyDescent="0.25">
      <c r="A51" s="136"/>
      <c r="B51" s="147"/>
      <c r="C51" s="25">
        <v>48</v>
      </c>
      <c r="D51" s="26" t="s">
        <v>324</v>
      </c>
      <c r="E51" s="35" t="s">
        <v>46</v>
      </c>
      <c r="F51" s="31" t="s">
        <v>110</v>
      </c>
      <c r="G51" s="35" t="s">
        <v>113</v>
      </c>
      <c r="H51" s="38">
        <v>2.4300000000000002</v>
      </c>
      <c r="I51" s="34">
        <v>100</v>
      </c>
      <c r="J51" s="125">
        <f>I51-(SUM(L51:Q51))</f>
        <v>100</v>
      </c>
      <c r="K51" s="126" t="str">
        <f t="shared" si="0"/>
        <v>OK</v>
      </c>
      <c r="L51" s="21"/>
      <c r="M51" s="21"/>
      <c r="N51" s="21"/>
      <c r="O51" s="21"/>
      <c r="P51" s="21"/>
      <c r="Q51" s="21"/>
    </row>
    <row r="52" spans="1:17" ht="185.25" x14ac:dyDescent="0.25">
      <c r="A52" s="136"/>
      <c r="B52" s="147"/>
      <c r="C52" s="25">
        <v>49</v>
      </c>
      <c r="D52" s="26" t="s">
        <v>325</v>
      </c>
      <c r="E52" s="35" t="s">
        <v>46</v>
      </c>
      <c r="F52" s="31" t="s">
        <v>110</v>
      </c>
      <c r="G52" s="35" t="s">
        <v>113</v>
      </c>
      <c r="H52" s="38">
        <v>3.76</v>
      </c>
      <c r="I52" s="34">
        <v>100</v>
      </c>
      <c r="J52" s="125">
        <f>I52-(SUM(L52:Q52))</f>
        <v>100</v>
      </c>
      <c r="K52" s="126" t="str">
        <f t="shared" si="0"/>
        <v>OK</v>
      </c>
      <c r="L52" s="21"/>
      <c r="M52" s="21"/>
      <c r="N52" s="21"/>
      <c r="O52" s="21"/>
      <c r="P52" s="21"/>
      <c r="Q52" s="21"/>
    </row>
  </sheetData>
  <mergeCells count="32">
    <mergeCell ref="Q1:Q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182" priority="16" stopIfTrue="1" operator="greaterThan">
      <formula>0</formula>
    </cfRule>
    <cfRule type="cellIs" dxfId="181" priority="17" stopIfTrue="1" operator="greaterThan">
      <formula>0</formula>
    </cfRule>
    <cfRule type="cellIs" dxfId="180" priority="18" stopIfTrue="1" operator="greaterThan">
      <formula>0</formula>
    </cfRule>
  </conditionalFormatting>
  <conditionalFormatting sqref="L5:L28">
    <cfRule type="cellIs" dxfId="179" priority="13" stopIfTrue="1" operator="greaterThan">
      <formula>0</formula>
    </cfRule>
    <cfRule type="cellIs" dxfId="178" priority="14" stopIfTrue="1" operator="greaterThan">
      <formula>0</formula>
    </cfRule>
    <cfRule type="cellIs" dxfId="177" priority="15" stopIfTrue="1" operator="greaterThan">
      <formula>0</formula>
    </cfRule>
  </conditionalFormatting>
  <conditionalFormatting sqref="M4:Q4">
    <cfRule type="cellIs" dxfId="176" priority="10" stopIfTrue="1" operator="greaterThan">
      <formula>0</formula>
    </cfRule>
    <cfRule type="cellIs" dxfId="175" priority="11" stopIfTrue="1" operator="greaterThan">
      <formula>0</formula>
    </cfRule>
    <cfRule type="cellIs" dxfId="174" priority="12" stopIfTrue="1" operator="greaterThan">
      <formula>0</formula>
    </cfRule>
  </conditionalFormatting>
  <conditionalFormatting sqref="M5:Q28">
    <cfRule type="cellIs" dxfId="173" priority="7" stopIfTrue="1" operator="greaterThan">
      <formula>0</formula>
    </cfRule>
    <cfRule type="cellIs" dxfId="172" priority="8" stopIfTrue="1" operator="greaterThan">
      <formula>0</formula>
    </cfRule>
    <cfRule type="cellIs" dxfId="171" priority="9" stopIfTrue="1" operator="greaterThan">
      <formula>0</formula>
    </cfRule>
  </conditionalFormatting>
  <conditionalFormatting sqref="P43:P45">
    <cfRule type="cellIs" dxfId="170" priority="4" stopIfTrue="1" operator="greaterThan">
      <formula>0</formula>
    </cfRule>
    <cfRule type="cellIs" dxfId="169" priority="5" stopIfTrue="1" operator="greaterThan">
      <formula>0</formula>
    </cfRule>
    <cfRule type="cellIs" dxfId="168" priority="6" stopIfTrue="1" operator="greaterThan">
      <formula>0</formula>
    </cfRule>
  </conditionalFormatting>
  <conditionalFormatting sqref="Q47:Q48">
    <cfRule type="cellIs" dxfId="167" priority="1" stopIfTrue="1" operator="greaterThan">
      <formula>0</formula>
    </cfRule>
    <cfRule type="cellIs" dxfId="166" priority="2" stopIfTrue="1" operator="greaterThan">
      <formula>0</formula>
    </cfRule>
    <cfRule type="cellIs" dxfId="16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52"/>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24" width="17.7109375" style="18" customWidth="1"/>
    <col min="25" max="37" width="17.7109375" style="15" customWidth="1"/>
    <col min="38" max="16384" width="9.7109375" style="15"/>
  </cols>
  <sheetData>
    <row r="1" spans="1:37" ht="33" customHeight="1" x14ac:dyDescent="0.25">
      <c r="A1" s="142" t="s">
        <v>52</v>
      </c>
      <c r="B1" s="142"/>
      <c r="C1" s="142"/>
      <c r="D1" s="142" t="s">
        <v>53</v>
      </c>
      <c r="E1" s="142"/>
      <c r="F1" s="142"/>
      <c r="G1" s="142"/>
      <c r="H1" s="142"/>
      <c r="I1" s="142" t="s">
        <v>54</v>
      </c>
      <c r="J1" s="142"/>
      <c r="K1" s="142"/>
      <c r="L1" s="141" t="s">
        <v>221</v>
      </c>
      <c r="M1" s="141" t="s">
        <v>222</v>
      </c>
      <c r="N1" s="141" t="s">
        <v>223</v>
      </c>
      <c r="O1" s="141" t="s">
        <v>224</v>
      </c>
      <c r="P1" s="141" t="s">
        <v>225</v>
      </c>
      <c r="Q1" s="141" t="s">
        <v>226</v>
      </c>
      <c r="R1" s="141" t="s">
        <v>227</v>
      </c>
      <c r="S1" s="141" t="s">
        <v>228</v>
      </c>
      <c r="T1" s="141" t="s">
        <v>229</v>
      </c>
      <c r="U1" s="141" t="s">
        <v>230</v>
      </c>
      <c r="V1" s="141" t="s">
        <v>231</v>
      </c>
      <c r="W1" s="141" t="s">
        <v>232</v>
      </c>
      <c r="X1" s="141" t="s">
        <v>280</v>
      </c>
      <c r="Y1" s="141" t="s">
        <v>281</v>
      </c>
      <c r="Z1" s="141" t="s">
        <v>282</v>
      </c>
      <c r="AA1" s="141" t="s">
        <v>283</v>
      </c>
      <c r="AB1" s="141" t="s">
        <v>284</v>
      </c>
      <c r="AC1" s="141" t="s">
        <v>285</v>
      </c>
      <c r="AD1" s="141" t="s">
        <v>286</v>
      </c>
      <c r="AE1" s="156" t="s">
        <v>287</v>
      </c>
      <c r="AF1" s="156" t="s">
        <v>288</v>
      </c>
      <c r="AG1" s="156" t="s">
        <v>289</v>
      </c>
      <c r="AH1" s="156" t="s">
        <v>290</v>
      </c>
      <c r="AI1" s="156" t="s">
        <v>291</v>
      </c>
      <c r="AJ1" s="156" t="s">
        <v>292</v>
      </c>
      <c r="AK1" s="156" t="s">
        <v>293</v>
      </c>
    </row>
    <row r="2" spans="1:37" ht="21.75" customHeight="1" x14ac:dyDescent="0.25">
      <c r="A2" s="142" t="s">
        <v>33</v>
      </c>
      <c r="B2" s="142"/>
      <c r="C2" s="142"/>
      <c r="D2" s="142"/>
      <c r="E2" s="142"/>
      <c r="F2" s="142"/>
      <c r="G2" s="142"/>
      <c r="H2" s="142"/>
      <c r="I2" s="142"/>
      <c r="J2" s="142"/>
      <c r="K2" s="142"/>
      <c r="L2" s="141"/>
      <c r="M2" s="141"/>
      <c r="N2" s="141"/>
      <c r="O2" s="141"/>
      <c r="P2" s="141"/>
      <c r="Q2" s="141"/>
      <c r="R2" s="141"/>
      <c r="S2" s="141"/>
      <c r="T2" s="141"/>
      <c r="U2" s="141"/>
      <c r="V2" s="141"/>
      <c r="W2" s="141"/>
      <c r="X2" s="141"/>
      <c r="Y2" s="141"/>
      <c r="Z2" s="141"/>
      <c r="AA2" s="141"/>
      <c r="AB2" s="141"/>
      <c r="AC2" s="141"/>
      <c r="AD2" s="141"/>
      <c r="AE2" s="156"/>
      <c r="AF2" s="156"/>
      <c r="AG2" s="156"/>
      <c r="AH2" s="156"/>
      <c r="AI2" s="156"/>
      <c r="AJ2" s="156"/>
      <c r="AK2" s="156"/>
    </row>
    <row r="3" spans="1:37"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42137</v>
      </c>
      <c r="M3" s="105">
        <v>42137</v>
      </c>
      <c r="N3" s="105">
        <v>42137</v>
      </c>
      <c r="O3" s="105">
        <v>42137</v>
      </c>
      <c r="P3" s="105">
        <v>42171</v>
      </c>
      <c r="Q3" s="105">
        <v>42194</v>
      </c>
      <c r="R3" s="105">
        <v>42188</v>
      </c>
      <c r="S3" s="105">
        <v>42201</v>
      </c>
      <c r="T3" s="105">
        <v>42251</v>
      </c>
      <c r="U3" s="105">
        <v>42251</v>
      </c>
      <c r="V3" s="105">
        <v>42251</v>
      </c>
      <c r="W3" s="105">
        <v>42251</v>
      </c>
      <c r="X3" s="105">
        <v>42309</v>
      </c>
      <c r="Y3" s="115">
        <v>42404</v>
      </c>
      <c r="Z3" s="115">
        <v>42404</v>
      </c>
      <c r="AA3" s="115">
        <v>42404</v>
      </c>
      <c r="AB3" s="115">
        <v>42404</v>
      </c>
      <c r="AC3" s="115">
        <v>42404</v>
      </c>
      <c r="AD3" s="105">
        <v>42404</v>
      </c>
      <c r="AE3" s="111">
        <v>42415</v>
      </c>
      <c r="AF3" s="112">
        <v>42475</v>
      </c>
      <c r="AG3" s="112">
        <v>42475</v>
      </c>
      <c r="AH3" s="112">
        <v>42475</v>
      </c>
      <c r="AI3" s="112">
        <v>42475</v>
      </c>
      <c r="AJ3" s="112">
        <v>42475</v>
      </c>
      <c r="AK3" s="112">
        <v>42478</v>
      </c>
    </row>
    <row r="4" spans="1:37" ht="85.5" x14ac:dyDescent="0.25">
      <c r="A4" s="138" t="s">
        <v>121</v>
      </c>
      <c r="B4" s="148">
        <v>1</v>
      </c>
      <c r="C4" s="23">
        <v>1</v>
      </c>
      <c r="D4" s="24" t="s">
        <v>55</v>
      </c>
      <c r="E4" s="33" t="s">
        <v>41</v>
      </c>
      <c r="F4" s="30" t="s">
        <v>95</v>
      </c>
      <c r="G4" s="33" t="s">
        <v>113</v>
      </c>
      <c r="H4" s="37">
        <v>0</v>
      </c>
      <c r="I4" s="33">
        <v>50</v>
      </c>
      <c r="J4" s="125">
        <f>I4-(SUM(L4:AK4))</f>
        <v>50</v>
      </c>
      <c r="K4" s="126" t="str">
        <f>IF(J4&lt;0,"ATENÇÃO","OK")</f>
        <v>OK</v>
      </c>
      <c r="L4" s="19">
        <v>0</v>
      </c>
      <c r="M4" s="19">
        <v>0</v>
      </c>
      <c r="N4" s="19">
        <v>0</v>
      </c>
      <c r="O4" s="19">
        <v>0</v>
      </c>
      <c r="P4" s="19">
        <v>0</v>
      </c>
      <c r="Q4" s="19">
        <v>0</v>
      </c>
      <c r="R4" s="19">
        <v>0</v>
      </c>
      <c r="S4" s="19">
        <v>0</v>
      </c>
      <c r="T4" s="19">
        <v>0</v>
      </c>
      <c r="U4" s="19">
        <v>0</v>
      </c>
      <c r="V4" s="19">
        <v>0</v>
      </c>
      <c r="W4" s="19">
        <v>0</v>
      </c>
      <c r="X4" s="19">
        <v>0</v>
      </c>
      <c r="Y4" s="113"/>
      <c r="Z4" s="113"/>
      <c r="AA4" s="113"/>
      <c r="AB4" s="113"/>
      <c r="AC4" s="113"/>
      <c r="AD4" s="113"/>
      <c r="AE4" s="114"/>
      <c r="AF4" s="114"/>
      <c r="AG4" s="114"/>
      <c r="AH4" s="114"/>
      <c r="AI4" s="114"/>
      <c r="AJ4" s="114"/>
      <c r="AK4" s="114"/>
    </row>
    <row r="5" spans="1:37" ht="142.5" x14ac:dyDescent="0.25">
      <c r="A5" s="138"/>
      <c r="B5" s="148"/>
      <c r="C5" s="23">
        <v>2</v>
      </c>
      <c r="D5" s="24" t="s">
        <v>56</v>
      </c>
      <c r="E5" s="33" t="s">
        <v>90</v>
      </c>
      <c r="F5" s="30"/>
      <c r="G5" s="33" t="s">
        <v>113</v>
      </c>
      <c r="H5" s="37">
        <v>0</v>
      </c>
      <c r="I5" s="33">
        <v>200</v>
      </c>
      <c r="J5" s="125">
        <f t="shared" ref="J5:J52" si="0">I5-(SUM(L5:AK5))</f>
        <v>200</v>
      </c>
      <c r="K5" s="126" t="str">
        <f t="shared" ref="K5:K52" si="1">IF(J5&lt;0,"ATENÇÃO","OK")</f>
        <v>OK</v>
      </c>
      <c r="L5" s="19">
        <v>0</v>
      </c>
      <c r="M5" s="19">
        <v>0</v>
      </c>
      <c r="N5" s="19">
        <v>0</v>
      </c>
      <c r="O5" s="19">
        <v>0</v>
      </c>
      <c r="P5" s="19">
        <v>0</v>
      </c>
      <c r="Q5" s="19">
        <v>0</v>
      </c>
      <c r="R5" s="19">
        <v>0</v>
      </c>
      <c r="S5" s="19">
        <v>0</v>
      </c>
      <c r="T5" s="19">
        <v>0</v>
      </c>
      <c r="U5" s="19">
        <v>0</v>
      </c>
      <c r="V5" s="19">
        <v>0</v>
      </c>
      <c r="W5" s="19">
        <v>0</v>
      </c>
      <c r="X5" s="19">
        <v>0</v>
      </c>
      <c r="Y5" s="113"/>
      <c r="Z5" s="113"/>
      <c r="AA5" s="113"/>
      <c r="AB5" s="113"/>
      <c r="AC5" s="113"/>
      <c r="AD5" s="113"/>
      <c r="AE5" s="113"/>
      <c r="AF5" s="113"/>
      <c r="AG5" s="113"/>
      <c r="AH5" s="114"/>
      <c r="AI5" s="114"/>
      <c r="AJ5" s="114"/>
      <c r="AK5" s="114"/>
    </row>
    <row r="6" spans="1:37"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v>0</v>
      </c>
      <c r="W6" s="19">
        <v>0</v>
      </c>
      <c r="X6" s="19">
        <v>0</v>
      </c>
      <c r="Y6" s="113"/>
      <c r="Z6" s="113"/>
      <c r="AA6" s="113"/>
      <c r="AB6" s="113"/>
      <c r="AC6" s="113"/>
      <c r="AD6" s="113"/>
      <c r="AE6" s="113"/>
      <c r="AF6" s="113"/>
      <c r="AG6" s="113"/>
      <c r="AH6" s="114"/>
      <c r="AI6" s="114"/>
      <c r="AJ6" s="114"/>
      <c r="AK6" s="114"/>
    </row>
    <row r="7" spans="1:37"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v>0</v>
      </c>
      <c r="W7" s="19">
        <v>0</v>
      </c>
      <c r="X7" s="19">
        <v>0</v>
      </c>
      <c r="Y7" s="113"/>
      <c r="Z7" s="113"/>
      <c r="AA7" s="113"/>
      <c r="AB7" s="113"/>
      <c r="AC7" s="113"/>
      <c r="AD7" s="113"/>
      <c r="AE7" s="113"/>
      <c r="AF7" s="113"/>
      <c r="AG7" s="113"/>
      <c r="AH7" s="114"/>
      <c r="AI7" s="114"/>
      <c r="AJ7" s="114"/>
      <c r="AK7" s="114"/>
    </row>
    <row r="8" spans="1:37" ht="231" customHeight="1" x14ac:dyDescent="0.25">
      <c r="A8" s="127" t="s">
        <v>115</v>
      </c>
      <c r="B8" s="98">
        <v>2</v>
      </c>
      <c r="C8" s="25">
        <v>5</v>
      </c>
      <c r="D8" s="26" t="s">
        <v>59</v>
      </c>
      <c r="E8" s="34" t="s">
        <v>91</v>
      </c>
      <c r="F8" s="31" t="s">
        <v>96</v>
      </c>
      <c r="G8" s="34" t="s">
        <v>113</v>
      </c>
      <c r="H8" s="38">
        <v>1.21</v>
      </c>
      <c r="I8" s="34">
        <v>1000</v>
      </c>
      <c r="J8" s="125">
        <f t="shared" si="0"/>
        <v>0</v>
      </c>
      <c r="K8" s="126" t="str">
        <f t="shared" si="1"/>
        <v>OK</v>
      </c>
      <c r="L8" s="19">
        <v>0</v>
      </c>
      <c r="M8" s="19">
        <v>0</v>
      </c>
      <c r="N8" s="19">
        <v>0</v>
      </c>
      <c r="O8" s="19">
        <v>0</v>
      </c>
      <c r="P8" s="19">
        <v>0</v>
      </c>
      <c r="Q8" s="19">
        <v>0</v>
      </c>
      <c r="R8" s="19">
        <v>0</v>
      </c>
      <c r="S8" s="19">
        <v>0</v>
      </c>
      <c r="T8" s="19">
        <v>0</v>
      </c>
      <c r="U8" s="19">
        <v>0</v>
      </c>
      <c r="V8" s="19">
        <v>0</v>
      </c>
      <c r="W8" s="19">
        <v>240</v>
      </c>
      <c r="X8" s="19">
        <v>0</v>
      </c>
      <c r="Y8" s="113">
        <v>400</v>
      </c>
      <c r="Z8" s="113"/>
      <c r="AA8" s="113"/>
      <c r="AB8" s="113"/>
      <c r="AC8" s="113"/>
      <c r="AD8" s="113"/>
      <c r="AE8" s="113"/>
      <c r="AF8" s="113">
        <v>360</v>
      </c>
      <c r="AG8" s="113"/>
      <c r="AH8" s="114"/>
      <c r="AI8" s="114"/>
      <c r="AJ8" s="114"/>
      <c r="AK8" s="114"/>
    </row>
    <row r="9" spans="1:37" ht="213.75" x14ac:dyDescent="0.25">
      <c r="A9" s="135" t="s">
        <v>116</v>
      </c>
      <c r="B9" s="148">
        <v>3</v>
      </c>
      <c r="C9" s="23">
        <v>6</v>
      </c>
      <c r="D9" s="24" t="s">
        <v>60</v>
      </c>
      <c r="E9" s="33" t="s">
        <v>44</v>
      </c>
      <c r="F9" s="30" t="s">
        <v>97</v>
      </c>
      <c r="G9" s="33" t="s">
        <v>113</v>
      </c>
      <c r="H9" s="37">
        <v>1.1000000000000001</v>
      </c>
      <c r="I9" s="33">
        <v>1000</v>
      </c>
      <c r="J9" s="125">
        <f t="shared" si="0"/>
        <v>500</v>
      </c>
      <c r="K9" s="126" t="str">
        <f t="shared" si="1"/>
        <v>OK</v>
      </c>
      <c r="L9" s="19">
        <v>0</v>
      </c>
      <c r="M9" s="19">
        <v>0</v>
      </c>
      <c r="N9" s="19">
        <v>0</v>
      </c>
      <c r="O9" s="19">
        <v>0</v>
      </c>
      <c r="P9" s="19">
        <v>0</v>
      </c>
      <c r="Q9" s="19">
        <v>0</v>
      </c>
      <c r="R9" s="19">
        <v>0</v>
      </c>
      <c r="S9" s="19">
        <v>0</v>
      </c>
      <c r="T9" s="19">
        <v>0</v>
      </c>
      <c r="U9" s="19">
        <v>0</v>
      </c>
      <c r="V9" s="19">
        <v>0</v>
      </c>
      <c r="W9" s="19">
        <v>0</v>
      </c>
      <c r="X9" s="19">
        <v>0</v>
      </c>
      <c r="Y9" s="113"/>
      <c r="Z9" s="113"/>
      <c r="AA9" s="113"/>
      <c r="AB9" s="113"/>
      <c r="AC9" s="113"/>
      <c r="AD9" s="113"/>
      <c r="AE9" s="113"/>
      <c r="AF9" s="113"/>
      <c r="AG9" s="113">
        <v>500</v>
      </c>
      <c r="AH9" s="114"/>
      <c r="AI9" s="114"/>
      <c r="AJ9" s="114"/>
      <c r="AK9" s="114"/>
    </row>
    <row r="10" spans="1:37" ht="213.75" x14ac:dyDescent="0.25">
      <c r="A10" s="135"/>
      <c r="B10" s="148"/>
      <c r="C10" s="23">
        <v>7</v>
      </c>
      <c r="D10" s="24" t="s">
        <v>61</v>
      </c>
      <c r="E10" s="33" t="s">
        <v>44</v>
      </c>
      <c r="F10" s="30" t="s">
        <v>98</v>
      </c>
      <c r="G10" s="33" t="s">
        <v>113</v>
      </c>
      <c r="H10" s="37">
        <v>6.8</v>
      </c>
      <c r="I10" s="33"/>
      <c r="J10" s="125">
        <f t="shared" si="0"/>
        <v>0</v>
      </c>
      <c r="K10" s="126" t="str">
        <f t="shared" si="1"/>
        <v>OK</v>
      </c>
      <c r="L10" s="19">
        <v>0</v>
      </c>
      <c r="M10" s="19">
        <v>0</v>
      </c>
      <c r="N10" s="19">
        <v>0</v>
      </c>
      <c r="O10" s="19">
        <v>0</v>
      </c>
      <c r="P10" s="19">
        <v>0</v>
      </c>
      <c r="Q10" s="19">
        <v>0</v>
      </c>
      <c r="R10" s="19">
        <v>0</v>
      </c>
      <c r="S10" s="19">
        <v>0</v>
      </c>
      <c r="T10" s="19">
        <v>0</v>
      </c>
      <c r="U10" s="19">
        <v>0</v>
      </c>
      <c r="V10" s="19">
        <v>0</v>
      </c>
      <c r="W10" s="19">
        <v>0</v>
      </c>
      <c r="X10" s="19">
        <v>0</v>
      </c>
      <c r="Y10" s="113"/>
      <c r="Z10" s="113"/>
      <c r="AA10" s="113"/>
      <c r="AB10" s="113"/>
      <c r="AC10" s="113"/>
      <c r="AD10" s="113"/>
      <c r="AE10" s="113"/>
      <c r="AF10" s="113"/>
      <c r="AG10" s="113"/>
      <c r="AH10" s="114"/>
      <c r="AI10" s="114"/>
      <c r="AJ10" s="114"/>
      <c r="AK10" s="114"/>
    </row>
    <row r="11" spans="1:37" ht="285" x14ac:dyDescent="0.25">
      <c r="A11" s="135"/>
      <c r="B11" s="148"/>
      <c r="C11" s="23">
        <v>8</v>
      </c>
      <c r="D11" s="24" t="s">
        <v>62</v>
      </c>
      <c r="E11" s="33" t="s">
        <v>41</v>
      </c>
      <c r="F11" s="30" t="s">
        <v>99</v>
      </c>
      <c r="G11" s="33" t="s">
        <v>113</v>
      </c>
      <c r="H11" s="37">
        <v>0.73</v>
      </c>
      <c r="I11" s="33">
        <v>200</v>
      </c>
      <c r="J11" s="125">
        <f t="shared" si="0"/>
        <v>0</v>
      </c>
      <c r="K11" s="126" t="str">
        <f t="shared" si="1"/>
        <v>OK</v>
      </c>
      <c r="L11" s="19">
        <v>50</v>
      </c>
      <c r="M11" s="19">
        <v>0</v>
      </c>
      <c r="N11" s="19">
        <v>0</v>
      </c>
      <c r="O11" s="19">
        <v>0</v>
      </c>
      <c r="P11" s="19">
        <v>0</v>
      </c>
      <c r="Q11" s="19">
        <v>0</v>
      </c>
      <c r="R11" s="19">
        <v>0</v>
      </c>
      <c r="S11" s="19">
        <v>0</v>
      </c>
      <c r="T11" s="19">
        <v>0</v>
      </c>
      <c r="U11" s="19">
        <v>0</v>
      </c>
      <c r="V11" s="19">
        <v>0</v>
      </c>
      <c r="W11" s="19">
        <v>0</v>
      </c>
      <c r="X11" s="19">
        <v>0</v>
      </c>
      <c r="Y11" s="113">
        <v>150</v>
      </c>
      <c r="Z11" s="113"/>
      <c r="AA11" s="113"/>
      <c r="AB11" s="113"/>
      <c r="AC11" s="113"/>
      <c r="AD11" s="113"/>
      <c r="AE11" s="113"/>
      <c r="AF11" s="113"/>
      <c r="AG11" s="113"/>
      <c r="AH11" s="114"/>
      <c r="AI11" s="114"/>
      <c r="AJ11" s="114"/>
      <c r="AK11" s="114"/>
    </row>
    <row r="12" spans="1:37" ht="299.25" x14ac:dyDescent="0.25">
      <c r="A12" s="135" t="s">
        <v>116</v>
      </c>
      <c r="B12" s="147">
        <v>4</v>
      </c>
      <c r="C12" s="25">
        <v>9</v>
      </c>
      <c r="D12" s="26" t="s">
        <v>312</v>
      </c>
      <c r="E12" s="34" t="s">
        <v>44</v>
      </c>
      <c r="F12" s="31" t="s">
        <v>97</v>
      </c>
      <c r="G12" s="34" t="s">
        <v>113</v>
      </c>
      <c r="H12" s="38">
        <v>1.1000000000000001</v>
      </c>
      <c r="I12" s="34">
        <v>600</v>
      </c>
      <c r="J12" s="125">
        <f t="shared" si="0"/>
        <v>0</v>
      </c>
      <c r="K12" s="126" t="str">
        <f t="shared" si="1"/>
        <v>OK</v>
      </c>
      <c r="L12" s="19">
        <v>150</v>
      </c>
      <c r="M12" s="19">
        <v>0</v>
      </c>
      <c r="N12" s="19">
        <v>0</v>
      </c>
      <c r="O12" s="19">
        <v>0</v>
      </c>
      <c r="P12" s="19">
        <v>0</v>
      </c>
      <c r="Q12" s="19">
        <v>0</v>
      </c>
      <c r="R12" s="19">
        <v>0</v>
      </c>
      <c r="S12" s="19">
        <v>0</v>
      </c>
      <c r="T12" s="19">
        <v>0</v>
      </c>
      <c r="U12" s="19">
        <v>0</v>
      </c>
      <c r="V12" s="19">
        <v>0</v>
      </c>
      <c r="W12" s="19">
        <v>0</v>
      </c>
      <c r="X12" s="19">
        <v>0</v>
      </c>
      <c r="Y12" s="113">
        <v>450</v>
      </c>
      <c r="Z12" s="113"/>
      <c r="AA12" s="113"/>
      <c r="AB12" s="113"/>
      <c r="AC12" s="113"/>
      <c r="AD12" s="113"/>
      <c r="AE12" s="113"/>
      <c r="AF12" s="113"/>
      <c r="AG12" s="113"/>
      <c r="AH12" s="114"/>
      <c r="AI12" s="114"/>
      <c r="AJ12" s="114"/>
      <c r="AK12" s="114"/>
    </row>
    <row r="13" spans="1:37" ht="285" x14ac:dyDescent="0.25">
      <c r="A13" s="135"/>
      <c r="B13" s="147"/>
      <c r="C13" s="25">
        <v>10</v>
      </c>
      <c r="D13" s="26" t="s">
        <v>313</v>
      </c>
      <c r="E13" s="34" t="s">
        <v>44</v>
      </c>
      <c r="F13" s="31" t="s">
        <v>97</v>
      </c>
      <c r="G13" s="34" t="s">
        <v>113</v>
      </c>
      <c r="H13" s="38">
        <v>1.52</v>
      </c>
      <c r="I13" s="34">
        <v>600</v>
      </c>
      <c r="J13" s="125">
        <f t="shared" si="0"/>
        <v>150</v>
      </c>
      <c r="K13" s="126" t="str">
        <f t="shared" si="1"/>
        <v>OK</v>
      </c>
      <c r="L13" s="19">
        <v>150</v>
      </c>
      <c r="M13" s="19">
        <v>0</v>
      </c>
      <c r="N13" s="19">
        <v>0</v>
      </c>
      <c r="O13" s="19">
        <v>0</v>
      </c>
      <c r="P13" s="19">
        <v>0</v>
      </c>
      <c r="Q13" s="19">
        <v>0</v>
      </c>
      <c r="R13" s="19">
        <v>0</v>
      </c>
      <c r="S13" s="19">
        <v>0</v>
      </c>
      <c r="T13" s="19">
        <v>0</v>
      </c>
      <c r="U13" s="19">
        <v>0</v>
      </c>
      <c r="V13" s="19">
        <v>0</v>
      </c>
      <c r="W13" s="19">
        <v>0</v>
      </c>
      <c r="X13" s="19">
        <v>0</v>
      </c>
      <c r="Y13" s="113">
        <v>180</v>
      </c>
      <c r="Z13" s="113"/>
      <c r="AA13" s="113"/>
      <c r="AB13" s="113"/>
      <c r="AC13" s="113"/>
      <c r="AD13" s="113"/>
      <c r="AE13" s="113"/>
      <c r="AF13" s="113"/>
      <c r="AG13" s="113">
        <v>120</v>
      </c>
      <c r="AH13" s="114"/>
      <c r="AI13" s="114"/>
      <c r="AJ13" s="114"/>
      <c r="AK13" s="114"/>
    </row>
    <row r="14" spans="1:37" ht="327.75" x14ac:dyDescent="0.25">
      <c r="A14" s="135"/>
      <c r="B14" s="147"/>
      <c r="C14" s="25">
        <v>11</v>
      </c>
      <c r="D14" s="26" t="s">
        <v>63</v>
      </c>
      <c r="E14" s="34" t="s">
        <v>44</v>
      </c>
      <c r="F14" s="31" t="s">
        <v>97</v>
      </c>
      <c r="G14" s="34" t="s">
        <v>113</v>
      </c>
      <c r="H14" s="38">
        <v>1.4</v>
      </c>
      <c r="I14" s="34">
        <v>600</v>
      </c>
      <c r="J14" s="125">
        <f t="shared" si="0"/>
        <v>270</v>
      </c>
      <c r="K14" s="126" t="str">
        <f t="shared" si="1"/>
        <v>OK</v>
      </c>
      <c r="L14" s="19">
        <v>150</v>
      </c>
      <c r="M14" s="19">
        <v>0</v>
      </c>
      <c r="N14" s="19">
        <v>0</v>
      </c>
      <c r="O14" s="19">
        <v>0</v>
      </c>
      <c r="P14" s="19">
        <v>0</v>
      </c>
      <c r="Q14" s="19">
        <v>0</v>
      </c>
      <c r="R14" s="19">
        <v>0</v>
      </c>
      <c r="S14" s="19">
        <v>0</v>
      </c>
      <c r="T14" s="19">
        <v>0</v>
      </c>
      <c r="U14" s="19">
        <v>0</v>
      </c>
      <c r="V14" s="19">
        <v>0</v>
      </c>
      <c r="W14" s="19">
        <v>0</v>
      </c>
      <c r="X14" s="19">
        <v>0</v>
      </c>
      <c r="Y14" s="113">
        <v>180</v>
      </c>
      <c r="Z14" s="113"/>
      <c r="AA14" s="113"/>
      <c r="AB14" s="113"/>
      <c r="AC14" s="113"/>
      <c r="AD14" s="113"/>
      <c r="AE14" s="113"/>
      <c r="AF14" s="113"/>
      <c r="AG14" s="113"/>
      <c r="AH14" s="114"/>
      <c r="AI14" s="114"/>
      <c r="AJ14" s="114"/>
      <c r="AK14" s="114"/>
    </row>
    <row r="15" spans="1:37" ht="213.75" x14ac:dyDescent="0.25">
      <c r="A15" s="135" t="s">
        <v>116</v>
      </c>
      <c r="B15" s="148">
        <v>5</v>
      </c>
      <c r="C15" s="23">
        <v>12</v>
      </c>
      <c r="D15" s="24" t="s">
        <v>314</v>
      </c>
      <c r="E15" s="33" t="s">
        <v>41</v>
      </c>
      <c r="F15" s="30" t="s">
        <v>97</v>
      </c>
      <c r="G15" s="33" t="s">
        <v>113</v>
      </c>
      <c r="H15" s="37">
        <v>2.2000000000000002</v>
      </c>
      <c r="I15" s="33">
        <f>360+240</f>
        <v>600</v>
      </c>
      <c r="J15" s="125">
        <f t="shared" si="0"/>
        <v>240</v>
      </c>
      <c r="K15" s="126" t="str">
        <f t="shared" si="1"/>
        <v>OK</v>
      </c>
      <c r="L15" s="19">
        <v>0</v>
      </c>
      <c r="M15" s="19">
        <v>0</v>
      </c>
      <c r="N15" s="19">
        <v>0</v>
      </c>
      <c r="O15" s="19">
        <v>0</v>
      </c>
      <c r="P15" s="19">
        <v>0</v>
      </c>
      <c r="Q15" s="19">
        <v>0</v>
      </c>
      <c r="R15" s="19">
        <v>240</v>
      </c>
      <c r="S15" s="19">
        <v>0</v>
      </c>
      <c r="T15" s="19">
        <v>0</v>
      </c>
      <c r="U15" s="19">
        <v>0</v>
      </c>
      <c r="V15" s="19">
        <v>0</v>
      </c>
      <c r="W15" s="19">
        <v>0</v>
      </c>
      <c r="X15" s="19">
        <v>0</v>
      </c>
      <c r="Y15" s="113">
        <v>120</v>
      </c>
      <c r="Z15" s="113"/>
      <c r="AA15" s="113"/>
      <c r="AB15" s="113"/>
      <c r="AC15" s="113"/>
      <c r="AD15" s="113"/>
      <c r="AE15" s="113"/>
      <c r="AF15" s="113"/>
      <c r="AG15" s="113"/>
      <c r="AH15" s="114"/>
      <c r="AI15" s="114"/>
      <c r="AJ15" s="114"/>
      <c r="AK15" s="114"/>
    </row>
    <row r="16" spans="1:37" ht="285" x14ac:dyDescent="0.25">
      <c r="A16" s="135"/>
      <c r="B16" s="148"/>
      <c r="C16" s="23">
        <v>13</v>
      </c>
      <c r="D16" s="24" t="s">
        <v>315</v>
      </c>
      <c r="E16" s="33" t="s">
        <v>41</v>
      </c>
      <c r="F16" s="30" t="s">
        <v>97</v>
      </c>
      <c r="G16" s="33" t="s">
        <v>113</v>
      </c>
      <c r="H16" s="37">
        <v>1.45</v>
      </c>
      <c r="I16" s="33">
        <f>1200+200</f>
        <v>1400</v>
      </c>
      <c r="J16" s="125">
        <f t="shared" si="0"/>
        <v>440</v>
      </c>
      <c r="K16" s="126" t="str">
        <f t="shared" si="1"/>
        <v>OK</v>
      </c>
      <c r="L16" s="19">
        <v>0</v>
      </c>
      <c r="M16" s="19">
        <v>0</v>
      </c>
      <c r="N16" s="19">
        <v>0</v>
      </c>
      <c r="O16" s="19">
        <v>0</v>
      </c>
      <c r="P16" s="19">
        <v>0</v>
      </c>
      <c r="Q16" s="19">
        <v>0</v>
      </c>
      <c r="R16" s="19">
        <v>0</v>
      </c>
      <c r="S16" s="19">
        <v>360</v>
      </c>
      <c r="T16" s="19">
        <v>0</v>
      </c>
      <c r="U16" s="19">
        <v>0</v>
      </c>
      <c r="V16" s="19">
        <v>0</v>
      </c>
      <c r="W16" s="19">
        <v>0</v>
      </c>
      <c r="X16" s="19">
        <v>0</v>
      </c>
      <c r="Y16" s="113">
        <v>360</v>
      </c>
      <c r="Z16" s="113"/>
      <c r="AA16" s="113"/>
      <c r="AB16" s="113"/>
      <c r="AC16" s="113"/>
      <c r="AD16" s="113"/>
      <c r="AE16" s="113"/>
      <c r="AF16" s="113"/>
      <c r="AG16" s="113">
        <v>240</v>
      </c>
      <c r="AH16" s="114"/>
      <c r="AI16" s="114"/>
      <c r="AJ16" s="114"/>
      <c r="AK16" s="114"/>
    </row>
    <row r="17" spans="1:37" ht="270.75" x14ac:dyDescent="0.25">
      <c r="A17" s="127" t="s">
        <v>117</v>
      </c>
      <c r="B17" s="98">
        <v>6</v>
      </c>
      <c r="C17" s="25">
        <v>14</v>
      </c>
      <c r="D17" s="26" t="s">
        <v>64</v>
      </c>
      <c r="E17" s="34" t="s">
        <v>41</v>
      </c>
      <c r="F17" s="31" t="s">
        <v>100</v>
      </c>
      <c r="G17" s="34" t="s">
        <v>113</v>
      </c>
      <c r="H17" s="38">
        <v>2.4300000000000002</v>
      </c>
      <c r="I17" s="34">
        <v>360</v>
      </c>
      <c r="J17" s="125">
        <f t="shared" si="0"/>
        <v>120</v>
      </c>
      <c r="K17" s="126" t="str">
        <f t="shared" si="1"/>
        <v>OK</v>
      </c>
      <c r="L17" s="19">
        <v>0</v>
      </c>
      <c r="M17" s="19">
        <v>0</v>
      </c>
      <c r="N17" s="19">
        <v>0</v>
      </c>
      <c r="O17" s="19">
        <v>120</v>
      </c>
      <c r="P17" s="19">
        <v>0</v>
      </c>
      <c r="Q17" s="19">
        <v>0</v>
      </c>
      <c r="R17" s="19">
        <v>0</v>
      </c>
      <c r="S17" s="19">
        <v>0</v>
      </c>
      <c r="T17" s="19">
        <v>0</v>
      </c>
      <c r="U17" s="19">
        <v>0</v>
      </c>
      <c r="V17" s="19">
        <v>0</v>
      </c>
      <c r="W17" s="19">
        <v>0</v>
      </c>
      <c r="X17" s="19">
        <v>0</v>
      </c>
      <c r="Y17" s="113"/>
      <c r="Z17" s="113"/>
      <c r="AA17" s="113">
        <v>120</v>
      </c>
      <c r="AB17" s="113"/>
      <c r="AC17" s="113"/>
      <c r="AD17" s="113"/>
      <c r="AE17" s="113"/>
      <c r="AF17" s="113"/>
      <c r="AG17" s="113"/>
      <c r="AH17" s="114"/>
      <c r="AI17" s="114"/>
      <c r="AJ17" s="114"/>
      <c r="AK17" s="114"/>
    </row>
    <row r="18" spans="1:37" ht="242.25" x14ac:dyDescent="0.25">
      <c r="A18" s="135" t="s">
        <v>118</v>
      </c>
      <c r="B18" s="148">
        <v>7</v>
      </c>
      <c r="C18" s="23">
        <v>15</v>
      </c>
      <c r="D18" s="24" t="s">
        <v>65</v>
      </c>
      <c r="E18" s="33" t="s">
        <v>41</v>
      </c>
      <c r="F18" s="30" t="s">
        <v>101</v>
      </c>
      <c r="G18" s="33" t="s">
        <v>113</v>
      </c>
      <c r="H18" s="37">
        <v>0.63</v>
      </c>
      <c r="I18" s="33">
        <v>600</v>
      </c>
      <c r="J18" s="125">
        <f t="shared" si="0"/>
        <v>0</v>
      </c>
      <c r="K18" s="126" t="str">
        <f t="shared" si="1"/>
        <v>OK</v>
      </c>
      <c r="L18" s="19">
        <v>0</v>
      </c>
      <c r="M18" s="19">
        <v>0</v>
      </c>
      <c r="N18" s="19">
        <v>150</v>
      </c>
      <c r="O18" s="19">
        <v>0</v>
      </c>
      <c r="P18" s="19">
        <v>0</v>
      </c>
      <c r="Q18" s="19">
        <v>0</v>
      </c>
      <c r="R18" s="19">
        <v>0</v>
      </c>
      <c r="S18" s="19">
        <v>0</v>
      </c>
      <c r="T18" s="19">
        <v>0</v>
      </c>
      <c r="U18" s="19">
        <v>0</v>
      </c>
      <c r="V18" s="19">
        <v>150</v>
      </c>
      <c r="W18" s="19">
        <v>0</v>
      </c>
      <c r="X18" s="19">
        <v>0</v>
      </c>
      <c r="Y18" s="113"/>
      <c r="Z18" s="113"/>
      <c r="AA18" s="113"/>
      <c r="AB18" s="113">
        <v>100</v>
      </c>
      <c r="AC18" s="113"/>
      <c r="AD18" s="113"/>
      <c r="AE18" s="113"/>
      <c r="AF18" s="113"/>
      <c r="AG18" s="113"/>
      <c r="AH18" s="114"/>
      <c r="AI18" s="114"/>
      <c r="AJ18" s="114"/>
      <c r="AK18" s="114">
        <v>200</v>
      </c>
    </row>
    <row r="19" spans="1:37" ht="156.75" x14ac:dyDescent="0.25">
      <c r="A19" s="135"/>
      <c r="B19" s="148"/>
      <c r="C19" s="23">
        <v>16</v>
      </c>
      <c r="D19" s="24" t="s">
        <v>66</v>
      </c>
      <c r="E19" s="33" t="s">
        <v>41</v>
      </c>
      <c r="F19" s="30" t="s">
        <v>101</v>
      </c>
      <c r="G19" s="33" t="s">
        <v>113</v>
      </c>
      <c r="H19" s="37">
        <v>1.08</v>
      </c>
      <c r="I19" s="33">
        <v>60</v>
      </c>
      <c r="J19" s="125">
        <f t="shared" si="0"/>
        <v>0</v>
      </c>
      <c r="K19" s="126" t="str">
        <f t="shared" si="1"/>
        <v>OK</v>
      </c>
      <c r="L19" s="19">
        <v>0</v>
      </c>
      <c r="M19" s="19">
        <v>0</v>
      </c>
      <c r="N19" s="19">
        <v>20</v>
      </c>
      <c r="O19" s="19">
        <v>0</v>
      </c>
      <c r="P19" s="19">
        <v>0</v>
      </c>
      <c r="Q19" s="19">
        <v>0</v>
      </c>
      <c r="R19" s="19">
        <v>0</v>
      </c>
      <c r="S19" s="19">
        <v>0</v>
      </c>
      <c r="T19" s="19">
        <v>0</v>
      </c>
      <c r="U19" s="19">
        <v>0</v>
      </c>
      <c r="V19" s="19">
        <v>20</v>
      </c>
      <c r="W19" s="19">
        <v>0</v>
      </c>
      <c r="X19" s="19">
        <v>0</v>
      </c>
      <c r="Y19" s="113"/>
      <c r="Z19" s="113"/>
      <c r="AA19" s="113"/>
      <c r="AB19" s="113">
        <v>20</v>
      </c>
      <c r="AC19" s="113"/>
      <c r="AD19" s="113"/>
      <c r="AE19" s="113"/>
      <c r="AF19" s="113"/>
      <c r="AG19" s="113"/>
      <c r="AH19" s="114"/>
      <c r="AI19" s="114"/>
      <c r="AJ19" s="114"/>
      <c r="AK19" s="114"/>
    </row>
    <row r="20" spans="1:37" ht="213.75" x14ac:dyDescent="0.25">
      <c r="A20" s="135"/>
      <c r="B20" s="148"/>
      <c r="C20" s="23">
        <v>17</v>
      </c>
      <c r="D20" s="24" t="s">
        <v>67</v>
      </c>
      <c r="E20" s="33" t="s">
        <v>44</v>
      </c>
      <c r="F20" s="30" t="s">
        <v>99</v>
      </c>
      <c r="G20" s="33" t="s">
        <v>113</v>
      </c>
      <c r="H20" s="37">
        <v>1.35</v>
      </c>
      <c r="I20" s="33">
        <v>360</v>
      </c>
      <c r="J20" s="125">
        <f t="shared" si="0"/>
        <v>110</v>
      </c>
      <c r="K20" s="126" t="str">
        <f t="shared" si="1"/>
        <v>OK</v>
      </c>
      <c r="L20" s="19">
        <v>0</v>
      </c>
      <c r="M20" s="19">
        <v>0</v>
      </c>
      <c r="N20" s="19">
        <v>10</v>
      </c>
      <c r="O20" s="19">
        <v>0</v>
      </c>
      <c r="P20" s="19">
        <v>0</v>
      </c>
      <c r="Q20" s="19">
        <v>0</v>
      </c>
      <c r="R20" s="19">
        <v>0</v>
      </c>
      <c r="S20" s="19">
        <v>0</v>
      </c>
      <c r="T20" s="19">
        <v>0</v>
      </c>
      <c r="U20" s="19">
        <v>0</v>
      </c>
      <c r="V20" s="19">
        <v>120</v>
      </c>
      <c r="W20" s="19">
        <v>0</v>
      </c>
      <c r="X20" s="19">
        <v>0</v>
      </c>
      <c r="Y20" s="113"/>
      <c r="Z20" s="113"/>
      <c r="AA20" s="113"/>
      <c r="AB20" s="113"/>
      <c r="AC20" s="113"/>
      <c r="AD20" s="113"/>
      <c r="AE20" s="113"/>
      <c r="AF20" s="113"/>
      <c r="AG20" s="113"/>
      <c r="AH20" s="114"/>
      <c r="AI20" s="114"/>
      <c r="AJ20" s="114"/>
      <c r="AK20" s="114">
        <v>120</v>
      </c>
    </row>
    <row r="21" spans="1:37" ht="171" x14ac:dyDescent="0.25">
      <c r="A21" s="135"/>
      <c r="B21" s="148"/>
      <c r="C21" s="23">
        <v>18</v>
      </c>
      <c r="D21" s="27" t="s">
        <v>68</v>
      </c>
      <c r="E21" s="33" t="s">
        <v>41</v>
      </c>
      <c r="F21" s="30" t="s">
        <v>102</v>
      </c>
      <c r="G21" s="33" t="s">
        <v>113</v>
      </c>
      <c r="H21" s="37">
        <v>3.32</v>
      </c>
      <c r="I21" s="33">
        <v>500</v>
      </c>
      <c r="J21" s="125">
        <f t="shared" si="0"/>
        <v>0</v>
      </c>
      <c r="K21" s="126" t="str">
        <f t="shared" si="1"/>
        <v>OK</v>
      </c>
      <c r="L21" s="19"/>
      <c r="M21" s="19">
        <v>0</v>
      </c>
      <c r="N21" s="19">
        <v>10</v>
      </c>
      <c r="O21" s="19">
        <v>0</v>
      </c>
      <c r="P21" s="19">
        <v>60</v>
      </c>
      <c r="Q21" s="19">
        <v>0</v>
      </c>
      <c r="R21" s="19">
        <v>0</v>
      </c>
      <c r="S21" s="19">
        <v>0</v>
      </c>
      <c r="T21" s="19">
        <v>0</v>
      </c>
      <c r="U21" s="19">
        <v>0</v>
      </c>
      <c r="V21" s="19">
        <v>80</v>
      </c>
      <c r="W21" s="19">
        <v>0</v>
      </c>
      <c r="X21" s="19">
        <v>0</v>
      </c>
      <c r="Y21" s="113">
        <v>150</v>
      </c>
      <c r="Z21" s="113"/>
      <c r="AA21" s="113"/>
      <c r="AB21" s="113">
        <v>150</v>
      </c>
      <c r="AC21" s="113"/>
      <c r="AD21" s="113"/>
      <c r="AE21" s="113"/>
      <c r="AF21" s="113"/>
      <c r="AG21" s="113"/>
      <c r="AH21" s="114"/>
      <c r="AI21" s="114"/>
      <c r="AJ21" s="114"/>
      <c r="AK21" s="114">
        <v>50</v>
      </c>
    </row>
    <row r="22" spans="1:37" ht="342" x14ac:dyDescent="0.25">
      <c r="A22" s="127" t="s">
        <v>116</v>
      </c>
      <c r="B22" s="98">
        <v>8</v>
      </c>
      <c r="C22" s="25">
        <v>19</v>
      </c>
      <c r="D22" s="26" t="s">
        <v>69</v>
      </c>
      <c r="E22" s="34" t="s">
        <v>44</v>
      </c>
      <c r="F22" s="31" t="s">
        <v>97</v>
      </c>
      <c r="G22" s="34" t="s">
        <v>113</v>
      </c>
      <c r="H22" s="38">
        <v>3.03</v>
      </c>
      <c r="I22" s="34">
        <v>960</v>
      </c>
      <c r="J22" s="125">
        <f t="shared" si="0"/>
        <v>120</v>
      </c>
      <c r="K22" s="126" t="str">
        <f t="shared" si="1"/>
        <v>OK</v>
      </c>
      <c r="L22" s="19">
        <v>240</v>
      </c>
      <c r="M22" s="19">
        <v>0</v>
      </c>
      <c r="N22" s="19">
        <v>0</v>
      </c>
      <c r="O22" s="19">
        <v>0</v>
      </c>
      <c r="P22" s="19">
        <v>0</v>
      </c>
      <c r="Q22" s="19">
        <v>0</v>
      </c>
      <c r="R22" s="19">
        <v>0</v>
      </c>
      <c r="S22" s="19">
        <v>0</v>
      </c>
      <c r="T22" s="19">
        <v>0</v>
      </c>
      <c r="U22" s="19">
        <v>0</v>
      </c>
      <c r="V22" s="19">
        <v>0</v>
      </c>
      <c r="W22" s="19">
        <v>0</v>
      </c>
      <c r="X22" s="19">
        <v>0</v>
      </c>
      <c r="Y22" s="113">
        <v>360</v>
      </c>
      <c r="Z22" s="113"/>
      <c r="AA22" s="113"/>
      <c r="AB22" s="113"/>
      <c r="AC22" s="113"/>
      <c r="AD22" s="113"/>
      <c r="AE22" s="113"/>
      <c r="AF22" s="113"/>
      <c r="AG22" s="113">
        <v>240</v>
      </c>
      <c r="AH22" s="114"/>
      <c r="AI22" s="114"/>
      <c r="AJ22" s="114"/>
      <c r="AK22" s="114"/>
    </row>
    <row r="23" spans="1:37" ht="327.75" x14ac:dyDescent="0.25">
      <c r="A23" s="128" t="s">
        <v>119</v>
      </c>
      <c r="B23" s="99">
        <v>9</v>
      </c>
      <c r="C23" s="23">
        <v>20</v>
      </c>
      <c r="D23" s="24" t="s">
        <v>70</v>
      </c>
      <c r="E23" s="33" t="s">
        <v>44</v>
      </c>
      <c r="F23" s="30" t="s">
        <v>103</v>
      </c>
      <c r="G23" s="33" t="s">
        <v>113</v>
      </c>
      <c r="H23" s="37">
        <v>3.24</v>
      </c>
      <c r="I23" s="33">
        <v>960</v>
      </c>
      <c r="J23" s="125">
        <f t="shared" si="0"/>
        <v>0</v>
      </c>
      <c r="K23" s="126" t="str">
        <f t="shared" si="1"/>
        <v>OK</v>
      </c>
      <c r="L23" s="19">
        <v>0</v>
      </c>
      <c r="M23" s="19">
        <v>120</v>
      </c>
      <c r="N23" s="19">
        <v>0</v>
      </c>
      <c r="O23" s="19">
        <v>0</v>
      </c>
      <c r="P23" s="19">
        <v>0</v>
      </c>
      <c r="Q23" s="19">
        <v>0</v>
      </c>
      <c r="R23" s="19">
        <v>0</v>
      </c>
      <c r="S23" s="19">
        <v>0</v>
      </c>
      <c r="T23" s="19">
        <v>0</v>
      </c>
      <c r="U23" s="19">
        <v>240</v>
      </c>
      <c r="V23" s="19">
        <v>0</v>
      </c>
      <c r="W23" s="19">
        <v>0</v>
      </c>
      <c r="X23" s="19">
        <v>0</v>
      </c>
      <c r="Y23" s="113"/>
      <c r="Z23" s="113"/>
      <c r="AA23" s="113"/>
      <c r="AB23" s="113"/>
      <c r="AC23" s="113">
        <v>240</v>
      </c>
      <c r="AD23" s="113"/>
      <c r="AE23" s="113"/>
      <c r="AF23" s="113"/>
      <c r="AG23" s="113"/>
      <c r="AH23" s="114">
        <v>360</v>
      </c>
      <c r="AI23" s="114"/>
      <c r="AJ23" s="114"/>
      <c r="AK23" s="114"/>
    </row>
    <row r="24" spans="1:37" ht="199.5" x14ac:dyDescent="0.25">
      <c r="A24" s="137" t="s">
        <v>117</v>
      </c>
      <c r="B24" s="147">
        <v>10</v>
      </c>
      <c r="C24" s="25">
        <v>21</v>
      </c>
      <c r="D24" s="26" t="s">
        <v>316</v>
      </c>
      <c r="E24" s="34" t="s">
        <v>92</v>
      </c>
      <c r="F24" s="31" t="s">
        <v>104</v>
      </c>
      <c r="G24" s="34" t="s">
        <v>114</v>
      </c>
      <c r="H24" s="38">
        <v>2.4700000000000002</v>
      </c>
      <c r="I24" s="34">
        <v>2500</v>
      </c>
      <c r="J24" s="125">
        <f t="shared" si="0"/>
        <v>0</v>
      </c>
      <c r="K24" s="126" t="str">
        <f t="shared" si="1"/>
        <v>OK</v>
      </c>
      <c r="L24" s="19">
        <v>0</v>
      </c>
      <c r="M24" s="19">
        <v>0</v>
      </c>
      <c r="N24" s="19">
        <v>0</v>
      </c>
      <c r="O24" s="19">
        <v>500</v>
      </c>
      <c r="P24" s="19">
        <v>0</v>
      </c>
      <c r="Q24" s="19">
        <v>0</v>
      </c>
      <c r="R24" s="19">
        <v>0</v>
      </c>
      <c r="S24" s="19">
        <v>0</v>
      </c>
      <c r="T24" s="19">
        <v>500</v>
      </c>
      <c r="U24" s="19">
        <v>0</v>
      </c>
      <c r="V24" s="19">
        <v>0</v>
      </c>
      <c r="W24" s="19">
        <v>0</v>
      </c>
      <c r="X24" s="19">
        <v>0</v>
      </c>
      <c r="Y24" s="113"/>
      <c r="Z24" s="113"/>
      <c r="AA24" s="113">
        <v>800</v>
      </c>
      <c r="AB24" s="113"/>
      <c r="AC24" s="113"/>
      <c r="AD24" s="113"/>
      <c r="AE24" s="113"/>
      <c r="AF24" s="113"/>
      <c r="AG24" s="113"/>
      <c r="AH24" s="114"/>
      <c r="AI24" s="114">
        <v>700</v>
      </c>
      <c r="AJ24" s="114"/>
      <c r="AK24" s="114"/>
    </row>
    <row r="25" spans="1:37"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v>0</v>
      </c>
      <c r="U25" s="19">
        <v>0</v>
      </c>
      <c r="V25" s="19">
        <v>0</v>
      </c>
      <c r="W25" s="19">
        <v>0</v>
      </c>
      <c r="X25" s="19">
        <v>0</v>
      </c>
      <c r="Y25" s="113"/>
      <c r="Z25" s="113"/>
      <c r="AA25" s="113"/>
      <c r="AB25" s="113"/>
      <c r="AC25" s="113"/>
      <c r="AD25" s="113"/>
      <c r="AE25" s="113"/>
      <c r="AF25" s="113"/>
      <c r="AG25" s="113"/>
      <c r="AH25" s="114"/>
      <c r="AI25" s="114"/>
      <c r="AJ25" s="114"/>
      <c r="AK25" s="114"/>
    </row>
    <row r="26" spans="1:37" ht="110.25" customHeight="1" x14ac:dyDescent="0.25">
      <c r="A26" s="128" t="s">
        <v>120</v>
      </c>
      <c r="B26" s="99">
        <v>11</v>
      </c>
      <c r="C26" s="23">
        <v>23</v>
      </c>
      <c r="D26" s="24" t="s">
        <v>71</v>
      </c>
      <c r="E26" s="33" t="s">
        <v>41</v>
      </c>
      <c r="F26" s="30" t="s">
        <v>105</v>
      </c>
      <c r="G26" s="33" t="s">
        <v>114</v>
      </c>
      <c r="H26" s="37">
        <v>32.97</v>
      </c>
      <c r="I26" s="33">
        <v>100</v>
      </c>
      <c r="J26" s="125">
        <f t="shared" si="0"/>
        <v>50</v>
      </c>
      <c r="K26" s="126" t="str">
        <f t="shared" si="1"/>
        <v>OK</v>
      </c>
      <c r="L26" s="19">
        <v>0</v>
      </c>
      <c r="M26" s="19">
        <v>0</v>
      </c>
      <c r="N26" s="19">
        <v>0</v>
      </c>
      <c r="O26" s="19">
        <v>0</v>
      </c>
      <c r="P26" s="19">
        <v>0</v>
      </c>
      <c r="Q26" s="19">
        <v>0</v>
      </c>
      <c r="R26" s="19">
        <v>0</v>
      </c>
      <c r="S26" s="19">
        <v>0</v>
      </c>
      <c r="T26" s="19">
        <v>0</v>
      </c>
      <c r="U26" s="19">
        <v>0</v>
      </c>
      <c r="V26" s="19">
        <v>0</v>
      </c>
      <c r="W26" s="19">
        <v>0</v>
      </c>
      <c r="X26" s="19">
        <v>0</v>
      </c>
      <c r="Y26" s="113"/>
      <c r="Z26" s="113"/>
      <c r="AA26" s="113"/>
      <c r="AB26" s="113"/>
      <c r="AC26" s="113"/>
      <c r="AD26" s="113">
        <v>25</v>
      </c>
      <c r="AE26" s="113"/>
      <c r="AF26" s="113"/>
      <c r="AG26" s="113"/>
      <c r="AH26" s="114"/>
      <c r="AI26" s="114"/>
      <c r="AJ26" s="114">
        <v>25</v>
      </c>
      <c r="AK26" s="114"/>
    </row>
    <row r="27" spans="1:37" ht="121.5" customHeight="1" x14ac:dyDescent="0.25">
      <c r="A27" s="136" t="s">
        <v>121</v>
      </c>
      <c r="B27" s="147">
        <v>12</v>
      </c>
      <c r="C27" s="25">
        <v>24</v>
      </c>
      <c r="D27" s="26" t="s">
        <v>72</v>
      </c>
      <c r="E27" s="34" t="s">
        <v>41</v>
      </c>
      <c r="F27" s="31"/>
      <c r="G27" s="34" t="s">
        <v>113</v>
      </c>
      <c r="H27" s="38">
        <v>0</v>
      </c>
      <c r="I27" s="34">
        <v>600</v>
      </c>
      <c r="J27" s="125">
        <f t="shared" si="0"/>
        <v>600</v>
      </c>
      <c r="K27" s="126" t="str">
        <f t="shared" si="1"/>
        <v>OK</v>
      </c>
      <c r="L27" s="19">
        <v>0</v>
      </c>
      <c r="M27" s="19">
        <v>0</v>
      </c>
      <c r="N27" s="19">
        <v>0</v>
      </c>
      <c r="O27" s="19">
        <v>0</v>
      </c>
      <c r="P27" s="19">
        <v>0</v>
      </c>
      <c r="Q27" s="19">
        <v>0</v>
      </c>
      <c r="R27" s="19">
        <v>0</v>
      </c>
      <c r="S27" s="19">
        <v>0</v>
      </c>
      <c r="T27" s="19">
        <v>0</v>
      </c>
      <c r="U27" s="19">
        <v>0</v>
      </c>
      <c r="V27" s="19">
        <v>0</v>
      </c>
      <c r="W27" s="19">
        <v>0</v>
      </c>
      <c r="X27" s="19">
        <v>0</v>
      </c>
      <c r="Y27" s="113"/>
      <c r="Z27" s="113"/>
      <c r="AA27" s="113"/>
      <c r="AB27" s="113"/>
      <c r="AC27" s="113"/>
      <c r="AD27" s="113"/>
      <c r="AE27" s="113"/>
      <c r="AF27" s="113"/>
      <c r="AG27" s="113"/>
      <c r="AH27" s="114"/>
      <c r="AI27" s="114"/>
      <c r="AJ27" s="114"/>
      <c r="AK27" s="114"/>
    </row>
    <row r="28" spans="1:37" ht="128.25" x14ac:dyDescent="0.25">
      <c r="A28" s="137"/>
      <c r="B28" s="147"/>
      <c r="C28" s="28">
        <v>25</v>
      </c>
      <c r="D28" s="29" t="s">
        <v>73</v>
      </c>
      <c r="E28" s="35" t="s">
        <v>41</v>
      </c>
      <c r="F28" s="32"/>
      <c r="G28" s="35" t="s">
        <v>113</v>
      </c>
      <c r="H28" s="38">
        <v>0</v>
      </c>
      <c r="I28" s="34">
        <v>1000</v>
      </c>
      <c r="J28" s="125">
        <f t="shared" si="0"/>
        <v>1000</v>
      </c>
      <c r="K28" s="126" t="str">
        <f t="shared" si="1"/>
        <v>OK</v>
      </c>
      <c r="L28" s="19">
        <v>0</v>
      </c>
      <c r="M28" s="19">
        <v>0</v>
      </c>
      <c r="N28" s="19">
        <v>0</v>
      </c>
      <c r="O28" s="19">
        <v>0</v>
      </c>
      <c r="P28" s="19">
        <v>0</v>
      </c>
      <c r="Q28" s="19">
        <v>0</v>
      </c>
      <c r="R28" s="19">
        <v>0</v>
      </c>
      <c r="S28" s="19">
        <v>0</v>
      </c>
      <c r="T28" s="19">
        <v>0</v>
      </c>
      <c r="U28" s="19">
        <v>0</v>
      </c>
      <c r="V28" s="19">
        <v>0</v>
      </c>
      <c r="W28" s="19">
        <v>0</v>
      </c>
      <c r="X28" s="19">
        <v>0</v>
      </c>
      <c r="Y28" s="113"/>
      <c r="Z28" s="113"/>
      <c r="AA28" s="113"/>
      <c r="AB28" s="113"/>
      <c r="AC28" s="113"/>
      <c r="AD28" s="113"/>
      <c r="AE28" s="113"/>
      <c r="AF28" s="113"/>
      <c r="AG28" s="113"/>
      <c r="AH28" s="114"/>
      <c r="AI28" s="114"/>
      <c r="AJ28" s="114"/>
      <c r="AK28" s="114"/>
    </row>
    <row r="29" spans="1:37" ht="71.25" x14ac:dyDescent="0.25">
      <c r="A29" s="137"/>
      <c r="B29" s="147"/>
      <c r="C29" s="25">
        <v>26</v>
      </c>
      <c r="D29" s="26" t="s">
        <v>74</v>
      </c>
      <c r="E29" s="34" t="s">
        <v>41</v>
      </c>
      <c r="F29" s="31"/>
      <c r="G29" s="34" t="s">
        <v>113</v>
      </c>
      <c r="H29" s="38">
        <v>0</v>
      </c>
      <c r="I29" s="34">
        <v>600</v>
      </c>
      <c r="J29" s="125">
        <f t="shared" si="0"/>
        <v>600</v>
      </c>
      <c r="K29" s="126" t="str">
        <f t="shared" si="1"/>
        <v>OK</v>
      </c>
      <c r="L29" s="21"/>
      <c r="M29" s="21"/>
      <c r="N29" s="21"/>
      <c r="O29" s="21"/>
      <c r="P29" s="21"/>
      <c r="Q29" s="21"/>
      <c r="R29" s="21"/>
      <c r="S29" s="21"/>
      <c r="T29" s="21"/>
      <c r="U29" s="21"/>
      <c r="V29" s="21"/>
      <c r="W29" s="21"/>
      <c r="X29" s="21"/>
      <c r="Y29" s="113"/>
      <c r="Z29" s="113"/>
      <c r="AA29" s="113"/>
      <c r="AB29" s="113"/>
      <c r="AC29" s="113"/>
      <c r="AD29" s="113"/>
      <c r="AE29" s="113"/>
      <c r="AF29" s="113"/>
      <c r="AG29" s="113"/>
      <c r="AH29" s="114"/>
      <c r="AI29" s="114"/>
      <c r="AJ29" s="114"/>
      <c r="AK29" s="114"/>
    </row>
    <row r="30" spans="1:37" ht="185.25" x14ac:dyDescent="0.25">
      <c r="A30" s="128" t="s">
        <v>119</v>
      </c>
      <c r="B30" s="99">
        <v>13</v>
      </c>
      <c r="C30" s="23">
        <v>27</v>
      </c>
      <c r="D30" s="24" t="s">
        <v>318</v>
      </c>
      <c r="E30" s="33" t="s">
        <v>45</v>
      </c>
      <c r="F30" s="30" t="s">
        <v>106</v>
      </c>
      <c r="G30" s="33" t="s">
        <v>113</v>
      </c>
      <c r="H30" s="37">
        <v>0.76</v>
      </c>
      <c r="I30" s="33">
        <v>1920</v>
      </c>
      <c r="J30" s="125">
        <f t="shared" si="0"/>
        <v>256</v>
      </c>
      <c r="K30" s="126" t="str">
        <f t="shared" si="1"/>
        <v>OK</v>
      </c>
      <c r="L30" s="21"/>
      <c r="M30" s="21">
        <v>384</v>
      </c>
      <c r="N30" s="21"/>
      <c r="O30" s="21"/>
      <c r="P30" s="21"/>
      <c r="Q30" s="21"/>
      <c r="R30" s="21"/>
      <c r="S30" s="21"/>
      <c r="T30" s="21"/>
      <c r="U30" s="21"/>
      <c r="V30" s="21"/>
      <c r="W30" s="21"/>
      <c r="X30" s="21"/>
      <c r="Y30" s="113"/>
      <c r="Z30" s="113"/>
      <c r="AA30" s="113"/>
      <c r="AB30" s="113"/>
      <c r="AC30" s="113">
        <v>640</v>
      </c>
      <c r="AD30" s="113"/>
      <c r="AE30" s="113"/>
      <c r="AF30" s="113"/>
      <c r="AG30" s="113"/>
      <c r="AH30" s="114">
        <v>640</v>
      </c>
      <c r="AI30" s="114"/>
      <c r="AJ30" s="114"/>
      <c r="AK30" s="114"/>
    </row>
    <row r="31" spans="1:37" ht="199.5" x14ac:dyDescent="0.25">
      <c r="A31" s="129" t="s">
        <v>122</v>
      </c>
      <c r="B31" s="98">
        <v>14</v>
      </c>
      <c r="C31" s="25">
        <v>28</v>
      </c>
      <c r="D31" s="26" t="s">
        <v>319</v>
      </c>
      <c r="E31" s="34" t="s">
        <v>45</v>
      </c>
      <c r="F31" s="31" t="s">
        <v>107</v>
      </c>
      <c r="G31" s="34" t="s">
        <v>113</v>
      </c>
      <c r="H31" s="38">
        <v>5.84</v>
      </c>
      <c r="I31" s="34">
        <v>5000</v>
      </c>
      <c r="J31" s="125">
        <f t="shared" si="0"/>
        <v>5000</v>
      </c>
      <c r="K31" s="126" t="str">
        <f t="shared" si="1"/>
        <v>OK</v>
      </c>
      <c r="L31" s="21"/>
      <c r="M31" s="21"/>
      <c r="N31" s="21"/>
      <c r="O31" s="21"/>
      <c r="P31" s="21"/>
      <c r="Q31" s="21"/>
      <c r="R31" s="21"/>
      <c r="S31" s="21"/>
      <c r="T31" s="21"/>
      <c r="U31" s="21"/>
      <c r="V31" s="21"/>
      <c r="W31" s="21"/>
      <c r="X31" s="21"/>
      <c r="Y31" s="113"/>
      <c r="Z31" s="113"/>
      <c r="AA31" s="113"/>
      <c r="AB31" s="113"/>
      <c r="AC31" s="113"/>
      <c r="AD31" s="113"/>
      <c r="AE31" s="113"/>
      <c r="AF31" s="113"/>
      <c r="AG31" s="113"/>
      <c r="AH31" s="114"/>
      <c r="AI31" s="114"/>
      <c r="AJ31" s="114"/>
      <c r="AK31" s="114"/>
    </row>
    <row r="32" spans="1:37" ht="285" x14ac:dyDescent="0.25">
      <c r="A32" s="128" t="s">
        <v>119</v>
      </c>
      <c r="B32" s="99">
        <v>15</v>
      </c>
      <c r="C32" s="23">
        <v>29</v>
      </c>
      <c r="D32" s="24" t="s">
        <v>320</v>
      </c>
      <c r="E32" s="33" t="s">
        <v>93</v>
      </c>
      <c r="F32" s="30" t="s">
        <v>108</v>
      </c>
      <c r="G32" s="33" t="s">
        <v>113</v>
      </c>
      <c r="H32" s="37">
        <v>11.05</v>
      </c>
      <c r="I32" s="33">
        <v>3000</v>
      </c>
      <c r="J32" s="125">
        <f t="shared" si="0"/>
        <v>300</v>
      </c>
      <c r="K32" s="126" t="str">
        <f t="shared" si="1"/>
        <v>OK</v>
      </c>
      <c r="L32" s="21"/>
      <c r="M32" s="21"/>
      <c r="N32" s="21"/>
      <c r="O32" s="21"/>
      <c r="P32" s="21"/>
      <c r="Q32" s="21">
        <v>400</v>
      </c>
      <c r="R32" s="21"/>
      <c r="S32" s="21"/>
      <c r="T32" s="21"/>
      <c r="U32" s="21">
        <v>600</v>
      </c>
      <c r="V32" s="21"/>
      <c r="W32" s="21"/>
      <c r="X32" s="21">
        <v>200</v>
      </c>
      <c r="Y32" s="113"/>
      <c r="Z32" s="113"/>
      <c r="AA32" s="113"/>
      <c r="AB32" s="113"/>
      <c r="AC32" s="113"/>
      <c r="AD32" s="113"/>
      <c r="AE32" s="113">
        <v>700</v>
      </c>
      <c r="AF32" s="113"/>
      <c r="AG32" s="113"/>
      <c r="AH32" s="114">
        <v>800</v>
      </c>
      <c r="AI32" s="114"/>
      <c r="AJ32" s="114"/>
      <c r="AK32" s="114"/>
    </row>
    <row r="33" spans="1:37" ht="199.5" x14ac:dyDescent="0.25">
      <c r="A33" s="129" t="s">
        <v>121</v>
      </c>
      <c r="B33" s="98">
        <v>16</v>
      </c>
      <c r="C33" s="25">
        <v>30</v>
      </c>
      <c r="D33" s="26" t="s">
        <v>321</v>
      </c>
      <c r="E33" s="34" t="s">
        <v>45</v>
      </c>
      <c r="F33" s="31"/>
      <c r="G33" s="34" t="s">
        <v>113</v>
      </c>
      <c r="H33" s="38">
        <v>0</v>
      </c>
      <c r="I33" s="34">
        <v>4000</v>
      </c>
      <c r="J33" s="125">
        <f t="shared" si="0"/>
        <v>4000</v>
      </c>
      <c r="K33" s="126" t="str">
        <f t="shared" si="1"/>
        <v>OK</v>
      </c>
      <c r="L33" s="21"/>
      <c r="M33" s="21"/>
      <c r="N33" s="21"/>
      <c r="O33" s="21"/>
      <c r="P33" s="21"/>
      <c r="Q33" s="21"/>
      <c r="R33" s="21"/>
      <c r="S33" s="21"/>
      <c r="T33" s="21"/>
      <c r="U33" s="21"/>
      <c r="V33" s="21"/>
      <c r="W33" s="21"/>
      <c r="X33" s="21"/>
      <c r="Y33" s="113"/>
      <c r="Z33" s="113"/>
      <c r="AA33" s="113"/>
      <c r="AB33" s="113"/>
      <c r="AC33" s="113"/>
      <c r="AD33" s="113"/>
      <c r="AE33" s="113"/>
      <c r="AF33" s="113"/>
      <c r="AG33" s="113"/>
      <c r="AH33" s="114"/>
      <c r="AI33" s="114"/>
      <c r="AJ33" s="114"/>
      <c r="AK33" s="114"/>
    </row>
    <row r="34" spans="1:37" ht="114" x14ac:dyDescent="0.25">
      <c r="A34" s="138" t="s">
        <v>121</v>
      </c>
      <c r="B34" s="148">
        <v>17</v>
      </c>
      <c r="C34" s="23">
        <v>31</v>
      </c>
      <c r="D34" s="24" t="s">
        <v>75</v>
      </c>
      <c r="E34" s="33" t="s">
        <v>41</v>
      </c>
      <c r="F34" s="30"/>
      <c r="G34" s="33" t="s">
        <v>113</v>
      </c>
      <c r="H34" s="37">
        <v>0</v>
      </c>
      <c r="I34" s="33">
        <v>30</v>
      </c>
      <c r="J34" s="125">
        <f t="shared" si="0"/>
        <v>30</v>
      </c>
      <c r="K34" s="126" t="str">
        <f t="shared" si="1"/>
        <v>OK</v>
      </c>
      <c r="L34" s="21"/>
      <c r="M34" s="21"/>
      <c r="N34" s="21"/>
      <c r="O34" s="21"/>
      <c r="P34" s="21"/>
      <c r="Q34" s="21"/>
      <c r="R34" s="21"/>
      <c r="S34" s="21"/>
      <c r="T34" s="21"/>
      <c r="U34" s="21"/>
      <c r="V34" s="21"/>
      <c r="W34" s="21"/>
      <c r="X34" s="21"/>
      <c r="Y34" s="113"/>
      <c r="Z34" s="113"/>
      <c r="AA34" s="113"/>
      <c r="AB34" s="113"/>
      <c r="AC34" s="113"/>
      <c r="AD34" s="113"/>
      <c r="AE34" s="113"/>
      <c r="AF34" s="113"/>
      <c r="AG34" s="113"/>
      <c r="AH34" s="114"/>
      <c r="AI34" s="114"/>
      <c r="AJ34" s="114"/>
      <c r="AK34" s="114"/>
    </row>
    <row r="35" spans="1:37" ht="71.25" x14ac:dyDescent="0.25">
      <c r="A35" s="138"/>
      <c r="B35" s="148"/>
      <c r="C35" s="23">
        <v>32</v>
      </c>
      <c r="D35" s="24" t="s">
        <v>76</v>
      </c>
      <c r="E35" s="33" t="s">
        <v>41</v>
      </c>
      <c r="F35" s="30"/>
      <c r="G35" s="33" t="s">
        <v>113</v>
      </c>
      <c r="H35" s="37">
        <v>0</v>
      </c>
      <c r="I35" s="33">
        <v>40</v>
      </c>
      <c r="J35" s="125">
        <f t="shared" si="0"/>
        <v>40</v>
      </c>
      <c r="K35" s="126" t="str">
        <f t="shared" si="1"/>
        <v>OK</v>
      </c>
      <c r="L35" s="21"/>
      <c r="M35" s="21"/>
      <c r="N35" s="21"/>
      <c r="O35" s="21"/>
      <c r="P35" s="21"/>
      <c r="Q35" s="21"/>
      <c r="R35" s="21"/>
      <c r="S35" s="21"/>
      <c r="T35" s="21"/>
      <c r="U35" s="21"/>
      <c r="V35" s="21"/>
      <c r="W35" s="21"/>
      <c r="X35" s="21"/>
      <c r="Y35" s="113"/>
      <c r="Z35" s="113"/>
      <c r="AA35" s="113"/>
      <c r="AB35" s="113"/>
      <c r="AC35" s="113"/>
      <c r="AD35" s="113"/>
      <c r="AE35" s="113"/>
      <c r="AF35" s="113"/>
      <c r="AG35" s="113"/>
      <c r="AH35" s="114"/>
      <c r="AI35" s="114"/>
      <c r="AJ35" s="114"/>
      <c r="AK35" s="114"/>
    </row>
    <row r="36" spans="1:37" ht="85.5" x14ac:dyDescent="0.25">
      <c r="A36" s="138"/>
      <c r="B36" s="148"/>
      <c r="C36" s="23">
        <v>33</v>
      </c>
      <c r="D36" s="24" t="s">
        <v>77</v>
      </c>
      <c r="E36" s="33" t="s">
        <v>41</v>
      </c>
      <c r="F36" s="30"/>
      <c r="G36" s="33" t="s">
        <v>113</v>
      </c>
      <c r="H36" s="37">
        <v>0</v>
      </c>
      <c r="I36" s="33"/>
      <c r="J36" s="125">
        <f t="shared" si="0"/>
        <v>0</v>
      </c>
      <c r="K36" s="126" t="str">
        <f t="shared" si="1"/>
        <v>OK</v>
      </c>
      <c r="L36" s="21"/>
      <c r="M36" s="21"/>
      <c r="N36" s="21"/>
      <c r="O36" s="21"/>
      <c r="P36" s="21"/>
      <c r="Q36" s="21"/>
      <c r="R36" s="21"/>
      <c r="S36" s="21"/>
      <c r="T36" s="21"/>
      <c r="U36" s="21"/>
      <c r="V36" s="21"/>
      <c r="W36" s="21"/>
      <c r="X36" s="21"/>
      <c r="Y36" s="113"/>
      <c r="Z36" s="113"/>
      <c r="AA36" s="113"/>
      <c r="AB36" s="113"/>
      <c r="AC36" s="113"/>
      <c r="AD36" s="113"/>
      <c r="AE36" s="113"/>
      <c r="AF36" s="113"/>
      <c r="AG36" s="113"/>
      <c r="AH36" s="114"/>
      <c r="AI36" s="114"/>
      <c r="AJ36" s="114"/>
      <c r="AK36" s="114"/>
    </row>
    <row r="37" spans="1:37" ht="85.5" x14ac:dyDescent="0.25">
      <c r="A37" s="138"/>
      <c r="B37" s="148"/>
      <c r="C37" s="23">
        <v>34</v>
      </c>
      <c r="D37" s="24" t="s">
        <v>78</v>
      </c>
      <c r="E37" s="33" t="s">
        <v>41</v>
      </c>
      <c r="F37" s="30"/>
      <c r="G37" s="33" t="s">
        <v>113</v>
      </c>
      <c r="H37" s="37">
        <v>0</v>
      </c>
      <c r="I37" s="33">
        <v>200</v>
      </c>
      <c r="J37" s="125">
        <f t="shared" si="0"/>
        <v>200</v>
      </c>
      <c r="K37" s="126" t="str">
        <f t="shared" si="1"/>
        <v>OK</v>
      </c>
      <c r="L37" s="21"/>
      <c r="M37" s="21"/>
      <c r="N37" s="21"/>
      <c r="O37" s="21"/>
      <c r="P37" s="21"/>
      <c r="Q37" s="21"/>
      <c r="R37" s="21"/>
      <c r="S37" s="21"/>
      <c r="T37" s="21"/>
      <c r="U37" s="21"/>
      <c r="V37" s="21"/>
      <c r="W37" s="21"/>
      <c r="X37" s="21"/>
      <c r="Y37" s="113"/>
      <c r="Z37" s="113"/>
      <c r="AA37" s="113"/>
      <c r="AB37" s="113"/>
      <c r="AC37" s="113"/>
      <c r="AD37" s="113"/>
      <c r="AE37" s="113"/>
      <c r="AF37" s="113"/>
      <c r="AG37" s="113"/>
      <c r="AH37" s="114"/>
      <c r="AI37" s="114"/>
      <c r="AJ37" s="114"/>
      <c r="AK37" s="114"/>
    </row>
    <row r="38" spans="1:37" ht="71.25" x14ac:dyDescent="0.25">
      <c r="A38" s="138"/>
      <c r="B38" s="148"/>
      <c r="C38" s="23">
        <v>35</v>
      </c>
      <c r="D38" s="24" t="s">
        <v>79</v>
      </c>
      <c r="E38" s="33" t="s">
        <v>46</v>
      </c>
      <c r="F38" s="30"/>
      <c r="G38" s="33" t="s">
        <v>113</v>
      </c>
      <c r="H38" s="37">
        <v>0</v>
      </c>
      <c r="I38" s="33">
        <v>500</v>
      </c>
      <c r="J38" s="125">
        <f t="shared" si="0"/>
        <v>500</v>
      </c>
      <c r="K38" s="126" t="str">
        <f t="shared" si="1"/>
        <v>OK</v>
      </c>
      <c r="L38" s="21"/>
      <c r="M38" s="21"/>
      <c r="N38" s="21"/>
      <c r="O38" s="21"/>
      <c r="P38" s="21"/>
      <c r="Q38" s="21"/>
      <c r="R38" s="21"/>
      <c r="S38" s="21"/>
      <c r="T38" s="21"/>
      <c r="U38" s="21"/>
      <c r="V38" s="21"/>
      <c r="W38" s="21"/>
      <c r="X38" s="21"/>
      <c r="Y38" s="113"/>
      <c r="Z38" s="113"/>
      <c r="AA38" s="113"/>
      <c r="AB38" s="113"/>
      <c r="AC38" s="113"/>
      <c r="AD38" s="113"/>
      <c r="AE38" s="113"/>
      <c r="AF38" s="113"/>
      <c r="AG38" s="113"/>
      <c r="AH38" s="114"/>
      <c r="AI38" s="114"/>
      <c r="AJ38" s="114"/>
      <c r="AK38" s="114"/>
    </row>
    <row r="39" spans="1:37" ht="42.75" x14ac:dyDescent="0.25">
      <c r="A39" s="138"/>
      <c r="B39" s="148"/>
      <c r="C39" s="23">
        <v>36</v>
      </c>
      <c r="D39" s="24" t="s">
        <v>80</v>
      </c>
      <c r="E39" s="33" t="s">
        <v>41</v>
      </c>
      <c r="F39" s="30"/>
      <c r="G39" s="33" t="s">
        <v>113</v>
      </c>
      <c r="H39" s="37">
        <v>0</v>
      </c>
      <c r="I39" s="33">
        <v>30</v>
      </c>
      <c r="J39" s="125">
        <f t="shared" si="0"/>
        <v>30</v>
      </c>
      <c r="K39" s="126" t="str">
        <f t="shared" si="1"/>
        <v>OK</v>
      </c>
      <c r="L39" s="21"/>
      <c r="M39" s="21"/>
      <c r="N39" s="21"/>
      <c r="O39" s="21"/>
      <c r="P39" s="21"/>
      <c r="Q39" s="21"/>
      <c r="R39" s="21"/>
      <c r="S39" s="21"/>
      <c r="T39" s="21"/>
      <c r="U39" s="21"/>
      <c r="V39" s="21"/>
      <c r="W39" s="21"/>
      <c r="X39" s="21"/>
      <c r="Y39" s="113"/>
      <c r="Z39" s="113"/>
      <c r="AA39" s="113"/>
      <c r="AB39" s="113"/>
      <c r="AC39" s="113"/>
      <c r="AD39" s="113"/>
      <c r="AE39" s="113"/>
      <c r="AF39" s="113"/>
      <c r="AG39" s="113"/>
      <c r="AH39" s="114"/>
      <c r="AI39" s="114"/>
      <c r="AJ39" s="114"/>
      <c r="AK39" s="114"/>
    </row>
    <row r="40" spans="1:37" ht="142.5" x14ac:dyDescent="0.25">
      <c r="A40" s="138"/>
      <c r="B40" s="148"/>
      <c r="C40" s="23">
        <v>37</v>
      </c>
      <c r="D40" s="24" t="s">
        <v>81</v>
      </c>
      <c r="E40" s="33" t="s">
        <v>46</v>
      </c>
      <c r="F40" s="30"/>
      <c r="G40" s="33" t="s">
        <v>113</v>
      </c>
      <c r="H40" s="37">
        <v>0</v>
      </c>
      <c r="I40" s="33">
        <v>1000</v>
      </c>
      <c r="J40" s="125">
        <f t="shared" si="0"/>
        <v>1000</v>
      </c>
      <c r="K40" s="126" t="str">
        <f t="shared" si="1"/>
        <v>OK</v>
      </c>
      <c r="L40" s="21"/>
      <c r="M40" s="21"/>
      <c r="N40" s="21"/>
      <c r="O40" s="21"/>
      <c r="P40" s="21"/>
      <c r="Q40" s="21"/>
      <c r="R40" s="21"/>
      <c r="S40" s="21"/>
      <c r="T40" s="21"/>
      <c r="U40" s="21"/>
      <c r="V40" s="21"/>
      <c r="W40" s="21"/>
      <c r="X40" s="21"/>
      <c r="Y40" s="113"/>
      <c r="Z40" s="113"/>
      <c r="AA40" s="113"/>
      <c r="AB40" s="113"/>
      <c r="AC40" s="113"/>
      <c r="AD40" s="113"/>
      <c r="AE40" s="113"/>
      <c r="AF40" s="113"/>
      <c r="AG40" s="113"/>
      <c r="AH40" s="114"/>
      <c r="AI40" s="114"/>
      <c r="AJ40" s="114"/>
      <c r="AK40" s="114"/>
    </row>
    <row r="41" spans="1:37" ht="57" x14ac:dyDescent="0.25">
      <c r="A41" s="138"/>
      <c r="B41" s="148"/>
      <c r="C41" s="23">
        <v>38</v>
      </c>
      <c r="D41" s="24" t="s">
        <v>82</v>
      </c>
      <c r="E41" s="33" t="s">
        <v>43</v>
      </c>
      <c r="F41" s="30"/>
      <c r="G41" s="33" t="s">
        <v>114</v>
      </c>
      <c r="H41" s="37">
        <v>0</v>
      </c>
      <c r="I41" s="33"/>
      <c r="J41" s="125">
        <f t="shared" si="0"/>
        <v>0</v>
      </c>
      <c r="K41" s="126" t="str">
        <f t="shared" si="1"/>
        <v>OK</v>
      </c>
      <c r="L41" s="21"/>
      <c r="M41" s="21"/>
      <c r="N41" s="21"/>
      <c r="O41" s="21"/>
      <c r="P41" s="21"/>
      <c r="Q41" s="21"/>
      <c r="R41" s="21"/>
      <c r="S41" s="21"/>
      <c r="T41" s="21"/>
      <c r="U41" s="21"/>
      <c r="V41" s="21"/>
      <c r="W41" s="21"/>
      <c r="X41" s="21"/>
      <c r="Y41" s="113"/>
      <c r="Z41" s="113"/>
      <c r="AA41" s="113"/>
      <c r="AB41" s="113"/>
      <c r="AC41" s="113"/>
      <c r="AD41" s="113"/>
      <c r="AE41" s="113"/>
      <c r="AF41" s="113"/>
      <c r="AG41" s="113"/>
      <c r="AH41" s="114"/>
      <c r="AI41" s="114"/>
      <c r="AJ41" s="114"/>
      <c r="AK41" s="114"/>
    </row>
    <row r="42" spans="1:37" ht="28.5" x14ac:dyDescent="0.25">
      <c r="A42" s="138"/>
      <c r="B42" s="148"/>
      <c r="C42" s="23">
        <v>39</v>
      </c>
      <c r="D42" s="24" t="s">
        <v>83</v>
      </c>
      <c r="E42" s="36" t="s">
        <v>43</v>
      </c>
      <c r="F42" s="30"/>
      <c r="G42" s="36" t="s">
        <v>114</v>
      </c>
      <c r="H42" s="37">
        <v>0</v>
      </c>
      <c r="I42" s="33">
        <v>20</v>
      </c>
      <c r="J42" s="125">
        <f t="shared" si="0"/>
        <v>20</v>
      </c>
      <c r="K42" s="126" t="str">
        <f t="shared" si="1"/>
        <v>OK</v>
      </c>
      <c r="L42" s="21"/>
      <c r="M42" s="21"/>
      <c r="N42" s="21"/>
      <c r="O42" s="21"/>
      <c r="P42" s="21"/>
      <c r="Q42" s="21"/>
      <c r="R42" s="21"/>
      <c r="S42" s="21"/>
      <c r="T42" s="21"/>
      <c r="U42" s="21"/>
      <c r="V42" s="21"/>
      <c r="W42" s="21"/>
      <c r="X42" s="21"/>
      <c r="Y42" s="113"/>
      <c r="Z42" s="113"/>
      <c r="AA42" s="113"/>
      <c r="AB42" s="113"/>
      <c r="AC42" s="113"/>
      <c r="AD42" s="113"/>
      <c r="AE42" s="113"/>
      <c r="AF42" s="113"/>
      <c r="AG42" s="113"/>
      <c r="AH42" s="114"/>
      <c r="AI42" s="114"/>
      <c r="AJ42" s="114"/>
      <c r="AK42" s="114"/>
    </row>
    <row r="43" spans="1:37" ht="99.75" x14ac:dyDescent="0.25">
      <c r="A43" s="139" t="s">
        <v>117</v>
      </c>
      <c r="B43" s="149">
        <v>18</v>
      </c>
      <c r="C43" s="28">
        <v>40</v>
      </c>
      <c r="D43" s="29" t="s">
        <v>84</v>
      </c>
      <c r="E43" s="34" t="s">
        <v>41</v>
      </c>
      <c r="F43" s="32" t="s">
        <v>109</v>
      </c>
      <c r="G43" s="34" t="s">
        <v>113</v>
      </c>
      <c r="H43" s="39">
        <v>0.48</v>
      </c>
      <c r="I43" s="34">
        <v>1500</v>
      </c>
      <c r="J43" s="125">
        <f t="shared" si="0"/>
        <v>0</v>
      </c>
      <c r="K43" s="126" t="str">
        <f t="shared" si="1"/>
        <v>OK</v>
      </c>
      <c r="L43" s="21"/>
      <c r="M43" s="21"/>
      <c r="N43" s="21"/>
      <c r="O43" s="21">
        <v>500</v>
      </c>
      <c r="P43" s="21"/>
      <c r="Q43" s="21"/>
      <c r="R43" s="21"/>
      <c r="S43" s="21"/>
      <c r="T43" s="21"/>
      <c r="U43" s="21"/>
      <c r="V43" s="21"/>
      <c r="W43" s="21"/>
      <c r="X43" s="21"/>
      <c r="Y43" s="113"/>
      <c r="Z43" s="113"/>
      <c r="AA43" s="113">
        <v>500</v>
      </c>
      <c r="AB43" s="113"/>
      <c r="AC43" s="113"/>
      <c r="AD43" s="113"/>
      <c r="AE43" s="113"/>
      <c r="AF43" s="113"/>
      <c r="AG43" s="113"/>
      <c r="AH43" s="114"/>
      <c r="AI43" s="114">
        <v>500</v>
      </c>
      <c r="AJ43" s="114"/>
      <c r="AK43" s="114"/>
    </row>
    <row r="44" spans="1:37" ht="99.75" x14ac:dyDescent="0.25">
      <c r="A44" s="139"/>
      <c r="B44" s="149"/>
      <c r="C44" s="25">
        <v>41</v>
      </c>
      <c r="D44" s="26" t="s">
        <v>85</v>
      </c>
      <c r="E44" s="34" t="s">
        <v>94</v>
      </c>
      <c r="F44" s="31" t="s">
        <v>110</v>
      </c>
      <c r="G44" s="34" t="s">
        <v>113</v>
      </c>
      <c r="H44" s="38">
        <v>1.59</v>
      </c>
      <c r="I44" s="34">
        <v>400</v>
      </c>
      <c r="J44" s="125">
        <f t="shared" si="0"/>
        <v>0</v>
      </c>
      <c r="K44" s="126" t="str">
        <f t="shared" si="1"/>
        <v>OK</v>
      </c>
      <c r="L44" s="21"/>
      <c r="M44" s="21"/>
      <c r="N44" s="21"/>
      <c r="O44" s="21">
        <v>100</v>
      </c>
      <c r="P44" s="21"/>
      <c r="Q44" s="21"/>
      <c r="R44" s="21"/>
      <c r="S44" s="21"/>
      <c r="T44" s="21">
        <v>150</v>
      </c>
      <c r="U44" s="21"/>
      <c r="V44" s="21"/>
      <c r="W44" s="21"/>
      <c r="X44" s="21"/>
      <c r="Y44" s="113"/>
      <c r="Z44" s="113"/>
      <c r="AA44" s="113">
        <v>150</v>
      </c>
      <c r="AB44" s="113"/>
      <c r="AC44" s="113"/>
      <c r="AD44" s="113"/>
      <c r="AE44" s="113"/>
      <c r="AF44" s="113"/>
      <c r="AG44" s="113"/>
      <c r="AH44" s="114"/>
      <c r="AI44" s="114"/>
      <c r="AJ44" s="114"/>
      <c r="AK44" s="114"/>
    </row>
    <row r="45" spans="1:37" ht="99.75" x14ac:dyDescent="0.25">
      <c r="A45" s="139"/>
      <c r="B45" s="149"/>
      <c r="C45" s="25">
        <v>42</v>
      </c>
      <c r="D45" s="26" t="s">
        <v>86</v>
      </c>
      <c r="E45" s="34" t="s">
        <v>94</v>
      </c>
      <c r="F45" s="31" t="s">
        <v>110</v>
      </c>
      <c r="G45" s="34" t="s">
        <v>113</v>
      </c>
      <c r="H45" s="38">
        <v>1.59</v>
      </c>
      <c r="I45" s="34">
        <v>600</v>
      </c>
      <c r="J45" s="125">
        <f t="shared" si="0"/>
        <v>0</v>
      </c>
      <c r="K45" s="126" t="str">
        <f t="shared" si="1"/>
        <v>OK</v>
      </c>
      <c r="L45" s="21"/>
      <c r="M45" s="21"/>
      <c r="N45" s="21"/>
      <c r="O45" s="21">
        <v>150</v>
      </c>
      <c r="P45" s="21"/>
      <c r="Q45" s="21"/>
      <c r="R45" s="21"/>
      <c r="S45" s="21"/>
      <c r="T45" s="21">
        <v>250</v>
      </c>
      <c r="U45" s="21"/>
      <c r="V45" s="21"/>
      <c r="W45" s="21"/>
      <c r="X45" s="21"/>
      <c r="Y45" s="113"/>
      <c r="Z45" s="113"/>
      <c r="AA45" s="113">
        <v>200</v>
      </c>
      <c r="AB45" s="113"/>
      <c r="AC45" s="113"/>
      <c r="AD45" s="113"/>
      <c r="AE45" s="113"/>
      <c r="AF45" s="113"/>
      <c r="AG45" s="113"/>
      <c r="AH45" s="114"/>
      <c r="AI45" s="114"/>
      <c r="AJ45" s="114"/>
      <c r="AK45" s="114"/>
    </row>
    <row r="46" spans="1:37" ht="114" x14ac:dyDescent="0.25">
      <c r="A46" s="139"/>
      <c r="B46" s="149"/>
      <c r="C46" s="25">
        <v>43</v>
      </c>
      <c r="D46" s="26" t="s">
        <v>87</v>
      </c>
      <c r="E46" s="34" t="s">
        <v>94</v>
      </c>
      <c r="F46" s="31" t="s">
        <v>110</v>
      </c>
      <c r="G46" s="34" t="s">
        <v>113</v>
      </c>
      <c r="H46" s="38">
        <v>1.59</v>
      </c>
      <c r="I46" s="34">
        <v>400</v>
      </c>
      <c r="J46" s="125">
        <f t="shared" si="0"/>
        <v>0</v>
      </c>
      <c r="K46" s="126" t="str">
        <f t="shared" si="1"/>
        <v>OK</v>
      </c>
      <c r="L46" s="21"/>
      <c r="M46" s="21"/>
      <c r="N46" s="21"/>
      <c r="O46" s="21">
        <v>100</v>
      </c>
      <c r="P46" s="21"/>
      <c r="Q46" s="21"/>
      <c r="R46" s="21"/>
      <c r="S46" s="21"/>
      <c r="T46" s="21">
        <v>150</v>
      </c>
      <c r="U46" s="21"/>
      <c r="V46" s="21"/>
      <c r="W46" s="21"/>
      <c r="X46" s="21"/>
      <c r="Y46" s="113"/>
      <c r="Z46" s="113"/>
      <c r="AA46" s="113">
        <v>150</v>
      </c>
      <c r="AB46" s="113"/>
      <c r="AC46" s="113"/>
      <c r="AD46" s="113"/>
      <c r="AE46" s="113"/>
      <c r="AF46" s="113"/>
      <c r="AG46" s="113"/>
      <c r="AH46" s="114"/>
      <c r="AI46" s="114"/>
      <c r="AJ46" s="114"/>
      <c r="AK46" s="114"/>
    </row>
    <row r="47" spans="1:37" ht="85.5" x14ac:dyDescent="0.25">
      <c r="A47" s="135" t="s">
        <v>118</v>
      </c>
      <c r="B47" s="148">
        <v>19</v>
      </c>
      <c r="C47" s="23">
        <v>44</v>
      </c>
      <c r="D47" s="24" t="s">
        <v>88</v>
      </c>
      <c r="E47" s="36" t="s">
        <v>41</v>
      </c>
      <c r="F47" s="30" t="s">
        <v>111</v>
      </c>
      <c r="G47" s="36" t="s">
        <v>113</v>
      </c>
      <c r="H47" s="37">
        <v>3.66</v>
      </c>
      <c r="I47" s="33">
        <v>60</v>
      </c>
      <c r="J47" s="125">
        <f t="shared" si="0"/>
        <v>20</v>
      </c>
      <c r="K47" s="126" t="str">
        <f t="shared" si="1"/>
        <v>OK</v>
      </c>
      <c r="L47" s="21"/>
      <c r="M47" s="21"/>
      <c r="N47" s="21">
        <v>20</v>
      </c>
      <c r="O47" s="21"/>
      <c r="P47" s="21"/>
      <c r="Q47" s="21"/>
      <c r="R47" s="21"/>
      <c r="S47" s="21"/>
      <c r="T47" s="21"/>
      <c r="U47" s="21"/>
      <c r="V47" s="21"/>
      <c r="W47" s="21"/>
      <c r="X47" s="21"/>
      <c r="Y47" s="113"/>
      <c r="Z47" s="113"/>
      <c r="AA47" s="113"/>
      <c r="AB47" s="113">
        <v>20</v>
      </c>
      <c r="AC47" s="113"/>
      <c r="AD47" s="113"/>
      <c r="AE47" s="113"/>
      <c r="AF47" s="113"/>
      <c r="AG47" s="113"/>
      <c r="AH47" s="114"/>
      <c r="AI47" s="114"/>
      <c r="AJ47" s="114"/>
      <c r="AK47" s="114"/>
    </row>
    <row r="48" spans="1:37" ht="85.5" x14ac:dyDescent="0.25">
      <c r="A48" s="135"/>
      <c r="B48" s="148"/>
      <c r="C48" s="23">
        <v>45</v>
      </c>
      <c r="D48" s="24" t="s">
        <v>89</v>
      </c>
      <c r="E48" s="36" t="s">
        <v>41</v>
      </c>
      <c r="F48" s="30" t="s">
        <v>112</v>
      </c>
      <c r="G48" s="36" t="s">
        <v>113</v>
      </c>
      <c r="H48" s="37">
        <v>6.77</v>
      </c>
      <c r="I48" s="33">
        <v>500</v>
      </c>
      <c r="J48" s="125">
        <f t="shared" si="0"/>
        <v>0</v>
      </c>
      <c r="K48" s="126" t="str">
        <f t="shared" si="1"/>
        <v>OK</v>
      </c>
      <c r="L48" s="21"/>
      <c r="M48" s="21"/>
      <c r="N48" s="21">
        <v>100</v>
      </c>
      <c r="O48" s="21"/>
      <c r="P48" s="21"/>
      <c r="Q48" s="21"/>
      <c r="R48" s="21"/>
      <c r="S48" s="21"/>
      <c r="T48" s="21"/>
      <c r="U48" s="21"/>
      <c r="V48" s="21"/>
      <c r="W48" s="21"/>
      <c r="X48" s="21"/>
      <c r="Y48" s="113"/>
      <c r="Z48" s="113"/>
      <c r="AA48" s="113"/>
      <c r="AB48" s="113">
        <v>100</v>
      </c>
      <c r="AC48" s="113"/>
      <c r="AD48" s="113"/>
      <c r="AE48" s="113"/>
      <c r="AF48" s="113"/>
      <c r="AG48" s="113"/>
      <c r="AH48" s="114"/>
      <c r="AI48" s="114"/>
      <c r="AJ48" s="114"/>
      <c r="AK48" s="114">
        <v>300</v>
      </c>
    </row>
    <row r="49" spans="1:37" ht="185.25" x14ac:dyDescent="0.25">
      <c r="A49" s="136" t="s">
        <v>122</v>
      </c>
      <c r="B49" s="147">
        <v>20</v>
      </c>
      <c r="C49" s="25">
        <v>46</v>
      </c>
      <c r="D49" s="26" t="s">
        <v>322</v>
      </c>
      <c r="E49" s="35" t="s">
        <v>46</v>
      </c>
      <c r="F49" s="31" t="s">
        <v>110</v>
      </c>
      <c r="G49" s="35" t="s">
        <v>113</v>
      </c>
      <c r="H49" s="38">
        <v>2.94</v>
      </c>
      <c r="I49" s="34">
        <v>3000</v>
      </c>
      <c r="J49" s="125">
        <f t="shared" si="0"/>
        <v>3000</v>
      </c>
      <c r="K49" s="126" t="str">
        <f t="shared" si="1"/>
        <v>OK</v>
      </c>
      <c r="L49" s="21"/>
      <c r="M49" s="21"/>
      <c r="N49" s="21"/>
      <c r="O49" s="21"/>
      <c r="P49" s="21"/>
      <c r="Q49" s="21"/>
      <c r="R49" s="21"/>
      <c r="S49" s="21"/>
      <c r="T49" s="21"/>
      <c r="U49" s="21"/>
      <c r="V49" s="21"/>
      <c r="W49" s="21"/>
      <c r="X49" s="21"/>
      <c r="Y49" s="113"/>
      <c r="Z49" s="113"/>
      <c r="AA49" s="113"/>
      <c r="AB49" s="113"/>
      <c r="AC49" s="113"/>
      <c r="AD49" s="113"/>
      <c r="AE49" s="113"/>
      <c r="AF49" s="113"/>
      <c r="AG49" s="113"/>
      <c r="AH49" s="114"/>
      <c r="AI49" s="114"/>
      <c r="AJ49" s="114"/>
      <c r="AK49" s="114"/>
    </row>
    <row r="50" spans="1:37" ht="171" x14ac:dyDescent="0.25">
      <c r="A50" s="136"/>
      <c r="B50" s="147"/>
      <c r="C50" s="25">
        <v>47</v>
      </c>
      <c r="D50" s="26" t="s">
        <v>323</v>
      </c>
      <c r="E50" s="35" t="s">
        <v>46</v>
      </c>
      <c r="F50" s="31" t="s">
        <v>110</v>
      </c>
      <c r="G50" s="35" t="s">
        <v>113</v>
      </c>
      <c r="H50" s="38">
        <v>2.2000000000000002</v>
      </c>
      <c r="I50" s="34">
        <v>1500</v>
      </c>
      <c r="J50" s="125">
        <f t="shared" si="0"/>
        <v>1500</v>
      </c>
      <c r="K50" s="126" t="str">
        <f t="shared" si="1"/>
        <v>OK</v>
      </c>
      <c r="L50" s="21"/>
      <c r="M50" s="21"/>
      <c r="N50" s="21"/>
      <c r="O50" s="21"/>
      <c r="P50" s="21"/>
      <c r="Q50" s="21"/>
      <c r="R50" s="21"/>
      <c r="S50" s="21"/>
      <c r="T50" s="21"/>
      <c r="U50" s="21"/>
      <c r="V50" s="21"/>
      <c r="W50" s="21"/>
      <c r="X50" s="21"/>
      <c r="Y50" s="113"/>
      <c r="Z50" s="113"/>
      <c r="AA50" s="113"/>
      <c r="AB50" s="113"/>
      <c r="AC50" s="113"/>
      <c r="AD50" s="113"/>
      <c r="AE50" s="113"/>
      <c r="AF50" s="113"/>
      <c r="AG50" s="113"/>
      <c r="AH50" s="114"/>
      <c r="AI50" s="114"/>
      <c r="AJ50" s="114"/>
      <c r="AK50" s="114"/>
    </row>
    <row r="51" spans="1:37" ht="171" x14ac:dyDescent="0.25">
      <c r="A51" s="136"/>
      <c r="B51" s="147"/>
      <c r="C51" s="25">
        <v>48</v>
      </c>
      <c r="D51" s="26" t="s">
        <v>324</v>
      </c>
      <c r="E51" s="35" t="s">
        <v>46</v>
      </c>
      <c r="F51" s="31" t="s">
        <v>110</v>
      </c>
      <c r="G51" s="35" t="s">
        <v>113</v>
      </c>
      <c r="H51" s="38">
        <v>2.4300000000000002</v>
      </c>
      <c r="I51" s="34">
        <v>2000</v>
      </c>
      <c r="J51" s="125">
        <f t="shared" si="0"/>
        <v>2000</v>
      </c>
      <c r="K51" s="126" t="str">
        <f t="shared" si="1"/>
        <v>OK</v>
      </c>
      <c r="L51" s="21"/>
      <c r="M51" s="21"/>
      <c r="N51" s="21"/>
      <c r="O51" s="21"/>
      <c r="P51" s="21"/>
      <c r="Q51" s="21"/>
      <c r="R51" s="21"/>
      <c r="S51" s="21"/>
      <c r="T51" s="21"/>
      <c r="U51" s="21"/>
      <c r="V51" s="21"/>
      <c r="W51" s="21"/>
      <c r="X51" s="21"/>
      <c r="Y51" s="113"/>
      <c r="Z51" s="113"/>
      <c r="AA51" s="113"/>
      <c r="AB51" s="113"/>
      <c r="AC51" s="113"/>
      <c r="AD51" s="113"/>
      <c r="AE51" s="113"/>
      <c r="AF51" s="113"/>
      <c r="AG51" s="113"/>
      <c r="AH51" s="114"/>
      <c r="AI51" s="114"/>
      <c r="AJ51" s="114"/>
      <c r="AK51" s="114"/>
    </row>
    <row r="52" spans="1:37" ht="185.25" x14ac:dyDescent="0.25">
      <c r="A52" s="136"/>
      <c r="B52" s="147"/>
      <c r="C52" s="25">
        <v>49</v>
      </c>
      <c r="D52" s="26" t="s">
        <v>325</v>
      </c>
      <c r="E52" s="35" t="s">
        <v>46</v>
      </c>
      <c r="F52" s="31" t="s">
        <v>110</v>
      </c>
      <c r="G52" s="35" t="s">
        <v>113</v>
      </c>
      <c r="H52" s="38">
        <v>3.76</v>
      </c>
      <c r="I52" s="34">
        <v>500</v>
      </c>
      <c r="J52" s="125">
        <f t="shared" si="0"/>
        <v>500</v>
      </c>
      <c r="K52" s="126" t="str">
        <f t="shared" si="1"/>
        <v>OK</v>
      </c>
      <c r="L52" s="21"/>
      <c r="M52" s="21"/>
      <c r="N52" s="21"/>
      <c r="O52" s="21"/>
      <c r="P52" s="21"/>
      <c r="Q52" s="21"/>
      <c r="R52" s="21"/>
      <c r="S52" s="21"/>
      <c r="T52" s="21"/>
      <c r="U52" s="21"/>
      <c r="V52" s="21"/>
      <c r="W52" s="21"/>
      <c r="X52" s="21"/>
      <c r="Y52" s="113"/>
      <c r="Z52" s="113"/>
      <c r="AA52" s="113"/>
      <c r="AB52" s="113"/>
      <c r="AC52" s="113"/>
      <c r="AD52" s="113"/>
      <c r="AE52" s="113"/>
      <c r="AF52" s="113"/>
      <c r="AG52" s="113"/>
      <c r="AH52" s="114"/>
      <c r="AI52" s="114"/>
      <c r="AJ52" s="114"/>
      <c r="AK52" s="114"/>
    </row>
  </sheetData>
  <mergeCells count="52">
    <mergeCell ref="AJ1:AJ2"/>
    <mergeCell ref="AK1:AK2"/>
    <mergeCell ref="AE1:AE2"/>
    <mergeCell ref="AF1:AF2"/>
    <mergeCell ref="AG1:AG2"/>
    <mergeCell ref="AH1:AH2"/>
    <mergeCell ref="AI1:AI2"/>
    <mergeCell ref="Z1:Z2"/>
    <mergeCell ref="AA1:AA2"/>
    <mergeCell ref="AB1:AB2"/>
    <mergeCell ref="AC1:AC2"/>
    <mergeCell ref="AD1:AD2"/>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X1:X2"/>
    <mergeCell ref="Y1:Y2"/>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s>
  <conditionalFormatting sqref="L4:V4">
    <cfRule type="cellIs" dxfId="146" priority="16" stopIfTrue="1" operator="greaterThan">
      <formula>0</formula>
    </cfRule>
    <cfRule type="cellIs" dxfId="145" priority="17" stopIfTrue="1" operator="greaterThan">
      <formula>0</formula>
    </cfRule>
    <cfRule type="cellIs" dxfId="144" priority="18" stopIfTrue="1" operator="greaterThan">
      <formula>0</formula>
    </cfRule>
  </conditionalFormatting>
  <conditionalFormatting sqref="L5:V28">
    <cfRule type="cellIs" dxfId="143" priority="13" stopIfTrue="1" operator="greaterThan">
      <formula>0</formula>
    </cfRule>
    <cfRule type="cellIs" dxfId="142" priority="14" stopIfTrue="1" operator="greaterThan">
      <formula>0</formula>
    </cfRule>
    <cfRule type="cellIs" dxfId="141" priority="15" stopIfTrue="1" operator="greaterThan">
      <formula>0</formula>
    </cfRule>
  </conditionalFormatting>
  <conditionalFormatting sqref="W4">
    <cfRule type="cellIs" dxfId="140" priority="10" stopIfTrue="1" operator="greaterThan">
      <formula>0</formula>
    </cfRule>
    <cfRule type="cellIs" dxfId="139" priority="11" stopIfTrue="1" operator="greaterThan">
      <formula>0</formula>
    </cfRule>
    <cfRule type="cellIs" dxfId="138" priority="12" stopIfTrue="1" operator="greaterThan">
      <formula>0</formula>
    </cfRule>
  </conditionalFormatting>
  <conditionalFormatting sqref="W5:W28">
    <cfRule type="cellIs" dxfId="137" priority="7" stopIfTrue="1" operator="greaterThan">
      <formula>0</formula>
    </cfRule>
    <cfRule type="cellIs" dxfId="136" priority="8" stopIfTrue="1" operator="greaterThan">
      <formula>0</formula>
    </cfRule>
    <cfRule type="cellIs" dxfId="135" priority="9" stopIfTrue="1" operator="greaterThan">
      <formula>0</formula>
    </cfRule>
  </conditionalFormatting>
  <conditionalFormatting sqref="X4">
    <cfRule type="cellIs" dxfId="134" priority="4" stopIfTrue="1" operator="greaterThan">
      <formula>0</formula>
    </cfRule>
    <cfRule type="cellIs" dxfId="133" priority="5" stopIfTrue="1" operator="greaterThan">
      <formula>0</formula>
    </cfRule>
    <cfRule type="cellIs" dxfId="132" priority="6" stopIfTrue="1" operator="greaterThan">
      <formula>0</formula>
    </cfRule>
  </conditionalFormatting>
  <conditionalFormatting sqref="X5:X28">
    <cfRule type="cellIs" dxfId="131" priority="1" stopIfTrue="1" operator="greaterThan">
      <formula>0</formula>
    </cfRule>
    <cfRule type="cellIs" dxfId="130" priority="2" stopIfTrue="1" operator="greaterThan">
      <formula>0</formula>
    </cfRule>
    <cfRule type="cellIs" dxfId="12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8" width="12" style="18" customWidth="1"/>
    <col min="19" max="21" width="12" style="116" customWidth="1"/>
    <col min="22" max="22" width="12" style="18" customWidth="1"/>
    <col min="23" max="23" width="12" style="116" customWidth="1"/>
    <col min="24" max="16384" width="9.7109375" style="15"/>
  </cols>
  <sheetData>
    <row r="1" spans="1:23" ht="33" customHeight="1" x14ac:dyDescent="0.25">
      <c r="A1" s="142" t="s">
        <v>52</v>
      </c>
      <c r="B1" s="142"/>
      <c r="C1" s="142"/>
      <c r="D1" s="142" t="s">
        <v>53</v>
      </c>
      <c r="E1" s="142"/>
      <c r="F1" s="142"/>
      <c r="G1" s="142"/>
      <c r="H1" s="142"/>
      <c r="I1" s="142" t="s">
        <v>54</v>
      </c>
      <c r="J1" s="142"/>
      <c r="K1" s="142"/>
      <c r="L1" s="141" t="s">
        <v>178</v>
      </c>
      <c r="M1" s="141" t="s">
        <v>179</v>
      </c>
      <c r="N1" s="141" t="s">
        <v>180</v>
      </c>
      <c r="O1" s="141" t="s">
        <v>181</v>
      </c>
      <c r="P1" s="141" t="s">
        <v>182</v>
      </c>
      <c r="Q1" s="141" t="s">
        <v>183</v>
      </c>
      <c r="R1" s="141" t="s">
        <v>184</v>
      </c>
      <c r="S1" s="141" t="s">
        <v>294</v>
      </c>
      <c r="T1" s="141" t="s">
        <v>295</v>
      </c>
      <c r="U1" s="143" t="s">
        <v>296</v>
      </c>
      <c r="V1" s="141" t="s">
        <v>297</v>
      </c>
      <c r="W1" s="141" t="s">
        <v>298</v>
      </c>
    </row>
    <row r="2" spans="1:23" ht="21.75" customHeight="1" x14ac:dyDescent="0.25">
      <c r="A2" s="142" t="s">
        <v>32</v>
      </c>
      <c r="B2" s="142"/>
      <c r="C2" s="142"/>
      <c r="D2" s="142"/>
      <c r="E2" s="142"/>
      <c r="F2" s="142"/>
      <c r="G2" s="142"/>
      <c r="H2" s="142"/>
      <c r="I2" s="142"/>
      <c r="J2" s="142"/>
      <c r="K2" s="142"/>
      <c r="L2" s="141"/>
      <c r="M2" s="141"/>
      <c r="N2" s="141"/>
      <c r="O2" s="141"/>
      <c r="P2" s="141"/>
      <c r="Q2" s="141"/>
      <c r="R2" s="141"/>
      <c r="S2" s="141"/>
      <c r="T2" s="141"/>
      <c r="U2" s="144"/>
      <c r="V2" s="141"/>
      <c r="W2" s="141"/>
    </row>
    <row r="3" spans="1:23" s="16" customFormat="1" ht="45" x14ac:dyDescent="0.2">
      <c r="A3" s="120" t="s">
        <v>3</v>
      </c>
      <c r="B3" s="120" t="s">
        <v>1</v>
      </c>
      <c r="C3" s="121" t="s">
        <v>4</v>
      </c>
      <c r="D3" s="121" t="s">
        <v>6</v>
      </c>
      <c r="E3" s="121" t="s">
        <v>37</v>
      </c>
      <c r="F3" s="121" t="s">
        <v>38</v>
      </c>
      <c r="G3" s="121" t="s">
        <v>47</v>
      </c>
      <c r="H3" s="122" t="s">
        <v>5</v>
      </c>
      <c r="I3" s="123" t="s">
        <v>28</v>
      </c>
      <c r="J3" s="124" t="s">
        <v>0</v>
      </c>
      <c r="K3" s="120" t="s">
        <v>7</v>
      </c>
      <c r="L3" s="110" t="s">
        <v>2</v>
      </c>
      <c r="M3" s="110" t="s">
        <v>2</v>
      </c>
      <c r="N3" s="110" t="s">
        <v>2</v>
      </c>
      <c r="O3" s="110" t="s">
        <v>2</v>
      </c>
      <c r="P3" s="110" t="s">
        <v>2</v>
      </c>
      <c r="Q3" s="110" t="s">
        <v>2</v>
      </c>
      <c r="R3" s="110" t="s">
        <v>2</v>
      </c>
      <c r="S3" s="110" t="s">
        <v>2</v>
      </c>
      <c r="T3" s="110" t="s">
        <v>2</v>
      </c>
      <c r="U3" s="110" t="s">
        <v>2</v>
      </c>
      <c r="V3" s="110" t="s">
        <v>2</v>
      </c>
      <c r="W3" s="110" t="s">
        <v>2</v>
      </c>
    </row>
    <row r="4" spans="1:23" ht="85.5" x14ac:dyDescent="0.25">
      <c r="A4" s="138" t="s">
        <v>121</v>
      </c>
      <c r="B4" s="148">
        <v>1</v>
      </c>
      <c r="C4" s="23">
        <v>1</v>
      </c>
      <c r="D4" s="24" t="s">
        <v>55</v>
      </c>
      <c r="E4" s="33" t="s">
        <v>41</v>
      </c>
      <c r="F4" s="30" t="s">
        <v>95</v>
      </c>
      <c r="G4" s="33" t="s">
        <v>113</v>
      </c>
      <c r="H4" s="37">
        <v>0</v>
      </c>
      <c r="I4" s="33"/>
      <c r="J4" s="125">
        <f>I4-(SUM(L4:W4))</f>
        <v>0</v>
      </c>
      <c r="K4" s="126" t="str">
        <f>IF(J4&lt;0,"ATENÇÃO","OK")</f>
        <v>OK</v>
      </c>
      <c r="L4" s="19">
        <v>0</v>
      </c>
      <c r="M4" s="19">
        <v>0</v>
      </c>
      <c r="N4" s="19">
        <v>0</v>
      </c>
      <c r="O4" s="19">
        <v>0</v>
      </c>
      <c r="P4" s="19">
        <v>0</v>
      </c>
      <c r="Q4" s="19">
        <v>0</v>
      </c>
      <c r="R4" s="19">
        <v>0</v>
      </c>
      <c r="S4" s="19">
        <v>0</v>
      </c>
      <c r="T4" s="19">
        <v>0</v>
      </c>
      <c r="U4" s="19">
        <v>0</v>
      </c>
      <c r="V4" s="19">
        <v>0</v>
      </c>
      <c r="W4" s="19">
        <v>0</v>
      </c>
    </row>
    <row r="5" spans="1:23" ht="142.5" x14ac:dyDescent="0.25">
      <c r="A5" s="138"/>
      <c r="B5" s="148"/>
      <c r="C5" s="23">
        <v>2</v>
      </c>
      <c r="D5" s="24" t="s">
        <v>56</v>
      </c>
      <c r="E5" s="33" t="s">
        <v>90</v>
      </c>
      <c r="F5" s="30"/>
      <c r="G5" s="33" t="s">
        <v>113</v>
      </c>
      <c r="H5" s="37">
        <v>0</v>
      </c>
      <c r="I5" s="33">
        <v>100</v>
      </c>
      <c r="J5" s="125">
        <f>I5-(SUM(L5:W5))</f>
        <v>100</v>
      </c>
      <c r="K5" s="126" t="str">
        <f t="shared" ref="K5:K52" si="0">IF(J5&lt;0,"ATENÇÃO","OK")</f>
        <v>OK</v>
      </c>
      <c r="L5" s="19">
        <v>0</v>
      </c>
      <c r="M5" s="19">
        <v>0</v>
      </c>
      <c r="N5" s="19">
        <v>0</v>
      </c>
      <c r="O5" s="19">
        <v>0</v>
      </c>
      <c r="P5" s="19">
        <v>0</v>
      </c>
      <c r="Q5" s="19">
        <v>0</v>
      </c>
      <c r="R5" s="19">
        <v>0</v>
      </c>
      <c r="S5" s="19">
        <v>0</v>
      </c>
      <c r="T5" s="19">
        <v>0</v>
      </c>
      <c r="U5" s="19">
        <v>0</v>
      </c>
      <c r="V5" s="19">
        <v>0</v>
      </c>
      <c r="W5" s="19">
        <v>0</v>
      </c>
    </row>
    <row r="6" spans="1:23" ht="42.75" x14ac:dyDescent="0.25">
      <c r="A6" s="138"/>
      <c r="B6" s="148"/>
      <c r="C6" s="23">
        <v>3</v>
      </c>
      <c r="D6" s="24" t="s">
        <v>57</v>
      </c>
      <c r="E6" s="36" t="s">
        <v>41</v>
      </c>
      <c r="F6" s="30"/>
      <c r="G6" s="33" t="s">
        <v>113</v>
      </c>
      <c r="H6" s="37">
        <v>0</v>
      </c>
      <c r="I6" s="33"/>
      <c r="J6" s="125">
        <f t="shared" ref="J6:J52" si="1">I6-(SUM(L6:W6))</f>
        <v>0</v>
      </c>
      <c r="K6" s="126" t="str">
        <f t="shared" si="0"/>
        <v>OK</v>
      </c>
      <c r="L6" s="19">
        <v>0</v>
      </c>
      <c r="M6" s="19">
        <v>0</v>
      </c>
      <c r="N6" s="19">
        <v>0</v>
      </c>
      <c r="O6" s="19">
        <v>0</v>
      </c>
      <c r="P6" s="19">
        <v>0</v>
      </c>
      <c r="Q6" s="19">
        <v>0</v>
      </c>
      <c r="R6" s="19">
        <v>0</v>
      </c>
      <c r="S6" s="19">
        <v>0</v>
      </c>
      <c r="T6" s="19">
        <v>0</v>
      </c>
      <c r="U6" s="19">
        <v>0</v>
      </c>
      <c r="V6" s="19">
        <v>0</v>
      </c>
      <c r="W6" s="19">
        <v>0</v>
      </c>
    </row>
    <row r="7" spans="1:23" ht="114" x14ac:dyDescent="0.25">
      <c r="A7" s="138"/>
      <c r="B7" s="148"/>
      <c r="C7" s="23">
        <v>4</v>
      </c>
      <c r="D7" s="24" t="s">
        <v>58</v>
      </c>
      <c r="E7" s="36" t="s">
        <v>41</v>
      </c>
      <c r="F7" s="30"/>
      <c r="G7" s="33" t="s">
        <v>113</v>
      </c>
      <c r="H7" s="37">
        <v>0</v>
      </c>
      <c r="I7" s="33"/>
      <c r="J7" s="125">
        <f t="shared" si="1"/>
        <v>0</v>
      </c>
      <c r="K7" s="126" t="str">
        <f t="shared" si="0"/>
        <v>OK</v>
      </c>
      <c r="L7" s="19">
        <v>0</v>
      </c>
      <c r="M7" s="19">
        <v>0</v>
      </c>
      <c r="N7" s="19">
        <v>0</v>
      </c>
      <c r="O7" s="19">
        <v>0</v>
      </c>
      <c r="P7" s="19">
        <v>0</v>
      </c>
      <c r="Q7" s="19">
        <v>0</v>
      </c>
      <c r="R7" s="19">
        <v>0</v>
      </c>
      <c r="S7" s="19">
        <v>0</v>
      </c>
      <c r="T7" s="19">
        <v>0</v>
      </c>
      <c r="U7" s="19">
        <v>0</v>
      </c>
      <c r="V7" s="19">
        <v>0</v>
      </c>
      <c r="W7" s="19">
        <v>0</v>
      </c>
    </row>
    <row r="8" spans="1:23" ht="231" customHeight="1" x14ac:dyDescent="0.25">
      <c r="A8" s="127" t="s">
        <v>115</v>
      </c>
      <c r="B8" s="98">
        <v>2</v>
      </c>
      <c r="C8" s="25">
        <v>5</v>
      </c>
      <c r="D8" s="26" t="s">
        <v>59</v>
      </c>
      <c r="E8" s="34" t="s">
        <v>91</v>
      </c>
      <c r="F8" s="31" t="s">
        <v>96</v>
      </c>
      <c r="G8" s="34" t="s">
        <v>113</v>
      </c>
      <c r="H8" s="38">
        <v>1.21</v>
      </c>
      <c r="I8" s="34">
        <v>800</v>
      </c>
      <c r="J8" s="125">
        <f t="shared" si="1"/>
        <v>560</v>
      </c>
      <c r="K8" s="126" t="str">
        <f t="shared" si="0"/>
        <v>OK</v>
      </c>
      <c r="L8" s="19">
        <v>0</v>
      </c>
      <c r="M8" s="19">
        <v>0</v>
      </c>
      <c r="N8" s="19">
        <v>0</v>
      </c>
      <c r="O8" s="19">
        <v>0</v>
      </c>
      <c r="P8" s="19">
        <v>0</v>
      </c>
      <c r="Q8" s="19">
        <v>0</v>
      </c>
      <c r="R8" s="19">
        <v>240</v>
      </c>
      <c r="S8" s="19">
        <v>0</v>
      </c>
      <c r="T8" s="19">
        <v>0</v>
      </c>
      <c r="U8" s="19">
        <v>0</v>
      </c>
      <c r="V8" s="19">
        <v>0</v>
      </c>
      <c r="W8" s="19">
        <v>0</v>
      </c>
    </row>
    <row r="9" spans="1:23" ht="213.75" x14ac:dyDescent="0.25">
      <c r="A9" s="135" t="s">
        <v>116</v>
      </c>
      <c r="B9" s="148">
        <v>3</v>
      </c>
      <c r="C9" s="23">
        <v>6</v>
      </c>
      <c r="D9" s="24" t="s">
        <v>60</v>
      </c>
      <c r="E9" s="33" t="s">
        <v>44</v>
      </c>
      <c r="F9" s="30" t="s">
        <v>97</v>
      </c>
      <c r="G9" s="33" t="s">
        <v>113</v>
      </c>
      <c r="H9" s="37">
        <v>1.1000000000000001</v>
      </c>
      <c r="I9" s="33">
        <v>800</v>
      </c>
      <c r="J9" s="125">
        <f t="shared" si="1"/>
        <v>350</v>
      </c>
      <c r="K9" s="126" t="str">
        <f t="shared" si="0"/>
        <v>OK</v>
      </c>
      <c r="L9" s="19">
        <v>0</v>
      </c>
      <c r="M9" s="19">
        <v>0</v>
      </c>
      <c r="N9" s="19">
        <v>0</v>
      </c>
      <c r="O9" s="19">
        <v>0</v>
      </c>
      <c r="P9" s="19">
        <v>250</v>
      </c>
      <c r="Q9" s="19">
        <v>0</v>
      </c>
      <c r="R9" s="19">
        <v>0</v>
      </c>
      <c r="S9" s="19">
        <v>0</v>
      </c>
      <c r="T9" s="19">
        <v>0</v>
      </c>
      <c r="U9" s="19">
        <v>0</v>
      </c>
      <c r="V9" s="19">
        <v>0</v>
      </c>
      <c r="W9" s="19">
        <v>200</v>
      </c>
    </row>
    <row r="10" spans="1:23" ht="213.75" x14ac:dyDescent="0.25">
      <c r="A10" s="135"/>
      <c r="B10" s="148"/>
      <c r="C10" s="23">
        <v>7</v>
      </c>
      <c r="D10" s="24" t="s">
        <v>61</v>
      </c>
      <c r="E10" s="33" t="s">
        <v>44</v>
      </c>
      <c r="F10" s="30" t="s">
        <v>98</v>
      </c>
      <c r="G10" s="33" t="s">
        <v>113</v>
      </c>
      <c r="H10" s="37">
        <v>6.8</v>
      </c>
      <c r="I10" s="33"/>
      <c r="J10" s="125">
        <f t="shared" si="1"/>
        <v>0</v>
      </c>
      <c r="K10" s="126" t="str">
        <f t="shared" si="0"/>
        <v>OK</v>
      </c>
      <c r="L10" s="19">
        <v>0</v>
      </c>
      <c r="M10" s="19">
        <v>0</v>
      </c>
      <c r="N10" s="19">
        <v>0</v>
      </c>
      <c r="O10" s="19">
        <v>0</v>
      </c>
      <c r="P10" s="19">
        <v>0</v>
      </c>
      <c r="Q10" s="19">
        <v>0</v>
      </c>
      <c r="R10" s="19">
        <v>0</v>
      </c>
      <c r="S10" s="19">
        <v>0</v>
      </c>
      <c r="T10" s="19">
        <v>0</v>
      </c>
      <c r="U10" s="19">
        <v>0</v>
      </c>
      <c r="V10" s="19">
        <v>0</v>
      </c>
      <c r="W10" s="19">
        <v>0</v>
      </c>
    </row>
    <row r="11" spans="1:23" ht="285" x14ac:dyDescent="0.25">
      <c r="A11" s="135"/>
      <c r="B11" s="148"/>
      <c r="C11" s="23">
        <v>8</v>
      </c>
      <c r="D11" s="24" t="s">
        <v>62</v>
      </c>
      <c r="E11" s="33" t="s">
        <v>41</v>
      </c>
      <c r="F11" s="30" t="s">
        <v>99</v>
      </c>
      <c r="G11" s="33" t="s">
        <v>113</v>
      </c>
      <c r="H11" s="37">
        <v>0.73</v>
      </c>
      <c r="I11" s="33">
        <v>500</v>
      </c>
      <c r="J11" s="125">
        <f t="shared" si="1"/>
        <v>0</v>
      </c>
      <c r="K11" s="126" t="str">
        <f t="shared" si="0"/>
        <v>OK</v>
      </c>
      <c r="L11" s="19">
        <v>0</v>
      </c>
      <c r="M11" s="19">
        <v>0</v>
      </c>
      <c r="N11" s="19">
        <v>0</v>
      </c>
      <c r="O11" s="19">
        <v>0</v>
      </c>
      <c r="P11" s="19">
        <v>250</v>
      </c>
      <c r="Q11" s="19">
        <v>0</v>
      </c>
      <c r="R11" s="19">
        <v>0</v>
      </c>
      <c r="S11" s="19">
        <v>0</v>
      </c>
      <c r="T11" s="19">
        <v>0</v>
      </c>
      <c r="U11" s="19">
        <v>0</v>
      </c>
      <c r="V11" s="19">
        <v>0</v>
      </c>
      <c r="W11" s="19">
        <v>250</v>
      </c>
    </row>
    <row r="12" spans="1:23" ht="299.25" x14ac:dyDescent="0.25">
      <c r="A12" s="135" t="s">
        <v>116</v>
      </c>
      <c r="B12" s="147">
        <v>4</v>
      </c>
      <c r="C12" s="25">
        <v>9</v>
      </c>
      <c r="D12" s="26" t="s">
        <v>312</v>
      </c>
      <c r="E12" s="34" t="s">
        <v>44</v>
      </c>
      <c r="F12" s="31" t="s">
        <v>97</v>
      </c>
      <c r="G12" s="34" t="s">
        <v>113</v>
      </c>
      <c r="H12" s="38">
        <v>1.1000000000000001</v>
      </c>
      <c r="I12" s="34">
        <v>200</v>
      </c>
      <c r="J12" s="125">
        <f t="shared" si="1"/>
        <v>100</v>
      </c>
      <c r="K12" s="126" t="str">
        <f t="shared" si="0"/>
        <v>OK</v>
      </c>
      <c r="L12" s="19">
        <v>0</v>
      </c>
      <c r="M12" s="19">
        <v>0</v>
      </c>
      <c r="N12" s="19">
        <v>0</v>
      </c>
      <c r="O12" s="19">
        <v>0</v>
      </c>
      <c r="P12" s="19">
        <v>100</v>
      </c>
      <c r="Q12" s="19">
        <v>0</v>
      </c>
      <c r="R12" s="19">
        <v>0</v>
      </c>
      <c r="S12" s="19">
        <v>0</v>
      </c>
      <c r="T12" s="19">
        <v>0</v>
      </c>
      <c r="U12" s="19">
        <v>0</v>
      </c>
      <c r="V12" s="19">
        <v>0</v>
      </c>
      <c r="W12" s="19">
        <v>0</v>
      </c>
    </row>
    <row r="13" spans="1:23" ht="285" x14ac:dyDescent="0.25">
      <c r="A13" s="135"/>
      <c r="B13" s="147"/>
      <c r="C13" s="25">
        <v>10</v>
      </c>
      <c r="D13" s="26" t="s">
        <v>313</v>
      </c>
      <c r="E13" s="34" t="s">
        <v>44</v>
      </c>
      <c r="F13" s="31" t="s">
        <v>97</v>
      </c>
      <c r="G13" s="34" t="s">
        <v>113</v>
      </c>
      <c r="H13" s="38">
        <v>1.52</v>
      </c>
      <c r="I13" s="34">
        <v>500</v>
      </c>
      <c r="J13" s="125">
        <f t="shared" si="1"/>
        <v>500</v>
      </c>
      <c r="K13" s="126" t="str">
        <f t="shared" si="0"/>
        <v>OK</v>
      </c>
      <c r="L13" s="19">
        <v>0</v>
      </c>
      <c r="M13" s="19">
        <v>0</v>
      </c>
      <c r="N13" s="19">
        <v>0</v>
      </c>
      <c r="O13" s="19">
        <v>0</v>
      </c>
      <c r="P13" s="19">
        <v>0</v>
      </c>
      <c r="Q13" s="19">
        <v>0</v>
      </c>
      <c r="R13" s="19">
        <v>0</v>
      </c>
      <c r="S13" s="19">
        <v>0</v>
      </c>
      <c r="T13" s="19">
        <v>0</v>
      </c>
      <c r="U13" s="19">
        <v>0</v>
      </c>
      <c r="V13" s="19">
        <v>0</v>
      </c>
      <c r="W13" s="19">
        <v>0</v>
      </c>
    </row>
    <row r="14" spans="1:23" ht="327.75" x14ac:dyDescent="0.25">
      <c r="A14" s="135"/>
      <c r="B14" s="147"/>
      <c r="C14" s="25">
        <v>11</v>
      </c>
      <c r="D14" s="26" t="s">
        <v>63</v>
      </c>
      <c r="E14" s="34" t="s">
        <v>44</v>
      </c>
      <c r="F14" s="31" t="s">
        <v>97</v>
      </c>
      <c r="G14" s="34" t="s">
        <v>113</v>
      </c>
      <c r="H14" s="38">
        <v>1.4</v>
      </c>
      <c r="I14" s="34"/>
      <c r="J14" s="125">
        <f t="shared" si="1"/>
        <v>0</v>
      </c>
      <c r="K14" s="126" t="str">
        <f t="shared" si="0"/>
        <v>OK</v>
      </c>
      <c r="L14" s="19">
        <v>0</v>
      </c>
      <c r="M14" s="19">
        <v>0</v>
      </c>
      <c r="N14" s="19">
        <v>0</v>
      </c>
      <c r="O14" s="19">
        <v>0</v>
      </c>
      <c r="P14" s="19">
        <v>0</v>
      </c>
      <c r="Q14" s="19">
        <v>0</v>
      </c>
      <c r="R14" s="19">
        <v>0</v>
      </c>
      <c r="S14" s="19">
        <v>0</v>
      </c>
      <c r="T14" s="19">
        <v>0</v>
      </c>
      <c r="U14" s="19">
        <v>0</v>
      </c>
      <c r="V14" s="19">
        <v>0</v>
      </c>
      <c r="W14" s="19">
        <v>0</v>
      </c>
    </row>
    <row r="15" spans="1:23" ht="213.75" x14ac:dyDescent="0.25">
      <c r="A15" s="135" t="s">
        <v>116</v>
      </c>
      <c r="B15" s="148">
        <v>5</v>
      </c>
      <c r="C15" s="23">
        <v>12</v>
      </c>
      <c r="D15" s="24" t="s">
        <v>314</v>
      </c>
      <c r="E15" s="33" t="s">
        <v>41</v>
      </c>
      <c r="F15" s="30" t="s">
        <v>97</v>
      </c>
      <c r="G15" s="33" t="s">
        <v>113</v>
      </c>
      <c r="H15" s="37">
        <v>2.2000000000000002</v>
      </c>
      <c r="I15" s="33">
        <v>800</v>
      </c>
      <c r="J15" s="125">
        <f t="shared" si="1"/>
        <v>350</v>
      </c>
      <c r="K15" s="126" t="str">
        <f t="shared" si="0"/>
        <v>OK</v>
      </c>
      <c r="L15" s="19">
        <v>0</v>
      </c>
      <c r="M15" s="19">
        <v>0</v>
      </c>
      <c r="N15" s="19">
        <v>0</v>
      </c>
      <c r="O15" s="19">
        <v>0</v>
      </c>
      <c r="P15" s="19">
        <v>250</v>
      </c>
      <c r="Q15" s="19">
        <v>0</v>
      </c>
      <c r="R15" s="19">
        <v>0</v>
      </c>
      <c r="S15" s="19">
        <v>0</v>
      </c>
      <c r="T15" s="19">
        <v>0</v>
      </c>
      <c r="U15" s="19">
        <v>0</v>
      </c>
      <c r="V15" s="19">
        <v>0</v>
      </c>
      <c r="W15" s="19">
        <v>200</v>
      </c>
    </row>
    <row r="16" spans="1:23" ht="285" x14ac:dyDescent="0.25">
      <c r="A16" s="135"/>
      <c r="B16" s="148"/>
      <c r="C16" s="23">
        <v>13</v>
      </c>
      <c r="D16" s="24" t="s">
        <v>315</v>
      </c>
      <c r="E16" s="33" t="s">
        <v>41</v>
      </c>
      <c r="F16" s="30" t="s">
        <v>97</v>
      </c>
      <c r="G16" s="33" t="s">
        <v>113</v>
      </c>
      <c r="H16" s="37">
        <v>1.45</v>
      </c>
      <c r="I16" s="33">
        <v>800</v>
      </c>
      <c r="J16" s="125">
        <f t="shared" si="1"/>
        <v>350</v>
      </c>
      <c r="K16" s="126" t="str">
        <f t="shared" si="0"/>
        <v>OK</v>
      </c>
      <c r="L16" s="19">
        <v>0</v>
      </c>
      <c r="M16" s="19">
        <v>0</v>
      </c>
      <c r="N16" s="19">
        <v>0</v>
      </c>
      <c r="O16" s="19">
        <v>0</v>
      </c>
      <c r="P16" s="19">
        <v>250</v>
      </c>
      <c r="Q16" s="19">
        <v>0</v>
      </c>
      <c r="R16" s="19">
        <v>0</v>
      </c>
      <c r="S16" s="19">
        <v>0</v>
      </c>
      <c r="T16" s="19">
        <v>0</v>
      </c>
      <c r="U16" s="19">
        <v>0</v>
      </c>
      <c r="V16" s="19">
        <v>0</v>
      </c>
      <c r="W16" s="19">
        <v>200</v>
      </c>
    </row>
    <row r="17" spans="1:23" ht="270.75" x14ac:dyDescent="0.25">
      <c r="A17" s="127" t="s">
        <v>117</v>
      </c>
      <c r="B17" s="98">
        <v>6</v>
      </c>
      <c r="C17" s="25">
        <v>14</v>
      </c>
      <c r="D17" s="26" t="s">
        <v>64</v>
      </c>
      <c r="E17" s="34" t="s">
        <v>41</v>
      </c>
      <c r="F17" s="31" t="s">
        <v>100</v>
      </c>
      <c r="G17" s="34" t="s">
        <v>113</v>
      </c>
      <c r="H17" s="38">
        <v>2.4300000000000002</v>
      </c>
      <c r="I17" s="34">
        <v>100</v>
      </c>
      <c r="J17" s="125">
        <f t="shared" si="1"/>
        <v>100</v>
      </c>
      <c r="K17" s="126" t="str">
        <f t="shared" si="0"/>
        <v>OK</v>
      </c>
      <c r="L17" s="19">
        <v>0</v>
      </c>
      <c r="M17" s="19">
        <v>0</v>
      </c>
      <c r="N17" s="19">
        <v>0</v>
      </c>
      <c r="O17" s="19">
        <v>0</v>
      </c>
      <c r="P17" s="19">
        <v>0</v>
      </c>
      <c r="Q17" s="19">
        <v>0</v>
      </c>
      <c r="R17" s="19">
        <v>0</v>
      </c>
      <c r="S17" s="19">
        <v>0</v>
      </c>
      <c r="T17" s="19">
        <v>0</v>
      </c>
      <c r="U17" s="19">
        <v>0</v>
      </c>
      <c r="V17" s="19">
        <v>0</v>
      </c>
      <c r="W17" s="19">
        <v>0</v>
      </c>
    </row>
    <row r="18" spans="1:23" ht="242.25" x14ac:dyDescent="0.25">
      <c r="A18" s="135" t="s">
        <v>118</v>
      </c>
      <c r="B18" s="148">
        <v>7</v>
      </c>
      <c r="C18" s="23">
        <v>15</v>
      </c>
      <c r="D18" s="24" t="s">
        <v>65</v>
      </c>
      <c r="E18" s="33" t="s">
        <v>41</v>
      </c>
      <c r="F18" s="30" t="s">
        <v>101</v>
      </c>
      <c r="G18" s="33" t="s">
        <v>113</v>
      </c>
      <c r="H18" s="37">
        <v>0.63</v>
      </c>
      <c r="I18" s="33">
        <v>100</v>
      </c>
      <c r="J18" s="125">
        <f t="shared" si="1"/>
        <v>50</v>
      </c>
      <c r="K18" s="126" t="str">
        <f t="shared" si="0"/>
        <v>OK</v>
      </c>
      <c r="L18" s="19">
        <v>0</v>
      </c>
      <c r="M18" s="19">
        <v>0</v>
      </c>
      <c r="N18" s="19">
        <v>50</v>
      </c>
      <c r="O18" s="19">
        <v>0</v>
      </c>
      <c r="P18" s="19">
        <v>0</v>
      </c>
      <c r="Q18" s="19">
        <v>0</v>
      </c>
      <c r="R18" s="19">
        <v>0</v>
      </c>
      <c r="S18" s="19">
        <v>0</v>
      </c>
      <c r="T18" s="19">
        <v>0</v>
      </c>
      <c r="U18" s="19">
        <v>0</v>
      </c>
      <c r="V18" s="19">
        <v>0</v>
      </c>
      <c r="W18" s="19">
        <v>0</v>
      </c>
    </row>
    <row r="19" spans="1:23" ht="156.75" x14ac:dyDescent="0.25">
      <c r="A19" s="135"/>
      <c r="B19" s="148"/>
      <c r="C19" s="23">
        <v>16</v>
      </c>
      <c r="D19" s="24" t="s">
        <v>66</v>
      </c>
      <c r="E19" s="33" t="s">
        <v>41</v>
      </c>
      <c r="F19" s="30" t="s">
        <v>101</v>
      </c>
      <c r="G19" s="33" t="s">
        <v>113</v>
      </c>
      <c r="H19" s="37">
        <v>1.08</v>
      </c>
      <c r="I19" s="33">
        <v>100</v>
      </c>
      <c r="J19" s="125">
        <f t="shared" si="1"/>
        <v>50</v>
      </c>
      <c r="K19" s="126" t="str">
        <f t="shared" si="0"/>
        <v>OK</v>
      </c>
      <c r="L19" s="19">
        <v>0</v>
      </c>
      <c r="M19" s="19">
        <v>0</v>
      </c>
      <c r="N19" s="19">
        <v>50</v>
      </c>
      <c r="O19" s="19">
        <v>0</v>
      </c>
      <c r="P19" s="19">
        <v>0</v>
      </c>
      <c r="Q19" s="19">
        <v>0</v>
      </c>
      <c r="R19" s="19">
        <v>0</v>
      </c>
      <c r="S19" s="19">
        <v>0</v>
      </c>
      <c r="T19" s="19">
        <v>0</v>
      </c>
      <c r="U19" s="19">
        <v>0</v>
      </c>
      <c r="V19" s="19">
        <v>0</v>
      </c>
      <c r="W19" s="19">
        <v>0</v>
      </c>
    </row>
    <row r="20" spans="1:23" ht="213.75" x14ac:dyDescent="0.25">
      <c r="A20" s="135"/>
      <c r="B20" s="148"/>
      <c r="C20" s="23">
        <v>17</v>
      </c>
      <c r="D20" s="24" t="s">
        <v>67</v>
      </c>
      <c r="E20" s="33" t="s">
        <v>44</v>
      </c>
      <c r="F20" s="30" t="s">
        <v>99</v>
      </c>
      <c r="G20" s="33" t="s">
        <v>113</v>
      </c>
      <c r="H20" s="37">
        <v>1.35</v>
      </c>
      <c r="I20" s="33">
        <v>800</v>
      </c>
      <c r="J20" s="125">
        <f t="shared" si="1"/>
        <v>800</v>
      </c>
      <c r="K20" s="126" t="str">
        <f t="shared" si="0"/>
        <v>OK</v>
      </c>
      <c r="L20" s="19">
        <v>0</v>
      </c>
      <c r="M20" s="19">
        <v>0</v>
      </c>
      <c r="N20" s="19">
        <v>0</v>
      </c>
      <c r="O20" s="19">
        <v>0</v>
      </c>
      <c r="P20" s="19">
        <v>0</v>
      </c>
      <c r="Q20" s="19">
        <v>0</v>
      </c>
      <c r="R20" s="19">
        <v>0</v>
      </c>
      <c r="S20" s="19">
        <v>0</v>
      </c>
      <c r="T20" s="19">
        <v>0</v>
      </c>
      <c r="U20" s="19">
        <v>0</v>
      </c>
      <c r="V20" s="19">
        <v>0</v>
      </c>
      <c r="W20" s="19">
        <v>0</v>
      </c>
    </row>
    <row r="21" spans="1:23" ht="171" x14ac:dyDescent="0.25">
      <c r="A21" s="135"/>
      <c r="B21" s="148"/>
      <c r="C21" s="23">
        <v>18</v>
      </c>
      <c r="D21" s="27" t="s">
        <v>68</v>
      </c>
      <c r="E21" s="33" t="s">
        <v>41</v>
      </c>
      <c r="F21" s="30" t="s">
        <v>102</v>
      </c>
      <c r="G21" s="33" t="s">
        <v>113</v>
      </c>
      <c r="H21" s="37">
        <v>3.32</v>
      </c>
      <c r="I21" s="33">
        <v>200</v>
      </c>
      <c r="J21" s="125">
        <f t="shared" si="1"/>
        <v>140</v>
      </c>
      <c r="K21" s="126" t="str">
        <f t="shared" si="0"/>
        <v>OK</v>
      </c>
      <c r="L21" s="19">
        <v>0</v>
      </c>
      <c r="M21" s="19">
        <v>0</v>
      </c>
      <c r="N21" s="19">
        <v>60</v>
      </c>
      <c r="O21" s="19">
        <v>0</v>
      </c>
      <c r="P21" s="19">
        <v>0</v>
      </c>
      <c r="Q21" s="19">
        <v>0</v>
      </c>
      <c r="R21" s="19">
        <v>0</v>
      </c>
      <c r="S21" s="19">
        <v>0</v>
      </c>
      <c r="T21" s="19">
        <v>0</v>
      </c>
      <c r="U21" s="19">
        <v>0</v>
      </c>
      <c r="V21" s="19">
        <v>0</v>
      </c>
      <c r="W21" s="19">
        <v>0</v>
      </c>
    </row>
    <row r="22" spans="1:23" ht="342" x14ac:dyDescent="0.25">
      <c r="A22" s="127" t="s">
        <v>116</v>
      </c>
      <c r="B22" s="98">
        <v>8</v>
      </c>
      <c r="C22" s="25">
        <v>19</v>
      </c>
      <c r="D22" s="26" t="s">
        <v>69</v>
      </c>
      <c r="E22" s="34" t="s">
        <v>44</v>
      </c>
      <c r="F22" s="31" t="s">
        <v>97</v>
      </c>
      <c r="G22" s="34" t="s">
        <v>113</v>
      </c>
      <c r="H22" s="38">
        <v>3.03</v>
      </c>
      <c r="I22" s="34">
        <v>500</v>
      </c>
      <c r="J22" s="125">
        <f t="shared" si="1"/>
        <v>250</v>
      </c>
      <c r="K22" s="126" t="str">
        <f t="shared" si="0"/>
        <v>OK</v>
      </c>
      <c r="L22" s="19">
        <v>0</v>
      </c>
      <c r="M22" s="19">
        <v>0</v>
      </c>
      <c r="N22" s="19">
        <v>0</v>
      </c>
      <c r="O22" s="19">
        <v>0</v>
      </c>
      <c r="P22" s="19">
        <v>250</v>
      </c>
      <c r="Q22" s="19">
        <v>0</v>
      </c>
      <c r="R22" s="19">
        <v>0</v>
      </c>
      <c r="S22" s="19">
        <v>0</v>
      </c>
      <c r="T22" s="19">
        <v>0</v>
      </c>
      <c r="U22" s="19">
        <v>0</v>
      </c>
      <c r="V22" s="19">
        <v>0</v>
      </c>
      <c r="W22" s="19">
        <v>0</v>
      </c>
    </row>
    <row r="23" spans="1:23" ht="327.75" x14ac:dyDescent="0.25">
      <c r="A23" s="128" t="s">
        <v>119</v>
      </c>
      <c r="B23" s="99">
        <v>9</v>
      </c>
      <c r="C23" s="23">
        <v>20</v>
      </c>
      <c r="D23" s="24" t="s">
        <v>70</v>
      </c>
      <c r="E23" s="33" t="s">
        <v>44</v>
      </c>
      <c r="F23" s="30" t="s">
        <v>103</v>
      </c>
      <c r="G23" s="33" t="s">
        <v>113</v>
      </c>
      <c r="H23" s="37">
        <v>3.24</v>
      </c>
      <c r="I23" s="33">
        <v>500</v>
      </c>
      <c r="J23" s="125">
        <f t="shared" si="1"/>
        <v>440</v>
      </c>
      <c r="K23" s="126" t="str">
        <f t="shared" si="0"/>
        <v>OK</v>
      </c>
      <c r="L23" s="19">
        <v>0</v>
      </c>
      <c r="M23" s="19">
        <v>0</v>
      </c>
      <c r="N23" s="19">
        <v>0</v>
      </c>
      <c r="O23" s="19">
        <v>0</v>
      </c>
      <c r="P23" s="19">
        <v>0</v>
      </c>
      <c r="Q23" s="19">
        <v>0</v>
      </c>
      <c r="R23" s="19">
        <v>0</v>
      </c>
      <c r="S23" s="19">
        <v>0</v>
      </c>
      <c r="T23" s="19">
        <v>60</v>
      </c>
      <c r="U23" s="19">
        <v>0</v>
      </c>
      <c r="V23" s="19">
        <v>0</v>
      </c>
      <c r="W23" s="19">
        <v>0</v>
      </c>
    </row>
    <row r="24" spans="1:23" ht="199.5" x14ac:dyDescent="0.25">
      <c r="A24" s="137" t="s">
        <v>117</v>
      </c>
      <c r="B24" s="147">
        <v>10</v>
      </c>
      <c r="C24" s="25">
        <v>21</v>
      </c>
      <c r="D24" s="26" t="s">
        <v>316</v>
      </c>
      <c r="E24" s="34" t="s">
        <v>92</v>
      </c>
      <c r="F24" s="31" t="s">
        <v>104</v>
      </c>
      <c r="G24" s="34" t="s">
        <v>114</v>
      </c>
      <c r="H24" s="38">
        <v>2.4700000000000002</v>
      </c>
      <c r="I24" s="34">
        <v>1000</v>
      </c>
      <c r="J24" s="125">
        <f t="shared" si="1"/>
        <v>850</v>
      </c>
      <c r="K24" s="126" t="str">
        <f t="shared" si="0"/>
        <v>OK</v>
      </c>
      <c r="L24" s="19">
        <v>0</v>
      </c>
      <c r="M24" s="19">
        <v>0</v>
      </c>
      <c r="N24" s="19">
        <v>0</v>
      </c>
      <c r="O24" s="19">
        <v>0</v>
      </c>
      <c r="P24" s="19">
        <v>0</v>
      </c>
      <c r="Q24" s="19">
        <v>0</v>
      </c>
      <c r="R24" s="19">
        <v>0</v>
      </c>
      <c r="S24" s="19">
        <v>0</v>
      </c>
      <c r="T24" s="19">
        <v>0</v>
      </c>
      <c r="U24" s="19">
        <v>0</v>
      </c>
      <c r="V24" s="19">
        <v>150</v>
      </c>
      <c r="W24" s="19">
        <v>0</v>
      </c>
    </row>
    <row r="25" spans="1:23" ht="199.5" x14ac:dyDescent="0.25">
      <c r="A25" s="137"/>
      <c r="B25" s="147"/>
      <c r="C25" s="25">
        <v>22</v>
      </c>
      <c r="D25" s="26" t="s">
        <v>317</v>
      </c>
      <c r="E25" s="34" t="s">
        <v>92</v>
      </c>
      <c r="F25" s="31" t="s">
        <v>104</v>
      </c>
      <c r="G25" s="34" t="s">
        <v>114</v>
      </c>
      <c r="H25" s="38">
        <v>1.21</v>
      </c>
      <c r="I25" s="34">
        <v>400</v>
      </c>
      <c r="J25" s="125">
        <f t="shared" si="1"/>
        <v>300</v>
      </c>
      <c r="K25" s="126" t="str">
        <f t="shared" si="0"/>
        <v>OK</v>
      </c>
      <c r="L25" s="19">
        <v>0</v>
      </c>
      <c r="M25" s="19">
        <v>0</v>
      </c>
      <c r="N25" s="19">
        <v>0</v>
      </c>
      <c r="O25" s="19">
        <v>0</v>
      </c>
      <c r="P25" s="19">
        <v>0</v>
      </c>
      <c r="Q25" s="19">
        <v>0</v>
      </c>
      <c r="R25" s="19">
        <v>0</v>
      </c>
      <c r="S25" s="19">
        <v>0</v>
      </c>
      <c r="T25" s="19">
        <v>0</v>
      </c>
      <c r="U25" s="19">
        <v>0</v>
      </c>
      <c r="V25" s="19">
        <v>100</v>
      </c>
      <c r="W25" s="19">
        <v>0</v>
      </c>
    </row>
    <row r="26" spans="1:23" ht="110.25" customHeight="1" x14ac:dyDescent="0.25">
      <c r="A26" s="128" t="s">
        <v>120</v>
      </c>
      <c r="B26" s="99">
        <v>11</v>
      </c>
      <c r="C26" s="23">
        <v>23</v>
      </c>
      <c r="D26" s="24" t="s">
        <v>71</v>
      </c>
      <c r="E26" s="33" t="s">
        <v>41</v>
      </c>
      <c r="F26" s="30" t="s">
        <v>105</v>
      </c>
      <c r="G26" s="33" t="s">
        <v>114</v>
      </c>
      <c r="H26" s="37">
        <v>32.97</v>
      </c>
      <c r="I26" s="33">
        <v>30</v>
      </c>
      <c r="J26" s="125">
        <f t="shared" si="1"/>
        <v>15</v>
      </c>
      <c r="K26" s="126" t="str">
        <f t="shared" si="0"/>
        <v>OK</v>
      </c>
      <c r="L26" s="19">
        <v>0</v>
      </c>
      <c r="M26" s="19">
        <v>0</v>
      </c>
      <c r="N26" s="19">
        <v>0</v>
      </c>
      <c r="O26" s="19">
        <v>15</v>
      </c>
      <c r="P26" s="19">
        <v>0</v>
      </c>
      <c r="Q26" s="19">
        <v>0</v>
      </c>
      <c r="R26" s="19">
        <v>0</v>
      </c>
      <c r="S26" s="19">
        <v>0</v>
      </c>
      <c r="T26" s="19">
        <v>0</v>
      </c>
      <c r="U26" s="19">
        <v>0</v>
      </c>
      <c r="V26" s="19">
        <v>0</v>
      </c>
      <c r="W26" s="19">
        <v>0</v>
      </c>
    </row>
    <row r="27" spans="1:23" ht="121.5" customHeight="1" x14ac:dyDescent="0.25">
      <c r="A27" s="136" t="s">
        <v>121</v>
      </c>
      <c r="B27" s="147">
        <v>12</v>
      </c>
      <c r="C27" s="25">
        <v>24</v>
      </c>
      <c r="D27" s="26" t="s">
        <v>72</v>
      </c>
      <c r="E27" s="34" t="s">
        <v>41</v>
      </c>
      <c r="F27" s="31"/>
      <c r="G27" s="34" t="s">
        <v>113</v>
      </c>
      <c r="H27" s="38">
        <v>0</v>
      </c>
      <c r="I27" s="34">
        <v>100</v>
      </c>
      <c r="J27" s="125">
        <f t="shared" si="1"/>
        <v>100</v>
      </c>
      <c r="K27" s="126" t="str">
        <f t="shared" si="0"/>
        <v>OK</v>
      </c>
      <c r="L27" s="19">
        <v>0</v>
      </c>
      <c r="M27" s="19">
        <v>0</v>
      </c>
      <c r="N27" s="19">
        <v>0</v>
      </c>
      <c r="O27" s="19">
        <v>0</v>
      </c>
      <c r="P27" s="19">
        <v>0</v>
      </c>
      <c r="Q27" s="19">
        <v>0</v>
      </c>
      <c r="R27" s="19">
        <v>0</v>
      </c>
      <c r="S27" s="19">
        <v>0</v>
      </c>
      <c r="T27" s="19">
        <v>0</v>
      </c>
      <c r="U27" s="19">
        <v>0</v>
      </c>
      <c r="V27" s="19">
        <v>0</v>
      </c>
      <c r="W27" s="19">
        <v>0</v>
      </c>
    </row>
    <row r="28" spans="1:23" ht="128.25" x14ac:dyDescent="0.25">
      <c r="A28" s="137"/>
      <c r="B28" s="147"/>
      <c r="C28" s="28">
        <v>25</v>
      </c>
      <c r="D28" s="29" t="s">
        <v>73</v>
      </c>
      <c r="E28" s="35" t="s">
        <v>41</v>
      </c>
      <c r="F28" s="32"/>
      <c r="G28" s="35" t="s">
        <v>113</v>
      </c>
      <c r="H28" s="38">
        <v>0</v>
      </c>
      <c r="I28" s="34">
        <v>500</v>
      </c>
      <c r="J28" s="125">
        <f t="shared" si="1"/>
        <v>500</v>
      </c>
      <c r="K28" s="126" t="str">
        <f t="shared" si="0"/>
        <v>OK</v>
      </c>
      <c r="L28" s="19">
        <v>0</v>
      </c>
      <c r="M28" s="19">
        <v>0</v>
      </c>
      <c r="N28" s="19">
        <v>0</v>
      </c>
      <c r="O28" s="19">
        <v>0</v>
      </c>
      <c r="P28" s="19">
        <v>0</v>
      </c>
      <c r="Q28" s="19">
        <v>0</v>
      </c>
      <c r="R28" s="19">
        <v>0</v>
      </c>
      <c r="S28" s="19">
        <v>0</v>
      </c>
      <c r="T28" s="19">
        <v>0</v>
      </c>
      <c r="U28" s="19">
        <v>0</v>
      </c>
      <c r="V28" s="19">
        <v>0</v>
      </c>
      <c r="W28" s="19">
        <v>0</v>
      </c>
    </row>
    <row r="29" spans="1:23" ht="71.25" x14ac:dyDescent="0.25">
      <c r="A29" s="137"/>
      <c r="B29" s="147"/>
      <c r="C29" s="25">
        <v>26</v>
      </c>
      <c r="D29" s="26" t="s">
        <v>74</v>
      </c>
      <c r="E29" s="34" t="s">
        <v>41</v>
      </c>
      <c r="F29" s="31"/>
      <c r="G29" s="34" t="s">
        <v>113</v>
      </c>
      <c r="H29" s="38">
        <v>0</v>
      </c>
      <c r="I29" s="34">
        <v>500</v>
      </c>
      <c r="J29" s="125">
        <f t="shared" si="1"/>
        <v>500</v>
      </c>
      <c r="K29" s="126" t="str">
        <f t="shared" si="0"/>
        <v>OK</v>
      </c>
      <c r="L29" s="19"/>
      <c r="M29" s="19"/>
      <c r="N29" s="19"/>
      <c r="O29" s="19"/>
      <c r="P29" s="19"/>
      <c r="Q29" s="19"/>
      <c r="R29" s="19"/>
      <c r="S29" s="19"/>
      <c r="T29" s="19"/>
      <c r="U29" s="19"/>
      <c r="V29" s="19"/>
      <c r="W29" s="19"/>
    </row>
    <row r="30" spans="1:23" ht="185.25" x14ac:dyDescent="0.25">
      <c r="A30" s="128" t="s">
        <v>119</v>
      </c>
      <c r="B30" s="99">
        <v>13</v>
      </c>
      <c r="C30" s="23">
        <v>27</v>
      </c>
      <c r="D30" s="24" t="s">
        <v>318</v>
      </c>
      <c r="E30" s="33" t="s">
        <v>45</v>
      </c>
      <c r="F30" s="30" t="s">
        <v>106</v>
      </c>
      <c r="G30" s="33" t="s">
        <v>113</v>
      </c>
      <c r="H30" s="37">
        <v>0.76</v>
      </c>
      <c r="I30" s="33">
        <v>6400</v>
      </c>
      <c r="J30" s="125">
        <f t="shared" si="1"/>
        <v>3520</v>
      </c>
      <c r="K30" s="126" t="str">
        <f t="shared" si="0"/>
        <v>OK</v>
      </c>
      <c r="L30" s="19">
        <v>1280</v>
      </c>
      <c r="M30" s="19"/>
      <c r="N30" s="19"/>
      <c r="O30" s="19"/>
      <c r="P30" s="19"/>
      <c r="Q30" s="19"/>
      <c r="R30" s="19"/>
      <c r="S30" s="19">
        <v>1600</v>
      </c>
      <c r="T30" s="19"/>
      <c r="U30" s="19"/>
      <c r="V30" s="19"/>
      <c r="W30" s="19"/>
    </row>
    <row r="31" spans="1:23" ht="199.5" x14ac:dyDescent="0.25">
      <c r="A31" s="129" t="s">
        <v>122</v>
      </c>
      <c r="B31" s="98">
        <v>14</v>
      </c>
      <c r="C31" s="25">
        <v>28</v>
      </c>
      <c r="D31" s="26" t="s">
        <v>319</v>
      </c>
      <c r="E31" s="34" t="s">
        <v>45</v>
      </c>
      <c r="F31" s="31" t="s">
        <v>107</v>
      </c>
      <c r="G31" s="34" t="s">
        <v>113</v>
      </c>
      <c r="H31" s="38">
        <v>5.84</v>
      </c>
      <c r="I31" s="34">
        <v>800</v>
      </c>
      <c r="J31" s="125">
        <f t="shared" si="1"/>
        <v>800</v>
      </c>
      <c r="K31" s="126" t="str">
        <f t="shared" si="0"/>
        <v>OK</v>
      </c>
      <c r="L31" s="19"/>
      <c r="M31" s="19"/>
      <c r="N31" s="19"/>
      <c r="O31" s="19"/>
      <c r="P31" s="19"/>
      <c r="Q31" s="19"/>
      <c r="R31" s="19"/>
      <c r="S31" s="19"/>
      <c r="T31" s="19"/>
      <c r="U31" s="19"/>
      <c r="V31" s="19"/>
      <c r="W31" s="19"/>
    </row>
    <row r="32" spans="1:23" ht="285" x14ac:dyDescent="0.25">
      <c r="A32" s="128" t="s">
        <v>119</v>
      </c>
      <c r="B32" s="99">
        <v>15</v>
      </c>
      <c r="C32" s="23">
        <v>29</v>
      </c>
      <c r="D32" s="24" t="s">
        <v>320</v>
      </c>
      <c r="E32" s="33" t="s">
        <v>93</v>
      </c>
      <c r="F32" s="30" t="s">
        <v>108</v>
      </c>
      <c r="G32" s="33" t="s">
        <v>113</v>
      </c>
      <c r="H32" s="37">
        <v>11.05</v>
      </c>
      <c r="I32" s="33">
        <v>800</v>
      </c>
      <c r="J32" s="125">
        <f t="shared" si="1"/>
        <v>560</v>
      </c>
      <c r="K32" s="126" t="str">
        <f t="shared" si="0"/>
        <v>OK</v>
      </c>
      <c r="L32" s="19">
        <v>120</v>
      </c>
      <c r="M32" s="19"/>
      <c r="N32" s="19"/>
      <c r="O32" s="19"/>
      <c r="P32" s="19"/>
      <c r="Q32" s="19"/>
      <c r="R32" s="19"/>
      <c r="S32" s="19">
        <v>120</v>
      </c>
      <c r="T32" s="19"/>
      <c r="U32" s="19"/>
      <c r="V32" s="19"/>
      <c r="W32" s="19"/>
    </row>
    <row r="33" spans="1:23" ht="199.5" x14ac:dyDescent="0.25">
      <c r="A33" s="129" t="s">
        <v>121</v>
      </c>
      <c r="B33" s="98">
        <v>16</v>
      </c>
      <c r="C33" s="25">
        <v>30</v>
      </c>
      <c r="D33" s="26" t="s">
        <v>321</v>
      </c>
      <c r="E33" s="34" t="s">
        <v>45</v>
      </c>
      <c r="F33" s="31"/>
      <c r="G33" s="34" t="s">
        <v>113</v>
      </c>
      <c r="H33" s="38">
        <v>0</v>
      </c>
      <c r="I33" s="34">
        <v>800</v>
      </c>
      <c r="J33" s="125">
        <f t="shared" si="1"/>
        <v>800</v>
      </c>
      <c r="K33" s="126" t="str">
        <f t="shared" si="0"/>
        <v>OK</v>
      </c>
      <c r="L33" s="19"/>
      <c r="M33" s="19"/>
      <c r="N33" s="19"/>
      <c r="O33" s="19"/>
      <c r="P33" s="19"/>
      <c r="Q33" s="19"/>
      <c r="R33" s="19"/>
      <c r="S33" s="19"/>
      <c r="T33" s="19"/>
      <c r="U33" s="19"/>
      <c r="V33" s="19"/>
      <c r="W33" s="19"/>
    </row>
    <row r="34" spans="1:23" ht="114" x14ac:dyDescent="0.25">
      <c r="A34" s="138" t="s">
        <v>121</v>
      </c>
      <c r="B34" s="148">
        <v>17</v>
      </c>
      <c r="C34" s="23">
        <v>31</v>
      </c>
      <c r="D34" s="24" t="s">
        <v>75</v>
      </c>
      <c r="E34" s="33" t="s">
        <v>41</v>
      </c>
      <c r="F34" s="30"/>
      <c r="G34" s="33" t="s">
        <v>113</v>
      </c>
      <c r="H34" s="37">
        <v>0</v>
      </c>
      <c r="I34" s="33">
        <v>100</v>
      </c>
      <c r="J34" s="125">
        <f t="shared" si="1"/>
        <v>100</v>
      </c>
      <c r="K34" s="126" t="str">
        <f t="shared" si="0"/>
        <v>OK</v>
      </c>
      <c r="L34" s="19"/>
      <c r="M34" s="19"/>
      <c r="N34" s="19"/>
      <c r="O34" s="19"/>
      <c r="P34" s="19"/>
      <c r="Q34" s="19"/>
      <c r="R34" s="19"/>
      <c r="S34" s="19"/>
      <c r="T34" s="19"/>
      <c r="U34" s="19"/>
      <c r="V34" s="19"/>
      <c r="W34" s="19"/>
    </row>
    <row r="35" spans="1:23" ht="71.25" x14ac:dyDescent="0.25">
      <c r="A35" s="138"/>
      <c r="B35" s="148"/>
      <c r="C35" s="23">
        <v>32</v>
      </c>
      <c r="D35" s="24" t="s">
        <v>76</v>
      </c>
      <c r="E35" s="33" t="s">
        <v>41</v>
      </c>
      <c r="F35" s="30"/>
      <c r="G35" s="33" t="s">
        <v>113</v>
      </c>
      <c r="H35" s="37">
        <v>0</v>
      </c>
      <c r="I35" s="33">
        <v>100</v>
      </c>
      <c r="J35" s="125">
        <f t="shared" si="1"/>
        <v>100</v>
      </c>
      <c r="K35" s="126" t="str">
        <f t="shared" si="0"/>
        <v>OK</v>
      </c>
      <c r="L35" s="19"/>
      <c r="M35" s="19"/>
      <c r="N35" s="19"/>
      <c r="O35" s="19"/>
      <c r="P35" s="19"/>
      <c r="Q35" s="19"/>
      <c r="R35" s="19"/>
      <c r="S35" s="19"/>
      <c r="T35" s="19"/>
      <c r="U35" s="19"/>
      <c r="V35" s="19"/>
      <c r="W35" s="19"/>
    </row>
    <row r="36" spans="1:23" ht="85.5" x14ac:dyDescent="0.25">
      <c r="A36" s="138"/>
      <c r="B36" s="148"/>
      <c r="C36" s="23">
        <v>33</v>
      </c>
      <c r="D36" s="24" t="s">
        <v>77</v>
      </c>
      <c r="E36" s="33" t="s">
        <v>41</v>
      </c>
      <c r="F36" s="30"/>
      <c r="G36" s="33" t="s">
        <v>113</v>
      </c>
      <c r="H36" s="37">
        <v>0</v>
      </c>
      <c r="I36" s="33">
        <v>100</v>
      </c>
      <c r="J36" s="125">
        <f t="shared" si="1"/>
        <v>100</v>
      </c>
      <c r="K36" s="126" t="str">
        <f t="shared" si="0"/>
        <v>OK</v>
      </c>
      <c r="L36" s="19"/>
      <c r="M36" s="19"/>
      <c r="N36" s="19"/>
      <c r="O36" s="19"/>
      <c r="P36" s="19"/>
      <c r="Q36" s="19"/>
      <c r="R36" s="19"/>
      <c r="S36" s="19"/>
      <c r="T36" s="19"/>
      <c r="U36" s="19"/>
      <c r="V36" s="19"/>
      <c r="W36" s="19"/>
    </row>
    <row r="37" spans="1:23" ht="85.5" x14ac:dyDescent="0.25">
      <c r="A37" s="138"/>
      <c r="B37" s="148"/>
      <c r="C37" s="23">
        <v>34</v>
      </c>
      <c r="D37" s="24" t="s">
        <v>78</v>
      </c>
      <c r="E37" s="33" t="s">
        <v>41</v>
      </c>
      <c r="F37" s="30"/>
      <c r="G37" s="33" t="s">
        <v>113</v>
      </c>
      <c r="H37" s="37">
        <v>0</v>
      </c>
      <c r="I37" s="33"/>
      <c r="J37" s="125">
        <f t="shared" si="1"/>
        <v>0</v>
      </c>
      <c r="K37" s="126" t="str">
        <f t="shared" si="0"/>
        <v>OK</v>
      </c>
      <c r="L37" s="19"/>
      <c r="M37" s="19"/>
      <c r="N37" s="19"/>
      <c r="O37" s="19"/>
      <c r="P37" s="19"/>
      <c r="Q37" s="19"/>
      <c r="R37" s="19"/>
      <c r="S37" s="19"/>
      <c r="T37" s="19"/>
      <c r="U37" s="19"/>
      <c r="V37" s="19"/>
      <c r="W37" s="19"/>
    </row>
    <row r="38" spans="1:23" ht="71.25" x14ac:dyDescent="0.25">
      <c r="A38" s="138"/>
      <c r="B38" s="148"/>
      <c r="C38" s="23">
        <v>35</v>
      </c>
      <c r="D38" s="24" t="s">
        <v>79</v>
      </c>
      <c r="E38" s="33" t="s">
        <v>46</v>
      </c>
      <c r="F38" s="30"/>
      <c r="G38" s="33" t="s">
        <v>113</v>
      </c>
      <c r="H38" s="37">
        <v>0</v>
      </c>
      <c r="I38" s="33">
        <v>100</v>
      </c>
      <c r="J38" s="125">
        <f t="shared" si="1"/>
        <v>100</v>
      </c>
      <c r="K38" s="126" t="str">
        <f t="shared" si="0"/>
        <v>OK</v>
      </c>
      <c r="L38" s="19"/>
      <c r="M38" s="19"/>
      <c r="N38" s="19"/>
      <c r="O38" s="19"/>
      <c r="P38" s="19"/>
      <c r="Q38" s="19"/>
      <c r="R38" s="19"/>
      <c r="S38" s="19"/>
      <c r="T38" s="19"/>
      <c r="U38" s="19"/>
      <c r="V38" s="19"/>
      <c r="W38" s="19"/>
    </row>
    <row r="39" spans="1:23" ht="42.75" x14ac:dyDescent="0.25">
      <c r="A39" s="138"/>
      <c r="B39" s="148"/>
      <c r="C39" s="23">
        <v>36</v>
      </c>
      <c r="D39" s="24" t="s">
        <v>80</v>
      </c>
      <c r="E39" s="33" t="s">
        <v>41</v>
      </c>
      <c r="F39" s="30"/>
      <c r="G39" s="33" t="s">
        <v>113</v>
      </c>
      <c r="H39" s="37">
        <v>0</v>
      </c>
      <c r="I39" s="33">
        <v>50</v>
      </c>
      <c r="J39" s="125">
        <f t="shared" si="1"/>
        <v>50</v>
      </c>
      <c r="K39" s="126" t="str">
        <f t="shared" si="0"/>
        <v>OK</v>
      </c>
      <c r="L39" s="19"/>
      <c r="M39" s="19"/>
      <c r="N39" s="19"/>
      <c r="O39" s="19"/>
      <c r="P39" s="19"/>
      <c r="Q39" s="19"/>
      <c r="R39" s="19"/>
      <c r="S39" s="19"/>
      <c r="T39" s="19"/>
      <c r="U39" s="19"/>
      <c r="V39" s="19"/>
      <c r="W39" s="19"/>
    </row>
    <row r="40" spans="1:23" ht="142.5" x14ac:dyDescent="0.25">
      <c r="A40" s="138"/>
      <c r="B40" s="148"/>
      <c r="C40" s="23">
        <v>37</v>
      </c>
      <c r="D40" s="24" t="s">
        <v>81</v>
      </c>
      <c r="E40" s="33" t="s">
        <v>46</v>
      </c>
      <c r="F40" s="30"/>
      <c r="G40" s="33" t="s">
        <v>113</v>
      </c>
      <c r="H40" s="37">
        <v>0</v>
      </c>
      <c r="I40" s="33">
        <v>200</v>
      </c>
      <c r="J40" s="125">
        <f t="shared" si="1"/>
        <v>200</v>
      </c>
      <c r="K40" s="126" t="str">
        <f t="shared" si="0"/>
        <v>OK</v>
      </c>
      <c r="L40" s="19"/>
      <c r="M40" s="19"/>
      <c r="N40" s="19"/>
      <c r="O40" s="19"/>
      <c r="P40" s="19"/>
      <c r="Q40" s="19"/>
      <c r="R40" s="19"/>
      <c r="S40" s="19"/>
      <c r="T40" s="19"/>
      <c r="U40" s="19"/>
      <c r="V40" s="19"/>
      <c r="W40" s="19"/>
    </row>
    <row r="41" spans="1:23" ht="57" x14ac:dyDescent="0.25">
      <c r="A41" s="138"/>
      <c r="B41" s="148"/>
      <c r="C41" s="23">
        <v>38</v>
      </c>
      <c r="D41" s="24" t="s">
        <v>82</v>
      </c>
      <c r="E41" s="33" t="s">
        <v>43</v>
      </c>
      <c r="F41" s="30"/>
      <c r="G41" s="33" t="s">
        <v>114</v>
      </c>
      <c r="H41" s="37">
        <v>0</v>
      </c>
      <c r="I41" s="33"/>
      <c r="J41" s="125">
        <f t="shared" si="1"/>
        <v>0</v>
      </c>
      <c r="K41" s="126" t="str">
        <f t="shared" si="0"/>
        <v>OK</v>
      </c>
      <c r="L41" s="19"/>
      <c r="M41" s="19"/>
      <c r="N41" s="19"/>
      <c r="O41" s="19"/>
      <c r="P41" s="19"/>
      <c r="Q41" s="19"/>
      <c r="R41" s="19"/>
      <c r="S41" s="19"/>
      <c r="T41" s="19"/>
      <c r="U41" s="19"/>
      <c r="V41" s="19"/>
      <c r="W41" s="19"/>
    </row>
    <row r="42" spans="1:23" ht="28.5" x14ac:dyDescent="0.25">
      <c r="A42" s="138"/>
      <c r="B42" s="148"/>
      <c r="C42" s="23">
        <v>39</v>
      </c>
      <c r="D42" s="24" t="s">
        <v>83</v>
      </c>
      <c r="E42" s="36" t="s">
        <v>43</v>
      </c>
      <c r="F42" s="30"/>
      <c r="G42" s="36" t="s">
        <v>114</v>
      </c>
      <c r="H42" s="37">
        <v>0</v>
      </c>
      <c r="I42" s="33">
        <v>50</v>
      </c>
      <c r="J42" s="125">
        <f t="shared" si="1"/>
        <v>50</v>
      </c>
      <c r="K42" s="126" t="str">
        <f t="shared" si="0"/>
        <v>OK</v>
      </c>
      <c r="L42" s="19"/>
      <c r="M42" s="19"/>
      <c r="N42" s="19"/>
      <c r="O42" s="19"/>
      <c r="P42" s="19"/>
      <c r="Q42" s="19"/>
      <c r="R42" s="19"/>
      <c r="S42" s="19"/>
      <c r="T42" s="19"/>
      <c r="U42" s="19"/>
      <c r="V42" s="19"/>
      <c r="W42" s="19"/>
    </row>
    <row r="43" spans="1:23" ht="99.75" x14ac:dyDescent="0.25">
      <c r="A43" s="139" t="s">
        <v>117</v>
      </c>
      <c r="B43" s="149">
        <v>18</v>
      </c>
      <c r="C43" s="28">
        <v>40</v>
      </c>
      <c r="D43" s="29" t="s">
        <v>84</v>
      </c>
      <c r="E43" s="34" t="s">
        <v>41</v>
      </c>
      <c r="F43" s="32" t="s">
        <v>109</v>
      </c>
      <c r="G43" s="34" t="s">
        <v>113</v>
      </c>
      <c r="H43" s="39">
        <v>0.48</v>
      </c>
      <c r="I43" s="34">
        <v>100</v>
      </c>
      <c r="J43" s="125">
        <f t="shared" si="1"/>
        <v>0</v>
      </c>
      <c r="K43" s="126" t="str">
        <f t="shared" si="0"/>
        <v>OK</v>
      </c>
      <c r="L43" s="19"/>
      <c r="M43" s="19">
        <v>50</v>
      </c>
      <c r="N43" s="19"/>
      <c r="O43" s="19"/>
      <c r="P43" s="19"/>
      <c r="Q43" s="19"/>
      <c r="R43" s="19"/>
      <c r="S43" s="19"/>
      <c r="T43" s="19"/>
      <c r="U43" s="19">
        <v>50</v>
      </c>
      <c r="V43" s="19"/>
      <c r="W43" s="19"/>
    </row>
    <row r="44" spans="1:23" ht="99.75" x14ac:dyDescent="0.25">
      <c r="A44" s="139"/>
      <c r="B44" s="149"/>
      <c r="C44" s="25">
        <v>41</v>
      </c>
      <c r="D44" s="26" t="s">
        <v>85</v>
      </c>
      <c r="E44" s="34" t="s">
        <v>94</v>
      </c>
      <c r="F44" s="31" t="s">
        <v>110</v>
      </c>
      <c r="G44" s="34" t="s">
        <v>113</v>
      </c>
      <c r="H44" s="38">
        <v>1.59</v>
      </c>
      <c r="I44" s="34">
        <v>100</v>
      </c>
      <c r="J44" s="125">
        <f t="shared" si="1"/>
        <v>0</v>
      </c>
      <c r="K44" s="126" t="str">
        <f t="shared" si="0"/>
        <v>OK</v>
      </c>
      <c r="L44" s="19"/>
      <c r="M44" s="19">
        <v>50</v>
      </c>
      <c r="N44" s="19"/>
      <c r="O44" s="19"/>
      <c r="P44" s="19"/>
      <c r="Q44" s="19"/>
      <c r="R44" s="19"/>
      <c r="S44" s="19"/>
      <c r="T44" s="19"/>
      <c r="U44" s="19">
        <v>50</v>
      </c>
      <c r="V44" s="19"/>
      <c r="W44" s="19"/>
    </row>
    <row r="45" spans="1:23" ht="99.75" x14ac:dyDescent="0.25">
      <c r="A45" s="139"/>
      <c r="B45" s="149"/>
      <c r="C45" s="25">
        <v>42</v>
      </c>
      <c r="D45" s="26" t="s">
        <v>86</v>
      </c>
      <c r="E45" s="34" t="s">
        <v>94</v>
      </c>
      <c r="F45" s="31" t="s">
        <v>110</v>
      </c>
      <c r="G45" s="34" t="s">
        <v>113</v>
      </c>
      <c r="H45" s="38">
        <v>1.59</v>
      </c>
      <c r="I45" s="34">
        <v>100</v>
      </c>
      <c r="J45" s="125">
        <f t="shared" si="1"/>
        <v>0</v>
      </c>
      <c r="K45" s="126" t="str">
        <f t="shared" si="0"/>
        <v>OK</v>
      </c>
      <c r="L45" s="19"/>
      <c r="M45" s="19">
        <v>50</v>
      </c>
      <c r="N45" s="19"/>
      <c r="O45" s="19"/>
      <c r="P45" s="19"/>
      <c r="Q45" s="19"/>
      <c r="R45" s="19"/>
      <c r="S45" s="19"/>
      <c r="T45" s="19"/>
      <c r="U45" s="19">
        <v>50</v>
      </c>
      <c r="V45" s="19"/>
      <c r="W45" s="19"/>
    </row>
    <row r="46" spans="1:23" ht="114" x14ac:dyDescent="0.25">
      <c r="A46" s="139"/>
      <c r="B46" s="149"/>
      <c r="C46" s="25">
        <v>43</v>
      </c>
      <c r="D46" s="26" t="s">
        <v>87</v>
      </c>
      <c r="E46" s="34" t="s">
        <v>94</v>
      </c>
      <c r="F46" s="31" t="s">
        <v>110</v>
      </c>
      <c r="G46" s="34" t="s">
        <v>113</v>
      </c>
      <c r="H46" s="38">
        <v>1.59</v>
      </c>
      <c r="I46" s="34">
        <v>50</v>
      </c>
      <c r="J46" s="125">
        <f t="shared" si="1"/>
        <v>0</v>
      </c>
      <c r="K46" s="126" t="str">
        <f t="shared" si="0"/>
        <v>OK</v>
      </c>
      <c r="L46" s="19"/>
      <c r="M46" s="19">
        <v>25</v>
      </c>
      <c r="N46" s="19"/>
      <c r="O46" s="19"/>
      <c r="P46" s="19"/>
      <c r="Q46" s="19"/>
      <c r="R46" s="19"/>
      <c r="S46" s="19"/>
      <c r="T46" s="19"/>
      <c r="U46" s="19">
        <v>25</v>
      </c>
      <c r="V46" s="19"/>
      <c r="W46" s="19"/>
    </row>
    <row r="47" spans="1:23" ht="85.5" x14ac:dyDescent="0.25">
      <c r="A47" s="135" t="s">
        <v>118</v>
      </c>
      <c r="B47" s="148">
        <v>19</v>
      </c>
      <c r="C47" s="23">
        <v>44</v>
      </c>
      <c r="D47" s="24" t="s">
        <v>88</v>
      </c>
      <c r="E47" s="36" t="s">
        <v>41</v>
      </c>
      <c r="F47" s="30" t="s">
        <v>111</v>
      </c>
      <c r="G47" s="36" t="s">
        <v>113</v>
      </c>
      <c r="H47" s="37">
        <v>3.66</v>
      </c>
      <c r="I47" s="33">
        <v>50</v>
      </c>
      <c r="J47" s="125">
        <f t="shared" si="1"/>
        <v>25</v>
      </c>
      <c r="K47" s="126" t="str">
        <f t="shared" si="0"/>
        <v>OK</v>
      </c>
      <c r="L47" s="19"/>
      <c r="M47" s="19"/>
      <c r="N47" s="19">
        <v>25</v>
      </c>
      <c r="O47" s="19"/>
      <c r="P47" s="19"/>
      <c r="Q47" s="19"/>
      <c r="R47" s="19"/>
      <c r="S47" s="19"/>
      <c r="T47" s="19"/>
      <c r="U47" s="19"/>
      <c r="V47" s="19"/>
      <c r="W47" s="19"/>
    </row>
    <row r="48" spans="1:23" ht="85.5" x14ac:dyDescent="0.25">
      <c r="A48" s="135"/>
      <c r="B48" s="148"/>
      <c r="C48" s="23">
        <v>45</v>
      </c>
      <c r="D48" s="24" t="s">
        <v>89</v>
      </c>
      <c r="E48" s="36" t="s">
        <v>41</v>
      </c>
      <c r="F48" s="30" t="s">
        <v>112</v>
      </c>
      <c r="G48" s="36" t="s">
        <v>113</v>
      </c>
      <c r="H48" s="37">
        <v>6.77</v>
      </c>
      <c r="I48" s="33">
        <v>200</v>
      </c>
      <c r="J48" s="125">
        <f t="shared" si="1"/>
        <v>150</v>
      </c>
      <c r="K48" s="126" t="str">
        <f t="shared" si="0"/>
        <v>OK</v>
      </c>
      <c r="L48" s="19"/>
      <c r="M48" s="19"/>
      <c r="N48" s="19">
        <v>50</v>
      </c>
      <c r="O48" s="19"/>
      <c r="P48" s="19"/>
      <c r="Q48" s="19"/>
      <c r="R48" s="19"/>
      <c r="S48" s="19"/>
      <c r="T48" s="19"/>
      <c r="U48" s="19"/>
      <c r="V48" s="19"/>
      <c r="W48" s="19"/>
    </row>
    <row r="49" spans="1:23" ht="185.25" x14ac:dyDescent="0.25">
      <c r="A49" s="136" t="s">
        <v>122</v>
      </c>
      <c r="B49" s="147">
        <v>20</v>
      </c>
      <c r="C49" s="25">
        <v>46</v>
      </c>
      <c r="D49" s="26" t="s">
        <v>322</v>
      </c>
      <c r="E49" s="35" t="s">
        <v>46</v>
      </c>
      <c r="F49" s="31" t="s">
        <v>110</v>
      </c>
      <c r="G49" s="35" t="s">
        <v>113</v>
      </c>
      <c r="H49" s="38">
        <v>2.94</v>
      </c>
      <c r="I49" s="34">
        <v>200</v>
      </c>
      <c r="J49" s="125">
        <f t="shared" si="1"/>
        <v>0</v>
      </c>
      <c r="K49" s="126" t="str">
        <f t="shared" si="0"/>
        <v>OK</v>
      </c>
      <c r="L49" s="19"/>
      <c r="M49" s="19"/>
      <c r="N49" s="19"/>
      <c r="O49" s="19"/>
      <c r="P49" s="19"/>
      <c r="Q49" s="19">
        <v>200</v>
      </c>
      <c r="R49" s="19"/>
      <c r="S49" s="19"/>
      <c r="T49" s="19"/>
      <c r="U49" s="19"/>
      <c r="V49" s="19"/>
      <c r="W49" s="19"/>
    </row>
    <row r="50" spans="1:23" ht="171" x14ac:dyDescent="0.25">
      <c r="A50" s="136"/>
      <c r="B50" s="147"/>
      <c r="C50" s="25">
        <v>47</v>
      </c>
      <c r="D50" s="26" t="s">
        <v>323</v>
      </c>
      <c r="E50" s="35" t="s">
        <v>46</v>
      </c>
      <c r="F50" s="31" t="s">
        <v>110</v>
      </c>
      <c r="G50" s="35" t="s">
        <v>113</v>
      </c>
      <c r="H50" s="38">
        <v>2.2000000000000002</v>
      </c>
      <c r="I50" s="34">
        <v>200</v>
      </c>
      <c r="J50" s="125">
        <f t="shared" si="1"/>
        <v>0</v>
      </c>
      <c r="K50" s="126" t="str">
        <f t="shared" si="0"/>
        <v>OK</v>
      </c>
      <c r="L50" s="19"/>
      <c r="M50" s="19"/>
      <c r="N50" s="19"/>
      <c r="O50" s="19"/>
      <c r="P50" s="19"/>
      <c r="Q50" s="19">
        <v>200</v>
      </c>
      <c r="R50" s="19"/>
      <c r="S50" s="19"/>
      <c r="T50" s="19"/>
      <c r="U50" s="19"/>
      <c r="V50" s="19"/>
      <c r="W50" s="19"/>
    </row>
    <row r="51" spans="1:23" ht="171" x14ac:dyDescent="0.25">
      <c r="A51" s="136"/>
      <c r="B51" s="147"/>
      <c r="C51" s="25">
        <v>48</v>
      </c>
      <c r="D51" s="26" t="s">
        <v>324</v>
      </c>
      <c r="E51" s="35" t="s">
        <v>46</v>
      </c>
      <c r="F51" s="31" t="s">
        <v>110</v>
      </c>
      <c r="G51" s="35" t="s">
        <v>113</v>
      </c>
      <c r="H51" s="38">
        <v>2.4300000000000002</v>
      </c>
      <c r="I51" s="34">
        <v>200</v>
      </c>
      <c r="J51" s="125">
        <f t="shared" si="1"/>
        <v>0</v>
      </c>
      <c r="K51" s="126" t="str">
        <f t="shared" si="0"/>
        <v>OK</v>
      </c>
      <c r="L51" s="19"/>
      <c r="M51" s="19"/>
      <c r="N51" s="19"/>
      <c r="O51" s="19"/>
      <c r="P51" s="19"/>
      <c r="Q51" s="19">
        <v>200</v>
      </c>
      <c r="R51" s="19"/>
      <c r="S51" s="19"/>
      <c r="T51" s="19"/>
      <c r="U51" s="19"/>
      <c r="V51" s="19"/>
      <c r="W51" s="19"/>
    </row>
    <row r="52" spans="1:23" ht="185.25" x14ac:dyDescent="0.25">
      <c r="A52" s="136"/>
      <c r="B52" s="147"/>
      <c r="C52" s="25">
        <v>49</v>
      </c>
      <c r="D52" s="26" t="s">
        <v>325</v>
      </c>
      <c r="E52" s="35" t="s">
        <v>46</v>
      </c>
      <c r="F52" s="31" t="s">
        <v>110</v>
      </c>
      <c r="G52" s="35" t="s">
        <v>113</v>
      </c>
      <c r="H52" s="38">
        <v>3.76</v>
      </c>
      <c r="I52" s="34">
        <v>200</v>
      </c>
      <c r="J52" s="125">
        <f t="shared" si="1"/>
        <v>0</v>
      </c>
      <c r="K52" s="126" t="str">
        <f t="shared" si="0"/>
        <v>OK</v>
      </c>
      <c r="L52" s="19"/>
      <c r="M52" s="19"/>
      <c r="N52" s="19"/>
      <c r="O52" s="19"/>
      <c r="P52" s="19"/>
      <c r="Q52" s="19">
        <v>200</v>
      </c>
      <c r="R52" s="19"/>
      <c r="S52" s="19"/>
      <c r="T52" s="19"/>
      <c r="U52" s="19"/>
      <c r="V52" s="19"/>
      <c r="W52" s="19"/>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128" priority="13" stopIfTrue="1" operator="greaterThan">
      <formula>0</formula>
    </cfRule>
    <cfRule type="cellIs" dxfId="127" priority="14" stopIfTrue="1" operator="greaterThan">
      <formula>0</formula>
    </cfRule>
    <cfRule type="cellIs" dxfId="126" priority="15" stopIfTrue="1" operator="greaterThan">
      <formula>0</formula>
    </cfRule>
  </conditionalFormatting>
  <conditionalFormatting sqref="L4:W52">
    <cfRule type="cellIs" dxfId="125" priority="10" stopIfTrue="1" operator="greaterThan">
      <formula>0</formula>
    </cfRule>
    <cfRule type="cellIs" dxfId="124" priority="11" stopIfTrue="1" operator="greaterThan">
      <formula>0</formula>
    </cfRule>
    <cfRule type="cellIs" dxfId="123" priority="12" stopIfTrue="1" operator="greaterThan">
      <formula>0</formula>
    </cfRule>
  </conditionalFormatting>
  <conditionalFormatting sqref="M4:W4 Q5:Q52">
    <cfRule type="cellIs" dxfId="122" priority="7" stopIfTrue="1" operator="greaterThan">
      <formula>0</formula>
    </cfRule>
    <cfRule type="cellIs" dxfId="121" priority="8" stopIfTrue="1" operator="greaterThan">
      <formula>0</formula>
    </cfRule>
    <cfRule type="cellIs" dxfId="120" priority="9" stopIfTrue="1" operator="greaterThan">
      <formula>0</formula>
    </cfRule>
  </conditionalFormatting>
  <conditionalFormatting sqref="M5:W28">
    <cfRule type="cellIs" dxfId="119" priority="4" stopIfTrue="1" operator="greaterThan">
      <formula>0</formula>
    </cfRule>
    <cfRule type="cellIs" dxfId="118" priority="5" stopIfTrue="1" operator="greaterThan">
      <formula>0</formula>
    </cfRule>
    <cfRule type="cellIs" dxfId="117" priority="6" stopIfTrue="1" operator="greaterThan">
      <formula>0</formula>
    </cfRule>
  </conditionalFormatting>
  <conditionalFormatting sqref="L30">
    <cfRule type="cellIs" dxfId="116" priority="1" stopIfTrue="1" operator="greaterThan">
      <formula>0</formula>
    </cfRule>
    <cfRule type="cellIs" dxfId="115" priority="2" stopIfTrue="1" operator="greaterThan">
      <formula>0</formula>
    </cfRule>
    <cfRule type="cellIs" dxfId="11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2"/>
  <sheetViews>
    <sheetView topLeftCell="B16" zoomScale="70" zoomScaleNormal="70" workbookViewId="0">
      <selection activeCell="J16" sqref="J16"/>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20" width="12" style="18" customWidth="1"/>
    <col min="21" max="16384" width="9.7109375" style="15"/>
  </cols>
  <sheetData>
    <row r="1" spans="1:20" ht="33" customHeight="1" x14ac:dyDescent="0.25">
      <c r="A1" s="142" t="s">
        <v>52</v>
      </c>
      <c r="B1" s="142"/>
      <c r="C1" s="142"/>
      <c r="D1" s="142" t="s">
        <v>53</v>
      </c>
      <c r="E1" s="142"/>
      <c r="F1" s="142"/>
      <c r="G1" s="142"/>
      <c r="H1" s="142"/>
      <c r="I1" s="142" t="s">
        <v>54</v>
      </c>
      <c r="J1" s="142"/>
      <c r="K1" s="142"/>
      <c r="L1" s="141" t="s">
        <v>39</v>
      </c>
      <c r="M1" s="141" t="s">
        <v>326</v>
      </c>
      <c r="N1" s="141" t="s">
        <v>39</v>
      </c>
      <c r="O1" s="141" t="s">
        <v>39</v>
      </c>
      <c r="P1" s="141" t="s">
        <v>39</v>
      </c>
      <c r="Q1" s="141" t="s">
        <v>39</v>
      </c>
      <c r="R1" s="141" t="s">
        <v>39</v>
      </c>
      <c r="S1" s="141" t="s">
        <v>39</v>
      </c>
      <c r="T1" s="141" t="s">
        <v>39</v>
      </c>
    </row>
    <row r="2" spans="1:20" ht="21.75" customHeight="1" x14ac:dyDescent="0.25">
      <c r="A2" s="142" t="s">
        <v>40</v>
      </c>
      <c r="B2" s="142"/>
      <c r="C2" s="142"/>
      <c r="D2" s="142"/>
      <c r="E2" s="142"/>
      <c r="F2" s="142"/>
      <c r="G2" s="142"/>
      <c r="H2" s="142"/>
      <c r="I2" s="142"/>
      <c r="J2" s="142"/>
      <c r="K2" s="142"/>
      <c r="L2" s="141"/>
      <c r="M2" s="141"/>
      <c r="N2" s="141"/>
      <c r="O2" s="141"/>
      <c r="P2" s="141"/>
      <c r="Q2" s="141"/>
      <c r="R2" s="141"/>
      <c r="S2" s="141"/>
      <c r="T2" s="141"/>
    </row>
    <row r="3" spans="1:20" s="16" customFormat="1" ht="45" x14ac:dyDescent="0.2">
      <c r="A3" s="120" t="s">
        <v>3</v>
      </c>
      <c r="B3" s="120" t="s">
        <v>1</v>
      </c>
      <c r="C3" s="121" t="s">
        <v>4</v>
      </c>
      <c r="D3" s="121" t="s">
        <v>6</v>
      </c>
      <c r="E3" s="121" t="s">
        <v>37</v>
      </c>
      <c r="F3" s="121" t="s">
        <v>38</v>
      </c>
      <c r="G3" s="121" t="s">
        <v>47</v>
      </c>
      <c r="H3" s="122" t="s">
        <v>5</v>
      </c>
      <c r="I3" s="123" t="s">
        <v>28</v>
      </c>
      <c r="J3" s="124" t="s">
        <v>0</v>
      </c>
      <c r="K3" s="120" t="s">
        <v>7</v>
      </c>
      <c r="L3" s="110" t="s">
        <v>2</v>
      </c>
      <c r="M3" s="110" t="s">
        <v>2</v>
      </c>
      <c r="N3" s="110" t="s">
        <v>2</v>
      </c>
      <c r="O3" s="110" t="s">
        <v>2</v>
      </c>
      <c r="P3" s="110" t="s">
        <v>2</v>
      </c>
      <c r="Q3" s="110" t="s">
        <v>2</v>
      </c>
      <c r="R3" s="110" t="s">
        <v>2</v>
      </c>
      <c r="S3" s="110" t="s">
        <v>2</v>
      </c>
      <c r="T3" s="110" t="s">
        <v>2</v>
      </c>
    </row>
    <row r="4" spans="1:20" ht="85.5" x14ac:dyDescent="0.25">
      <c r="A4" s="138" t="s">
        <v>121</v>
      </c>
      <c r="B4" s="148">
        <v>1</v>
      </c>
      <c r="C4" s="23">
        <v>1</v>
      </c>
      <c r="D4" s="24" t="s">
        <v>55</v>
      </c>
      <c r="E4" s="33" t="s">
        <v>41</v>
      </c>
      <c r="F4" s="30" t="s">
        <v>95</v>
      </c>
      <c r="G4" s="33" t="s">
        <v>113</v>
      </c>
      <c r="H4" s="37">
        <v>0</v>
      </c>
      <c r="I4" s="33">
        <v>20</v>
      </c>
      <c r="J4" s="125">
        <f t="shared" ref="J4:J35" si="0">I4-(SUM(L4:T4))</f>
        <v>20</v>
      </c>
      <c r="K4" s="126" t="str">
        <f>IF(J4&lt;0,"ATENÇÃO","OK")</f>
        <v>OK</v>
      </c>
      <c r="L4" s="19">
        <v>0</v>
      </c>
      <c r="M4" s="19">
        <v>0</v>
      </c>
      <c r="N4" s="19">
        <v>0</v>
      </c>
      <c r="O4" s="19">
        <v>0</v>
      </c>
      <c r="P4" s="19">
        <v>0</v>
      </c>
      <c r="Q4" s="19">
        <v>0</v>
      </c>
      <c r="R4" s="19">
        <v>0</v>
      </c>
      <c r="S4" s="19">
        <v>0</v>
      </c>
      <c r="T4" s="19">
        <v>0</v>
      </c>
    </row>
    <row r="5" spans="1:20" ht="142.5" x14ac:dyDescent="0.25">
      <c r="A5" s="138"/>
      <c r="B5" s="148"/>
      <c r="C5" s="23">
        <v>2</v>
      </c>
      <c r="D5" s="24" t="s">
        <v>56</v>
      </c>
      <c r="E5" s="33" t="s">
        <v>90</v>
      </c>
      <c r="F5" s="30"/>
      <c r="G5" s="33" t="s">
        <v>113</v>
      </c>
      <c r="H5" s="37">
        <v>0</v>
      </c>
      <c r="I5" s="33">
        <v>50</v>
      </c>
      <c r="J5" s="125">
        <f t="shared" si="0"/>
        <v>50</v>
      </c>
      <c r="K5" s="126" t="str">
        <f t="shared" ref="K5:K52" si="1">IF(J5&lt;0,"ATENÇÃO","OK")</f>
        <v>OK</v>
      </c>
      <c r="L5" s="19">
        <v>0</v>
      </c>
      <c r="M5" s="19">
        <v>0</v>
      </c>
      <c r="N5" s="19">
        <v>0</v>
      </c>
      <c r="O5" s="19">
        <v>0</v>
      </c>
      <c r="P5" s="19">
        <v>0</v>
      </c>
      <c r="Q5" s="19">
        <v>0</v>
      </c>
      <c r="R5" s="19">
        <v>0</v>
      </c>
      <c r="S5" s="19">
        <v>0</v>
      </c>
      <c r="T5" s="19">
        <v>0</v>
      </c>
    </row>
    <row r="6" spans="1:20"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row>
    <row r="7" spans="1:20"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row>
    <row r="8" spans="1:20" ht="231" customHeight="1" x14ac:dyDescent="0.25">
      <c r="A8" s="127" t="s">
        <v>115</v>
      </c>
      <c r="B8" s="98">
        <v>2</v>
      </c>
      <c r="C8" s="25">
        <v>5</v>
      </c>
      <c r="D8" s="26" t="s">
        <v>59</v>
      </c>
      <c r="E8" s="34" t="s">
        <v>91</v>
      </c>
      <c r="F8" s="31" t="s">
        <v>96</v>
      </c>
      <c r="G8" s="34" t="s">
        <v>113</v>
      </c>
      <c r="H8" s="38">
        <v>1.21</v>
      </c>
      <c r="I8" s="34">
        <v>1500</v>
      </c>
      <c r="J8" s="125">
        <f t="shared" si="0"/>
        <v>0</v>
      </c>
      <c r="K8" s="126" t="str">
        <f t="shared" si="1"/>
        <v>OK</v>
      </c>
      <c r="L8" s="19">
        <v>600</v>
      </c>
      <c r="M8" s="19"/>
      <c r="N8" s="19">
        <v>660</v>
      </c>
      <c r="O8" s="19">
        <v>0</v>
      </c>
      <c r="P8" s="19">
        <v>240</v>
      </c>
      <c r="Q8" s="19">
        <v>0</v>
      </c>
      <c r="R8" s="19">
        <v>0</v>
      </c>
      <c r="S8" s="19">
        <v>0</v>
      </c>
      <c r="T8" s="19">
        <v>0</v>
      </c>
    </row>
    <row r="9" spans="1:20" ht="213.75" x14ac:dyDescent="0.25">
      <c r="A9" s="135" t="s">
        <v>116</v>
      </c>
      <c r="B9" s="148">
        <v>3</v>
      </c>
      <c r="C9" s="23">
        <v>6</v>
      </c>
      <c r="D9" s="24" t="s">
        <v>60</v>
      </c>
      <c r="E9" s="33" t="s">
        <v>44</v>
      </c>
      <c r="F9" s="30" t="s">
        <v>97</v>
      </c>
      <c r="G9" s="33" t="s">
        <v>113</v>
      </c>
      <c r="H9" s="37">
        <v>1.1000000000000001</v>
      </c>
      <c r="I9" s="33">
        <v>1200</v>
      </c>
      <c r="J9" s="125">
        <f t="shared" si="0"/>
        <v>0</v>
      </c>
      <c r="K9" s="126" t="str">
        <f t="shared" si="1"/>
        <v>OK</v>
      </c>
      <c r="L9" s="19">
        <v>600</v>
      </c>
      <c r="M9" s="19"/>
      <c r="N9" s="19">
        <v>200</v>
      </c>
      <c r="O9" s="19">
        <v>0</v>
      </c>
      <c r="P9" s="19">
        <v>400</v>
      </c>
      <c r="Q9" s="19">
        <v>0</v>
      </c>
      <c r="R9" s="19">
        <v>0</v>
      </c>
      <c r="S9" s="19">
        <v>0</v>
      </c>
      <c r="T9" s="19">
        <v>0</v>
      </c>
    </row>
    <row r="10" spans="1:20" ht="213.75" x14ac:dyDescent="0.25">
      <c r="A10" s="135"/>
      <c r="B10" s="148"/>
      <c r="C10" s="23">
        <v>7</v>
      </c>
      <c r="D10" s="24" t="s">
        <v>61</v>
      </c>
      <c r="E10" s="33" t="s">
        <v>44</v>
      </c>
      <c r="F10" s="30" t="s">
        <v>98</v>
      </c>
      <c r="G10" s="33" t="s">
        <v>113</v>
      </c>
      <c r="H10" s="37">
        <v>6.8</v>
      </c>
      <c r="I10" s="33">
        <v>20</v>
      </c>
      <c r="J10" s="125">
        <f t="shared" si="0"/>
        <v>10</v>
      </c>
      <c r="K10" s="126" t="str">
        <f t="shared" si="1"/>
        <v>OK</v>
      </c>
      <c r="L10" s="19">
        <v>10</v>
      </c>
      <c r="M10" s="19">
        <v>0</v>
      </c>
      <c r="N10" s="19">
        <v>0</v>
      </c>
      <c r="O10" s="19">
        <v>0</v>
      </c>
      <c r="P10" s="19">
        <v>0</v>
      </c>
      <c r="Q10" s="19">
        <v>0</v>
      </c>
      <c r="R10" s="19">
        <v>0</v>
      </c>
      <c r="S10" s="19">
        <v>0</v>
      </c>
      <c r="T10" s="19">
        <v>0</v>
      </c>
    </row>
    <row r="11" spans="1:20" ht="285" x14ac:dyDescent="0.25">
      <c r="A11" s="135"/>
      <c r="B11" s="148"/>
      <c r="C11" s="23">
        <v>8</v>
      </c>
      <c r="D11" s="24" t="s">
        <v>62</v>
      </c>
      <c r="E11" s="33" t="s">
        <v>41</v>
      </c>
      <c r="F11" s="30" t="s">
        <v>99</v>
      </c>
      <c r="G11" s="33" t="s">
        <v>113</v>
      </c>
      <c r="H11" s="37">
        <v>0.73</v>
      </c>
      <c r="I11" s="33"/>
      <c r="J11" s="125">
        <f t="shared" si="0"/>
        <v>0</v>
      </c>
      <c r="K11" s="126" t="str">
        <f t="shared" si="1"/>
        <v>OK</v>
      </c>
      <c r="L11" s="19">
        <v>0</v>
      </c>
      <c r="M11" s="19">
        <v>0</v>
      </c>
      <c r="N11" s="19">
        <v>0</v>
      </c>
      <c r="O11" s="19">
        <v>0</v>
      </c>
      <c r="P11" s="19">
        <v>0</v>
      </c>
      <c r="Q11" s="19">
        <v>0</v>
      </c>
      <c r="R11" s="19">
        <v>0</v>
      </c>
      <c r="S11" s="19">
        <v>0</v>
      </c>
      <c r="T11" s="19">
        <v>0</v>
      </c>
    </row>
    <row r="12" spans="1:20" ht="299.25" x14ac:dyDescent="0.25">
      <c r="A12" s="135" t="s">
        <v>116</v>
      </c>
      <c r="B12" s="147">
        <v>4</v>
      </c>
      <c r="C12" s="25">
        <v>9</v>
      </c>
      <c r="D12" s="26" t="s">
        <v>312</v>
      </c>
      <c r="E12" s="34" t="s">
        <v>44</v>
      </c>
      <c r="F12" s="31" t="s">
        <v>97</v>
      </c>
      <c r="G12" s="34" t="s">
        <v>113</v>
      </c>
      <c r="H12" s="38">
        <v>1.1000000000000001</v>
      </c>
      <c r="I12" s="34">
        <v>10</v>
      </c>
      <c r="J12" s="125">
        <f t="shared" si="0"/>
        <v>0</v>
      </c>
      <c r="K12" s="126" t="str">
        <f t="shared" si="1"/>
        <v>OK</v>
      </c>
      <c r="L12" s="19">
        <v>10</v>
      </c>
      <c r="M12" s="19">
        <v>0</v>
      </c>
      <c r="N12" s="19">
        <v>0</v>
      </c>
      <c r="O12" s="19">
        <v>0</v>
      </c>
      <c r="P12" s="19">
        <v>0</v>
      </c>
      <c r="Q12" s="19">
        <v>0</v>
      </c>
      <c r="R12" s="19">
        <v>0</v>
      </c>
      <c r="S12" s="19">
        <v>0</v>
      </c>
      <c r="T12" s="19">
        <v>0</v>
      </c>
    </row>
    <row r="13" spans="1:20" ht="285" x14ac:dyDescent="0.25">
      <c r="A13" s="135"/>
      <c r="B13" s="147"/>
      <c r="C13" s="25">
        <v>10</v>
      </c>
      <c r="D13" s="26" t="s">
        <v>313</v>
      </c>
      <c r="E13" s="34" t="s">
        <v>44</v>
      </c>
      <c r="F13" s="31" t="s">
        <v>97</v>
      </c>
      <c r="G13" s="34" t="s">
        <v>113</v>
      </c>
      <c r="H13" s="38">
        <v>1.52</v>
      </c>
      <c r="I13" s="34">
        <v>300</v>
      </c>
      <c r="J13" s="125">
        <f t="shared" si="0"/>
        <v>0</v>
      </c>
      <c r="K13" s="126" t="str">
        <f t="shared" si="1"/>
        <v>OK</v>
      </c>
      <c r="L13" s="19">
        <v>200</v>
      </c>
      <c r="M13" s="19"/>
      <c r="N13" s="19">
        <v>100</v>
      </c>
      <c r="O13" s="19">
        <v>0</v>
      </c>
      <c r="P13" s="19">
        <v>0</v>
      </c>
      <c r="Q13" s="19">
        <v>0</v>
      </c>
      <c r="R13" s="19">
        <v>0</v>
      </c>
      <c r="S13" s="19">
        <v>0</v>
      </c>
      <c r="T13" s="19">
        <v>0</v>
      </c>
    </row>
    <row r="14" spans="1:20" ht="327.75" x14ac:dyDescent="0.25">
      <c r="A14" s="135"/>
      <c r="B14" s="147"/>
      <c r="C14" s="25">
        <v>11</v>
      </c>
      <c r="D14" s="26" t="s">
        <v>63</v>
      </c>
      <c r="E14" s="34" t="s">
        <v>44</v>
      </c>
      <c r="F14" s="31" t="s">
        <v>97</v>
      </c>
      <c r="G14" s="34" t="s">
        <v>113</v>
      </c>
      <c r="H14" s="38">
        <v>1.4</v>
      </c>
      <c r="I14" s="34">
        <v>200</v>
      </c>
      <c r="J14" s="125">
        <f t="shared" si="0"/>
        <v>0</v>
      </c>
      <c r="K14" s="126" t="str">
        <f t="shared" si="1"/>
        <v>OK</v>
      </c>
      <c r="L14" s="19">
        <v>200</v>
      </c>
      <c r="M14" s="19">
        <v>0</v>
      </c>
      <c r="N14" s="19">
        <v>0</v>
      </c>
      <c r="O14" s="19">
        <v>0</v>
      </c>
      <c r="P14" s="19">
        <v>0</v>
      </c>
      <c r="Q14" s="19">
        <v>0</v>
      </c>
      <c r="R14" s="19">
        <v>0</v>
      </c>
      <c r="S14" s="19">
        <v>0</v>
      </c>
      <c r="T14" s="19">
        <v>0</v>
      </c>
    </row>
    <row r="15" spans="1:20" ht="213.75" x14ac:dyDescent="0.25">
      <c r="A15" s="135" t="s">
        <v>116</v>
      </c>
      <c r="B15" s="148">
        <v>5</v>
      </c>
      <c r="C15" s="23">
        <v>12</v>
      </c>
      <c r="D15" s="24" t="s">
        <v>314</v>
      </c>
      <c r="E15" s="33" t="s">
        <v>41</v>
      </c>
      <c r="F15" s="30" t="s">
        <v>97</v>
      </c>
      <c r="G15" s="33" t="s">
        <v>113</v>
      </c>
      <c r="H15" s="37">
        <v>2.2000000000000002</v>
      </c>
      <c r="I15" s="33">
        <v>500</v>
      </c>
      <c r="J15" s="125">
        <f t="shared" si="0"/>
        <v>0</v>
      </c>
      <c r="K15" s="126" t="str">
        <f t="shared" si="1"/>
        <v>OK</v>
      </c>
      <c r="L15" s="19">
        <v>300</v>
      </c>
      <c r="M15" s="19">
        <v>0</v>
      </c>
      <c r="N15" s="19">
        <v>150</v>
      </c>
      <c r="O15" s="19">
        <v>0</v>
      </c>
      <c r="P15" s="19">
        <v>50</v>
      </c>
      <c r="Q15" s="19">
        <v>0</v>
      </c>
      <c r="R15" s="19">
        <v>0</v>
      </c>
      <c r="S15" s="19">
        <v>0</v>
      </c>
      <c r="T15" s="19">
        <v>0</v>
      </c>
    </row>
    <row r="16" spans="1:20" ht="285" x14ac:dyDescent="0.25">
      <c r="A16" s="135"/>
      <c r="B16" s="148"/>
      <c r="C16" s="23">
        <v>13</v>
      </c>
      <c r="D16" s="24" t="s">
        <v>315</v>
      </c>
      <c r="E16" s="33" t="s">
        <v>41</v>
      </c>
      <c r="F16" s="30" t="s">
        <v>97</v>
      </c>
      <c r="G16" s="33" t="s">
        <v>113</v>
      </c>
      <c r="H16" s="37">
        <v>1.45</v>
      </c>
      <c r="I16" s="33">
        <f>1500-200</f>
        <v>1300</v>
      </c>
      <c r="J16" s="125">
        <f t="shared" si="0"/>
        <v>-100</v>
      </c>
      <c r="K16" s="126" t="str">
        <f t="shared" si="1"/>
        <v>ATENÇÃO</v>
      </c>
      <c r="L16" s="19">
        <v>600</v>
      </c>
      <c r="M16" s="19">
        <v>200</v>
      </c>
      <c r="N16" s="19">
        <v>0</v>
      </c>
      <c r="O16" s="19">
        <v>0</v>
      </c>
      <c r="P16" s="19">
        <v>600</v>
      </c>
      <c r="Q16" s="19">
        <v>0</v>
      </c>
      <c r="R16" s="19">
        <v>0</v>
      </c>
      <c r="S16" s="19">
        <v>0</v>
      </c>
      <c r="T16" s="19">
        <v>0</v>
      </c>
    </row>
    <row r="17" spans="1:20" ht="270.75" x14ac:dyDescent="0.25">
      <c r="A17" s="127" t="s">
        <v>117</v>
      </c>
      <c r="B17" s="98">
        <v>6</v>
      </c>
      <c r="C17" s="25">
        <v>14</v>
      </c>
      <c r="D17" s="26" t="s">
        <v>64</v>
      </c>
      <c r="E17" s="34" t="s">
        <v>41</v>
      </c>
      <c r="F17" s="31" t="s">
        <v>100</v>
      </c>
      <c r="G17" s="34" t="s">
        <v>113</v>
      </c>
      <c r="H17" s="38">
        <v>2.4300000000000002</v>
      </c>
      <c r="I17" s="34">
        <v>50</v>
      </c>
      <c r="J17" s="125">
        <f t="shared" si="0"/>
        <v>50</v>
      </c>
      <c r="K17" s="126" t="str">
        <f t="shared" si="1"/>
        <v>OK</v>
      </c>
      <c r="L17" s="19">
        <v>0</v>
      </c>
      <c r="M17" s="19">
        <v>0</v>
      </c>
      <c r="N17" s="19">
        <v>0</v>
      </c>
      <c r="O17" s="19">
        <v>0</v>
      </c>
      <c r="P17" s="19">
        <v>0</v>
      </c>
      <c r="Q17" s="19">
        <v>0</v>
      </c>
      <c r="R17" s="19">
        <v>0</v>
      </c>
      <c r="S17" s="19">
        <v>0</v>
      </c>
      <c r="T17" s="19">
        <v>0</v>
      </c>
    </row>
    <row r="18" spans="1:20" ht="242.25" x14ac:dyDescent="0.25">
      <c r="A18" s="135" t="s">
        <v>118</v>
      </c>
      <c r="B18" s="148">
        <v>7</v>
      </c>
      <c r="C18" s="23">
        <v>15</v>
      </c>
      <c r="D18" s="24" t="s">
        <v>65</v>
      </c>
      <c r="E18" s="33" t="s">
        <v>41</v>
      </c>
      <c r="F18" s="30" t="s">
        <v>101</v>
      </c>
      <c r="G18" s="33" t="s">
        <v>113</v>
      </c>
      <c r="H18" s="37">
        <v>0.63</v>
      </c>
      <c r="I18" s="33">
        <v>100</v>
      </c>
      <c r="J18" s="125">
        <f t="shared" si="0"/>
        <v>100</v>
      </c>
      <c r="K18" s="126" t="str">
        <f t="shared" si="1"/>
        <v>OK</v>
      </c>
      <c r="L18" s="19">
        <v>0</v>
      </c>
      <c r="M18" s="19">
        <v>0</v>
      </c>
      <c r="N18" s="19">
        <v>0</v>
      </c>
      <c r="O18" s="19">
        <v>0</v>
      </c>
      <c r="P18" s="19">
        <v>0</v>
      </c>
      <c r="Q18" s="19">
        <v>0</v>
      </c>
      <c r="R18" s="19">
        <v>0</v>
      </c>
      <c r="S18" s="19">
        <v>0</v>
      </c>
      <c r="T18" s="19">
        <v>0</v>
      </c>
    </row>
    <row r="19" spans="1:20" ht="156.75" x14ac:dyDescent="0.25">
      <c r="A19" s="135"/>
      <c r="B19" s="148"/>
      <c r="C19" s="23">
        <v>16</v>
      </c>
      <c r="D19" s="24" t="s">
        <v>66</v>
      </c>
      <c r="E19" s="33" t="s">
        <v>41</v>
      </c>
      <c r="F19" s="30" t="s">
        <v>101</v>
      </c>
      <c r="G19" s="33" t="s">
        <v>113</v>
      </c>
      <c r="H19" s="37">
        <v>1.08</v>
      </c>
      <c r="I19" s="33">
        <v>50</v>
      </c>
      <c r="J19" s="125">
        <f t="shared" si="0"/>
        <v>50</v>
      </c>
      <c r="K19" s="126" t="str">
        <f t="shared" si="1"/>
        <v>OK</v>
      </c>
      <c r="L19" s="19">
        <v>0</v>
      </c>
      <c r="M19" s="19">
        <v>0</v>
      </c>
      <c r="N19" s="19">
        <v>0</v>
      </c>
      <c r="O19" s="19">
        <v>0</v>
      </c>
      <c r="P19" s="19">
        <v>0</v>
      </c>
      <c r="Q19" s="19">
        <v>0</v>
      </c>
      <c r="R19" s="19">
        <v>0</v>
      </c>
      <c r="S19" s="19">
        <v>0</v>
      </c>
      <c r="T19" s="19">
        <v>0</v>
      </c>
    </row>
    <row r="20" spans="1:20" ht="213.75" x14ac:dyDescent="0.25">
      <c r="A20" s="135"/>
      <c r="B20" s="148"/>
      <c r="C20" s="23">
        <v>17</v>
      </c>
      <c r="D20" s="24" t="s">
        <v>67</v>
      </c>
      <c r="E20" s="33" t="s">
        <v>44</v>
      </c>
      <c r="F20" s="30" t="s">
        <v>99</v>
      </c>
      <c r="G20" s="33" t="s">
        <v>113</v>
      </c>
      <c r="H20" s="37">
        <v>1.35</v>
      </c>
      <c r="I20" s="33">
        <v>300</v>
      </c>
      <c r="J20" s="125">
        <f t="shared" si="0"/>
        <v>300</v>
      </c>
      <c r="K20" s="126" t="str">
        <f t="shared" si="1"/>
        <v>OK</v>
      </c>
      <c r="L20" s="19">
        <v>0</v>
      </c>
      <c r="M20" s="19">
        <v>0</v>
      </c>
      <c r="N20" s="19">
        <v>0</v>
      </c>
      <c r="O20" s="19">
        <v>0</v>
      </c>
      <c r="P20" s="19">
        <v>0</v>
      </c>
      <c r="Q20" s="19">
        <v>0</v>
      </c>
      <c r="R20" s="19">
        <v>0</v>
      </c>
      <c r="S20" s="19">
        <v>0</v>
      </c>
      <c r="T20" s="19">
        <v>0</v>
      </c>
    </row>
    <row r="21" spans="1:20" ht="171" x14ac:dyDescent="0.25">
      <c r="A21" s="135"/>
      <c r="B21" s="148"/>
      <c r="C21" s="23">
        <v>18</v>
      </c>
      <c r="D21" s="27" t="s">
        <v>68</v>
      </c>
      <c r="E21" s="33" t="s">
        <v>41</v>
      </c>
      <c r="F21" s="30" t="s">
        <v>102</v>
      </c>
      <c r="G21" s="33" t="s">
        <v>113</v>
      </c>
      <c r="H21" s="37">
        <v>3.32</v>
      </c>
      <c r="I21" s="33">
        <v>1000</v>
      </c>
      <c r="J21" s="125">
        <f t="shared" si="0"/>
        <v>0</v>
      </c>
      <c r="K21" s="126" t="str">
        <f t="shared" si="1"/>
        <v>OK</v>
      </c>
      <c r="L21" s="19">
        <v>400</v>
      </c>
      <c r="M21" s="19"/>
      <c r="N21" s="19">
        <v>300</v>
      </c>
      <c r="O21" s="19">
        <v>0</v>
      </c>
      <c r="P21" s="19">
        <v>300</v>
      </c>
      <c r="Q21" s="19">
        <v>0</v>
      </c>
      <c r="R21" s="19">
        <v>0</v>
      </c>
      <c r="S21" s="19">
        <v>0</v>
      </c>
      <c r="T21" s="19">
        <v>0</v>
      </c>
    </row>
    <row r="22" spans="1:20" ht="342" x14ac:dyDescent="0.25">
      <c r="A22" s="127" t="s">
        <v>116</v>
      </c>
      <c r="B22" s="98">
        <v>8</v>
      </c>
      <c r="C22" s="25">
        <v>19</v>
      </c>
      <c r="D22" s="26" t="s">
        <v>69</v>
      </c>
      <c r="E22" s="34" t="s">
        <v>44</v>
      </c>
      <c r="F22" s="31" t="s">
        <v>97</v>
      </c>
      <c r="G22" s="34" t="s">
        <v>113</v>
      </c>
      <c r="H22" s="38">
        <v>3.03</v>
      </c>
      <c r="I22" s="34">
        <f>400+500</f>
        <v>900</v>
      </c>
      <c r="J22" s="125">
        <f t="shared" si="0"/>
        <v>0</v>
      </c>
      <c r="K22" s="126" t="str">
        <f t="shared" si="1"/>
        <v>OK</v>
      </c>
      <c r="L22" s="19">
        <v>100</v>
      </c>
      <c r="M22" s="19"/>
      <c r="N22" s="19">
        <v>80</v>
      </c>
      <c r="O22" s="19">
        <v>0</v>
      </c>
      <c r="P22" s="19">
        <v>120</v>
      </c>
      <c r="Q22" s="19">
        <v>600</v>
      </c>
      <c r="R22" s="19">
        <v>0</v>
      </c>
      <c r="S22" s="19">
        <v>0</v>
      </c>
      <c r="T22" s="19" t="s">
        <v>327</v>
      </c>
    </row>
    <row r="23" spans="1:20" ht="327.75" x14ac:dyDescent="0.25">
      <c r="A23" s="128" t="s">
        <v>119</v>
      </c>
      <c r="B23" s="99">
        <v>9</v>
      </c>
      <c r="C23" s="23">
        <v>20</v>
      </c>
      <c r="D23" s="24" t="s">
        <v>70</v>
      </c>
      <c r="E23" s="33" t="s">
        <v>44</v>
      </c>
      <c r="F23" s="30" t="s">
        <v>103</v>
      </c>
      <c r="G23" s="33" t="s">
        <v>113</v>
      </c>
      <c r="H23" s="37">
        <v>3.24</v>
      </c>
      <c r="I23" s="33">
        <v>1000</v>
      </c>
      <c r="J23" s="125">
        <f t="shared" si="0"/>
        <v>100</v>
      </c>
      <c r="K23" s="126" t="str">
        <f t="shared" si="1"/>
        <v>OK</v>
      </c>
      <c r="L23" s="19">
        <v>0</v>
      </c>
      <c r="M23" s="19"/>
      <c r="N23" s="19">
        <v>300</v>
      </c>
      <c r="O23" s="19">
        <v>0</v>
      </c>
      <c r="P23" s="19">
        <v>600</v>
      </c>
      <c r="Q23" s="19">
        <v>0</v>
      </c>
      <c r="R23" s="19">
        <v>0</v>
      </c>
      <c r="S23" s="19">
        <v>0</v>
      </c>
      <c r="T23" s="19">
        <v>0</v>
      </c>
    </row>
    <row r="24" spans="1:20" ht="199.5" x14ac:dyDescent="0.25">
      <c r="A24" s="137" t="s">
        <v>117</v>
      </c>
      <c r="B24" s="147">
        <v>10</v>
      </c>
      <c r="C24" s="25">
        <v>21</v>
      </c>
      <c r="D24" s="26" t="s">
        <v>316</v>
      </c>
      <c r="E24" s="34" t="s">
        <v>92</v>
      </c>
      <c r="F24" s="31" t="s">
        <v>104</v>
      </c>
      <c r="G24" s="34" t="s">
        <v>114</v>
      </c>
      <c r="H24" s="38">
        <v>2.4700000000000002</v>
      </c>
      <c r="I24" s="34">
        <v>600</v>
      </c>
      <c r="J24" s="125">
        <f t="shared" si="0"/>
        <v>0</v>
      </c>
      <c r="K24" s="126" t="str">
        <f t="shared" si="1"/>
        <v>OK</v>
      </c>
      <c r="L24" s="19">
        <v>200</v>
      </c>
      <c r="M24" s="19">
        <v>0</v>
      </c>
      <c r="N24" s="19">
        <v>200</v>
      </c>
      <c r="O24" s="19">
        <v>0</v>
      </c>
      <c r="P24" s="19">
        <v>200</v>
      </c>
      <c r="Q24" s="19">
        <v>0</v>
      </c>
      <c r="R24" s="19">
        <v>0</v>
      </c>
      <c r="S24" s="19">
        <v>0</v>
      </c>
      <c r="T24" s="19">
        <v>0</v>
      </c>
    </row>
    <row r="25" spans="1:20" ht="199.5" x14ac:dyDescent="0.25">
      <c r="A25" s="137"/>
      <c r="B25" s="147"/>
      <c r="C25" s="25">
        <v>22</v>
      </c>
      <c r="D25" s="26" t="s">
        <v>317</v>
      </c>
      <c r="E25" s="34" t="s">
        <v>92</v>
      </c>
      <c r="F25" s="31" t="s">
        <v>104</v>
      </c>
      <c r="G25" s="34" t="s">
        <v>114</v>
      </c>
      <c r="H25" s="38">
        <v>1.21</v>
      </c>
      <c r="I25" s="34">
        <v>300</v>
      </c>
      <c r="J25" s="125">
        <f t="shared" si="0"/>
        <v>100</v>
      </c>
      <c r="K25" s="126" t="str">
        <f t="shared" si="1"/>
        <v>OK</v>
      </c>
      <c r="L25" s="19">
        <v>100</v>
      </c>
      <c r="M25" s="19">
        <v>0</v>
      </c>
      <c r="N25" s="19">
        <v>0</v>
      </c>
      <c r="O25" s="19">
        <v>0</v>
      </c>
      <c r="P25" s="19">
        <v>100</v>
      </c>
      <c r="Q25" s="19">
        <v>0</v>
      </c>
      <c r="R25" s="19">
        <v>0</v>
      </c>
      <c r="S25" s="19">
        <v>0</v>
      </c>
      <c r="T25" s="19">
        <v>0</v>
      </c>
    </row>
    <row r="26" spans="1:20" ht="110.25" customHeight="1" x14ac:dyDescent="0.25">
      <c r="A26" s="128" t="s">
        <v>120</v>
      </c>
      <c r="B26" s="99">
        <v>11</v>
      </c>
      <c r="C26" s="23">
        <v>23</v>
      </c>
      <c r="D26" s="24" t="s">
        <v>71</v>
      </c>
      <c r="E26" s="33" t="s">
        <v>41</v>
      </c>
      <c r="F26" s="30" t="s">
        <v>105</v>
      </c>
      <c r="G26" s="33" t="s">
        <v>114</v>
      </c>
      <c r="H26" s="37">
        <v>32.97</v>
      </c>
      <c r="I26" s="33">
        <v>50</v>
      </c>
      <c r="J26" s="125">
        <f t="shared" si="0"/>
        <v>50</v>
      </c>
      <c r="K26" s="126" t="str">
        <f t="shared" si="1"/>
        <v>OK</v>
      </c>
      <c r="L26" s="19">
        <v>0</v>
      </c>
      <c r="M26" s="19">
        <v>0</v>
      </c>
      <c r="N26" s="19">
        <v>0</v>
      </c>
      <c r="O26" s="19">
        <v>0</v>
      </c>
      <c r="P26" s="19">
        <v>0</v>
      </c>
      <c r="Q26" s="19">
        <v>0</v>
      </c>
      <c r="R26" s="19">
        <v>0</v>
      </c>
      <c r="S26" s="19">
        <v>0</v>
      </c>
      <c r="T26" s="19">
        <v>0</v>
      </c>
    </row>
    <row r="27" spans="1:20" ht="121.5" customHeight="1" x14ac:dyDescent="0.25">
      <c r="A27" s="136" t="s">
        <v>121</v>
      </c>
      <c r="B27" s="147">
        <v>12</v>
      </c>
      <c r="C27" s="25">
        <v>24</v>
      </c>
      <c r="D27" s="26" t="s">
        <v>72</v>
      </c>
      <c r="E27" s="34" t="s">
        <v>41</v>
      </c>
      <c r="F27" s="31"/>
      <c r="G27" s="34" t="s">
        <v>113</v>
      </c>
      <c r="H27" s="38">
        <v>0</v>
      </c>
      <c r="I27" s="34">
        <v>100</v>
      </c>
      <c r="J27" s="125">
        <f t="shared" si="0"/>
        <v>100</v>
      </c>
      <c r="K27" s="126" t="str">
        <f t="shared" si="1"/>
        <v>OK</v>
      </c>
      <c r="L27" s="19">
        <v>0</v>
      </c>
      <c r="M27" s="19">
        <v>0</v>
      </c>
      <c r="N27" s="19">
        <v>0</v>
      </c>
      <c r="O27" s="19">
        <v>0</v>
      </c>
      <c r="P27" s="19">
        <v>0</v>
      </c>
      <c r="Q27" s="19">
        <v>0</v>
      </c>
      <c r="R27" s="19">
        <v>0</v>
      </c>
      <c r="S27" s="19">
        <v>0</v>
      </c>
      <c r="T27" s="19">
        <v>0</v>
      </c>
    </row>
    <row r="28" spans="1:20" ht="128.25" x14ac:dyDescent="0.25">
      <c r="A28" s="137"/>
      <c r="B28" s="147"/>
      <c r="C28" s="28">
        <v>25</v>
      </c>
      <c r="D28" s="29" t="s">
        <v>73</v>
      </c>
      <c r="E28" s="35" t="s">
        <v>41</v>
      </c>
      <c r="F28" s="32"/>
      <c r="G28" s="35" t="s">
        <v>113</v>
      </c>
      <c r="H28" s="38">
        <v>0</v>
      </c>
      <c r="I28" s="34">
        <v>1000</v>
      </c>
      <c r="J28" s="125">
        <f t="shared" si="0"/>
        <v>1000</v>
      </c>
      <c r="K28" s="126" t="str">
        <f t="shared" si="1"/>
        <v>OK</v>
      </c>
      <c r="L28" s="19">
        <v>0</v>
      </c>
      <c r="M28" s="19">
        <v>0</v>
      </c>
      <c r="N28" s="19">
        <v>0</v>
      </c>
      <c r="O28" s="19">
        <v>0</v>
      </c>
      <c r="P28" s="19">
        <v>0</v>
      </c>
      <c r="Q28" s="19">
        <v>0</v>
      </c>
      <c r="R28" s="19">
        <v>0</v>
      </c>
      <c r="S28" s="19">
        <v>0</v>
      </c>
      <c r="T28" s="19">
        <v>0</v>
      </c>
    </row>
    <row r="29" spans="1:20" ht="71.25" x14ac:dyDescent="0.25">
      <c r="A29" s="137"/>
      <c r="B29" s="147"/>
      <c r="C29" s="25">
        <v>26</v>
      </c>
      <c r="D29" s="26" t="s">
        <v>74</v>
      </c>
      <c r="E29" s="34" t="s">
        <v>41</v>
      </c>
      <c r="F29" s="31"/>
      <c r="G29" s="34" t="s">
        <v>113</v>
      </c>
      <c r="H29" s="38">
        <v>0</v>
      </c>
      <c r="I29" s="34">
        <v>400</v>
      </c>
      <c r="J29" s="125">
        <f t="shared" si="0"/>
        <v>400</v>
      </c>
      <c r="K29" s="126" t="str">
        <f t="shared" si="1"/>
        <v>OK</v>
      </c>
      <c r="L29" s="19"/>
      <c r="M29" s="19"/>
      <c r="N29" s="19"/>
      <c r="O29" s="19"/>
      <c r="P29" s="19"/>
      <c r="Q29" s="19"/>
      <c r="R29" s="19"/>
      <c r="S29" s="19"/>
      <c r="T29" s="19"/>
    </row>
    <row r="30" spans="1:20" ht="185.25" x14ac:dyDescent="0.25">
      <c r="A30" s="128" t="s">
        <v>119</v>
      </c>
      <c r="B30" s="99">
        <v>13</v>
      </c>
      <c r="C30" s="23">
        <v>27</v>
      </c>
      <c r="D30" s="24" t="s">
        <v>318</v>
      </c>
      <c r="E30" s="33" t="s">
        <v>45</v>
      </c>
      <c r="F30" s="30" t="s">
        <v>106</v>
      </c>
      <c r="G30" s="33" t="s">
        <v>113</v>
      </c>
      <c r="H30" s="37">
        <v>0.76</v>
      </c>
      <c r="I30" s="33">
        <v>800</v>
      </c>
      <c r="J30" s="125">
        <f t="shared" si="0"/>
        <v>480</v>
      </c>
      <c r="K30" s="126" t="str">
        <f t="shared" si="1"/>
        <v>OK</v>
      </c>
      <c r="L30" s="19">
        <v>320</v>
      </c>
      <c r="M30" s="19"/>
      <c r="N30" s="19"/>
      <c r="O30" s="19"/>
      <c r="P30" s="19"/>
      <c r="Q30" s="19"/>
      <c r="R30" s="19"/>
      <c r="S30" s="19"/>
      <c r="T30" s="19"/>
    </row>
    <row r="31" spans="1:20" ht="199.5" x14ac:dyDescent="0.25">
      <c r="A31" s="129" t="s">
        <v>122</v>
      </c>
      <c r="B31" s="98">
        <v>14</v>
      </c>
      <c r="C31" s="25">
        <v>28</v>
      </c>
      <c r="D31" s="26" t="s">
        <v>319</v>
      </c>
      <c r="E31" s="34" t="s">
        <v>45</v>
      </c>
      <c r="F31" s="31" t="s">
        <v>107</v>
      </c>
      <c r="G31" s="34" t="s">
        <v>113</v>
      </c>
      <c r="H31" s="38">
        <v>5.84</v>
      </c>
      <c r="I31" s="34">
        <v>2000</v>
      </c>
      <c r="J31" s="125">
        <f t="shared" si="0"/>
        <v>2000</v>
      </c>
      <c r="K31" s="126" t="str">
        <f t="shared" si="1"/>
        <v>OK</v>
      </c>
      <c r="L31" s="19"/>
      <c r="M31" s="19"/>
      <c r="N31" s="19"/>
      <c r="O31" s="19"/>
      <c r="P31" s="19"/>
      <c r="Q31" s="19"/>
      <c r="R31" s="19"/>
      <c r="S31" s="19"/>
      <c r="T31" s="19"/>
    </row>
    <row r="32" spans="1:20" ht="285" x14ac:dyDescent="0.25">
      <c r="A32" s="128" t="s">
        <v>119</v>
      </c>
      <c r="B32" s="99">
        <v>15</v>
      </c>
      <c r="C32" s="23">
        <v>29</v>
      </c>
      <c r="D32" s="24" t="s">
        <v>320</v>
      </c>
      <c r="E32" s="33" t="s">
        <v>93</v>
      </c>
      <c r="F32" s="30" t="s">
        <v>108</v>
      </c>
      <c r="G32" s="33" t="s">
        <v>113</v>
      </c>
      <c r="H32" s="37">
        <v>11.05</v>
      </c>
      <c r="I32" s="33">
        <v>2000</v>
      </c>
      <c r="J32" s="125">
        <f t="shared" si="0"/>
        <v>600</v>
      </c>
      <c r="K32" s="126" t="str">
        <f t="shared" si="1"/>
        <v>OK</v>
      </c>
      <c r="L32" s="19">
        <v>600</v>
      </c>
      <c r="M32" s="19"/>
      <c r="N32" s="19"/>
      <c r="O32" s="19"/>
      <c r="P32" s="19"/>
      <c r="Q32" s="19">
        <v>800</v>
      </c>
      <c r="R32" s="19"/>
      <c r="S32" s="19"/>
      <c r="T32" s="19"/>
    </row>
    <row r="33" spans="1:20" ht="199.5" x14ac:dyDescent="0.25">
      <c r="A33" s="129" t="s">
        <v>121</v>
      </c>
      <c r="B33" s="98">
        <v>16</v>
      </c>
      <c r="C33" s="25">
        <v>30</v>
      </c>
      <c r="D33" s="26" t="s">
        <v>321</v>
      </c>
      <c r="E33" s="34" t="s">
        <v>45</v>
      </c>
      <c r="F33" s="31"/>
      <c r="G33" s="34" t="s">
        <v>113</v>
      </c>
      <c r="H33" s="38">
        <v>0</v>
      </c>
      <c r="I33" s="34">
        <v>50</v>
      </c>
      <c r="J33" s="125">
        <f t="shared" si="0"/>
        <v>50</v>
      </c>
      <c r="K33" s="126" t="str">
        <f t="shared" si="1"/>
        <v>OK</v>
      </c>
      <c r="L33" s="19"/>
      <c r="M33" s="19"/>
      <c r="N33" s="19"/>
      <c r="O33" s="19"/>
      <c r="P33" s="19"/>
      <c r="Q33" s="19"/>
      <c r="R33" s="19"/>
      <c r="S33" s="19"/>
      <c r="T33" s="19"/>
    </row>
    <row r="34" spans="1:20" ht="114" x14ac:dyDescent="0.25">
      <c r="A34" s="138" t="s">
        <v>121</v>
      </c>
      <c r="B34" s="148">
        <v>17</v>
      </c>
      <c r="C34" s="23">
        <v>31</v>
      </c>
      <c r="D34" s="24" t="s">
        <v>75</v>
      </c>
      <c r="E34" s="33" t="s">
        <v>41</v>
      </c>
      <c r="F34" s="30"/>
      <c r="G34" s="33" t="s">
        <v>113</v>
      </c>
      <c r="H34" s="37">
        <v>0</v>
      </c>
      <c r="I34" s="33">
        <v>100</v>
      </c>
      <c r="J34" s="125">
        <f t="shared" si="0"/>
        <v>100</v>
      </c>
      <c r="K34" s="126" t="str">
        <f t="shared" si="1"/>
        <v>OK</v>
      </c>
      <c r="L34" s="19"/>
      <c r="M34" s="19"/>
      <c r="N34" s="19"/>
      <c r="O34" s="19"/>
      <c r="P34" s="19"/>
      <c r="Q34" s="19"/>
      <c r="R34" s="19"/>
      <c r="S34" s="19"/>
      <c r="T34" s="19"/>
    </row>
    <row r="35" spans="1:20" ht="71.25" x14ac:dyDescent="0.25">
      <c r="A35" s="138"/>
      <c r="B35" s="148"/>
      <c r="C35" s="23">
        <v>32</v>
      </c>
      <c r="D35" s="24" t="s">
        <v>76</v>
      </c>
      <c r="E35" s="33" t="s">
        <v>41</v>
      </c>
      <c r="F35" s="30"/>
      <c r="G35" s="33" t="s">
        <v>113</v>
      </c>
      <c r="H35" s="37">
        <v>0</v>
      </c>
      <c r="I35" s="33">
        <v>30</v>
      </c>
      <c r="J35" s="125">
        <f t="shared" si="0"/>
        <v>30</v>
      </c>
      <c r="K35" s="126" t="str">
        <f t="shared" si="1"/>
        <v>OK</v>
      </c>
      <c r="L35" s="19"/>
      <c r="M35" s="19"/>
      <c r="N35" s="19"/>
      <c r="O35" s="19"/>
      <c r="P35" s="19"/>
      <c r="Q35" s="19"/>
      <c r="R35" s="19"/>
      <c r="S35" s="19"/>
      <c r="T35" s="19"/>
    </row>
    <row r="36" spans="1:20" ht="85.5" x14ac:dyDescent="0.25">
      <c r="A36" s="138"/>
      <c r="B36" s="148"/>
      <c r="C36" s="23">
        <v>33</v>
      </c>
      <c r="D36" s="24" t="s">
        <v>77</v>
      </c>
      <c r="E36" s="33" t="s">
        <v>41</v>
      </c>
      <c r="F36" s="30"/>
      <c r="G36" s="33" t="s">
        <v>113</v>
      </c>
      <c r="H36" s="37">
        <v>0</v>
      </c>
      <c r="I36" s="33">
        <v>40</v>
      </c>
      <c r="J36" s="125">
        <f t="shared" ref="J36:J52" si="2">I36-(SUM(L36:T36))</f>
        <v>40</v>
      </c>
      <c r="K36" s="126" t="str">
        <f t="shared" si="1"/>
        <v>OK</v>
      </c>
      <c r="L36" s="19"/>
      <c r="M36" s="19"/>
      <c r="N36" s="19"/>
      <c r="O36" s="19"/>
      <c r="P36" s="19"/>
      <c r="Q36" s="19"/>
      <c r="R36" s="19"/>
      <c r="S36" s="19"/>
      <c r="T36" s="19"/>
    </row>
    <row r="37" spans="1:20" ht="85.5" x14ac:dyDescent="0.25">
      <c r="A37" s="138"/>
      <c r="B37" s="148"/>
      <c r="C37" s="23">
        <v>34</v>
      </c>
      <c r="D37" s="24" t="s">
        <v>78</v>
      </c>
      <c r="E37" s="33" t="s">
        <v>41</v>
      </c>
      <c r="F37" s="30"/>
      <c r="G37" s="33" t="s">
        <v>113</v>
      </c>
      <c r="H37" s="37">
        <v>0</v>
      </c>
      <c r="I37" s="33">
        <v>160</v>
      </c>
      <c r="J37" s="125">
        <f t="shared" si="2"/>
        <v>160</v>
      </c>
      <c r="K37" s="126" t="str">
        <f t="shared" si="1"/>
        <v>OK</v>
      </c>
      <c r="L37" s="19"/>
      <c r="M37" s="19"/>
      <c r="N37" s="19"/>
      <c r="O37" s="19"/>
      <c r="P37" s="19"/>
      <c r="Q37" s="19"/>
      <c r="R37" s="19"/>
      <c r="S37" s="19"/>
      <c r="T37" s="19"/>
    </row>
    <row r="38" spans="1:20" ht="71.25" x14ac:dyDescent="0.25">
      <c r="A38" s="138"/>
      <c r="B38" s="148"/>
      <c r="C38" s="23">
        <v>35</v>
      </c>
      <c r="D38" s="24" t="s">
        <v>79</v>
      </c>
      <c r="E38" s="33" t="s">
        <v>46</v>
      </c>
      <c r="F38" s="30"/>
      <c r="G38" s="33" t="s">
        <v>113</v>
      </c>
      <c r="H38" s="37">
        <v>0</v>
      </c>
      <c r="I38" s="33">
        <v>200</v>
      </c>
      <c r="J38" s="125">
        <f t="shared" si="2"/>
        <v>200</v>
      </c>
      <c r="K38" s="126" t="str">
        <f t="shared" si="1"/>
        <v>OK</v>
      </c>
      <c r="L38" s="19"/>
      <c r="M38" s="19"/>
      <c r="N38" s="19"/>
      <c r="O38" s="19"/>
      <c r="P38" s="19"/>
      <c r="Q38" s="19"/>
      <c r="R38" s="19"/>
      <c r="S38" s="19"/>
      <c r="T38" s="19"/>
    </row>
    <row r="39" spans="1:20" ht="42.75" x14ac:dyDescent="0.25">
      <c r="A39" s="138"/>
      <c r="B39" s="148"/>
      <c r="C39" s="23">
        <v>36</v>
      </c>
      <c r="D39" s="24" t="s">
        <v>80</v>
      </c>
      <c r="E39" s="33" t="s">
        <v>41</v>
      </c>
      <c r="F39" s="30"/>
      <c r="G39" s="33" t="s">
        <v>113</v>
      </c>
      <c r="H39" s="37">
        <v>0</v>
      </c>
      <c r="I39" s="33">
        <v>20</v>
      </c>
      <c r="J39" s="125">
        <f t="shared" si="2"/>
        <v>20</v>
      </c>
      <c r="K39" s="126" t="str">
        <f t="shared" si="1"/>
        <v>OK</v>
      </c>
      <c r="L39" s="19"/>
      <c r="M39" s="19"/>
      <c r="N39" s="19"/>
      <c r="O39" s="19"/>
      <c r="P39" s="19"/>
      <c r="Q39" s="19"/>
      <c r="R39" s="19"/>
      <c r="S39" s="19"/>
      <c r="T39" s="19"/>
    </row>
    <row r="40" spans="1:20" ht="142.5" x14ac:dyDescent="0.25">
      <c r="A40" s="138"/>
      <c r="B40" s="148"/>
      <c r="C40" s="23">
        <v>37</v>
      </c>
      <c r="D40" s="24" t="s">
        <v>81</v>
      </c>
      <c r="E40" s="33" t="s">
        <v>46</v>
      </c>
      <c r="F40" s="30"/>
      <c r="G40" s="33" t="s">
        <v>113</v>
      </c>
      <c r="H40" s="37">
        <v>0</v>
      </c>
      <c r="I40" s="33">
        <v>60</v>
      </c>
      <c r="J40" s="125">
        <f t="shared" si="2"/>
        <v>60</v>
      </c>
      <c r="K40" s="126" t="str">
        <f t="shared" si="1"/>
        <v>OK</v>
      </c>
      <c r="L40" s="19"/>
      <c r="M40" s="19"/>
      <c r="N40" s="19"/>
      <c r="O40" s="19"/>
      <c r="P40" s="19"/>
      <c r="Q40" s="19"/>
      <c r="R40" s="19"/>
      <c r="S40" s="19"/>
      <c r="T40" s="19"/>
    </row>
    <row r="41" spans="1:20" ht="57" x14ac:dyDescent="0.25">
      <c r="A41" s="138"/>
      <c r="B41" s="148"/>
      <c r="C41" s="23">
        <v>38</v>
      </c>
      <c r="D41" s="24" t="s">
        <v>82</v>
      </c>
      <c r="E41" s="33" t="s">
        <v>43</v>
      </c>
      <c r="F41" s="30"/>
      <c r="G41" s="33" t="s">
        <v>114</v>
      </c>
      <c r="H41" s="37">
        <v>0</v>
      </c>
      <c r="I41" s="33">
        <v>120</v>
      </c>
      <c r="J41" s="125">
        <f t="shared" si="2"/>
        <v>120</v>
      </c>
      <c r="K41" s="126" t="str">
        <f t="shared" si="1"/>
        <v>OK</v>
      </c>
      <c r="L41" s="19"/>
      <c r="M41" s="19"/>
      <c r="N41" s="19"/>
      <c r="O41" s="19"/>
      <c r="P41" s="19"/>
      <c r="Q41" s="19"/>
      <c r="R41" s="19"/>
      <c r="S41" s="19"/>
      <c r="T41" s="19"/>
    </row>
    <row r="42" spans="1:20" ht="28.5" x14ac:dyDescent="0.25">
      <c r="A42" s="138"/>
      <c r="B42" s="148"/>
      <c r="C42" s="23">
        <v>39</v>
      </c>
      <c r="D42" s="24" t="s">
        <v>83</v>
      </c>
      <c r="E42" s="36" t="s">
        <v>43</v>
      </c>
      <c r="F42" s="30"/>
      <c r="G42" s="36" t="s">
        <v>114</v>
      </c>
      <c r="H42" s="37">
        <v>0</v>
      </c>
      <c r="I42" s="33">
        <v>20</v>
      </c>
      <c r="J42" s="125">
        <f t="shared" si="2"/>
        <v>20</v>
      </c>
      <c r="K42" s="126" t="str">
        <f t="shared" si="1"/>
        <v>OK</v>
      </c>
      <c r="L42" s="19"/>
      <c r="M42" s="19"/>
      <c r="N42" s="19"/>
      <c r="O42" s="19"/>
      <c r="P42" s="19"/>
      <c r="Q42" s="19"/>
      <c r="R42" s="19"/>
      <c r="S42" s="19"/>
      <c r="T42" s="19"/>
    </row>
    <row r="43" spans="1:20" ht="99.75" x14ac:dyDescent="0.25">
      <c r="A43" s="139" t="s">
        <v>117</v>
      </c>
      <c r="B43" s="149">
        <v>18</v>
      </c>
      <c r="C43" s="28">
        <v>40</v>
      </c>
      <c r="D43" s="29" t="s">
        <v>84</v>
      </c>
      <c r="E43" s="34" t="s">
        <v>41</v>
      </c>
      <c r="F43" s="32" t="s">
        <v>109</v>
      </c>
      <c r="G43" s="34" t="s">
        <v>113</v>
      </c>
      <c r="H43" s="39">
        <v>0.48</v>
      </c>
      <c r="I43" s="34">
        <v>1200</v>
      </c>
      <c r="J43" s="125">
        <f t="shared" si="2"/>
        <v>0</v>
      </c>
      <c r="K43" s="126" t="str">
        <f t="shared" si="1"/>
        <v>OK</v>
      </c>
      <c r="L43" s="19">
        <v>400</v>
      </c>
      <c r="M43" s="19"/>
      <c r="N43" s="19"/>
      <c r="O43" s="19">
        <v>800</v>
      </c>
      <c r="P43" s="19"/>
      <c r="Q43" s="19"/>
      <c r="R43" s="19"/>
      <c r="S43" s="19"/>
      <c r="T43" s="19"/>
    </row>
    <row r="44" spans="1:20" ht="99.75" x14ac:dyDescent="0.25">
      <c r="A44" s="139"/>
      <c r="B44" s="149"/>
      <c r="C44" s="25">
        <v>41</v>
      </c>
      <c r="D44" s="26" t="s">
        <v>85</v>
      </c>
      <c r="E44" s="34" t="s">
        <v>94</v>
      </c>
      <c r="F44" s="31" t="s">
        <v>110</v>
      </c>
      <c r="G44" s="34" t="s">
        <v>113</v>
      </c>
      <c r="H44" s="38">
        <v>1.59</v>
      </c>
      <c r="I44" s="34">
        <v>150</v>
      </c>
      <c r="J44" s="125">
        <f t="shared" si="2"/>
        <v>100</v>
      </c>
      <c r="K44" s="126" t="str">
        <f t="shared" si="1"/>
        <v>OK</v>
      </c>
      <c r="L44" s="19">
        <v>50</v>
      </c>
      <c r="M44" s="19"/>
      <c r="N44" s="19"/>
      <c r="O44" s="19"/>
      <c r="P44" s="19"/>
      <c r="Q44" s="19"/>
      <c r="R44" s="19"/>
      <c r="S44" s="19"/>
      <c r="T44" s="19"/>
    </row>
    <row r="45" spans="1:20" ht="99.75" x14ac:dyDescent="0.25">
      <c r="A45" s="139"/>
      <c r="B45" s="149"/>
      <c r="C45" s="25">
        <v>42</v>
      </c>
      <c r="D45" s="26" t="s">
        <v>86</v>
      </c>
      <c r="E45" s="34" t="s">
        <v>94</v>
      </c>
      <c r="F45" s="31" t="s">
        <v>110</v>
      </c>
      <c r="G45" s="34" t="s">
        <v>113</v>
      </c>
      <c r="H45" s="38">
        <v>1.59</v>
      </c>
      <c r="I45" s="34">
        <v>150</v>
      </c>
      <c r="J45" s="125">
        <f t="shared" si="2"/>
        <v>0</v>
      </c>
      <c r="K45" s="126" t="str">
        <f t="shared" si="1"/>
        <v>OK</v>
      </c>
      <c r="L45" s="19">
        <v>50</v>
      </c>
      <c r="M45" s="19"/>
      <c r="N45" s="19"/>
      <c r="O45" s="19">
        <v>100</v>
      </c>
      <c r="P45" s="19"/>
      <c r="Q45" s="19"/>
      <c r="R45" s="19"/>
      <c r="S45" s="19"/>
      <c r="T45" s="19"/>
    </row>
    <row r="46" spans="1:20" ht="114" x14ac:dyDescent="0.25">
      <c r="A46" s="139"/>
      <c r="B46" s="149"/>
      <c r="C46" s="25">
        <v>43</v>
      </c>
      <c r="D46" s="26" t="s">
        <v>87</v>
      </c>
      <c r="E46" s="34" t="s">
        <v>94</v>
      </c>
      <c r="F46" s="31" t="s">
        <v>110</v>
      </c>
      <c r="G46" s="34" t="s">
        <v>113</v>
      </c>
      <c r="H46" s="38">
        <v>1.59</v>
      </c>
      <c r="I46" s="34">
        <v>150</v>
      </c>
      <c r="J46" s="125">
        <f t="shared" si="2"/>
        <v>0</v>
      </c>
      <c r="K46" s="126" t="str">
        <f t="shared" si="1"/>
        <v>OK</v>
      </c>
      <c r="L46" s="19">
        <v>50</v>
      </c>
      <c r="M46" s="19"/>
      <c r="N46" s="19"/>
      <c r="O46" s="19">
        <v>100</v>
      </c>
      <c r="P46" s="19"/>
      <c r="Q46" s="19"/>
      <c r="R46" s="19"/>
      <c r="S46" s="19"/>
      <c r="T46" s="19"/>
    </row>
    <row r="47" spans="1:20" ht="85.5" x14ac:dyDescent="0.25">
      <c r="A47" s="135" t="s">
        <v>118</v>
      </c>
      <c r="B47" s="148">
        <v>19</v>
      </c>
      <c r="C47" s="23">
        <v>44</v>
      </c>
      <c r="D47" s="24" t="s">
        <v>88</v>
      </c>
      <c r="E47" s="36" t="s">
        <v>41</v>
      </c>
      <c r="F47" s="30" t="s">
        <v>111</v>
      </c>
      <c r="G47" s="36" t="s">
        <v>113</v>
      </c>
      <c r="H47" s="37">
        <v>3.66</v>
      </c>
      <c r="I47" s="33">
        <v>100</v>
      </c>
      <c r="J47" s="125">
        <f t="shared" si="2"/>
        <v>50</v>
      </c>
      <c r="K47" s="126" t="str">
        <f t="shared" si="1"/>
        <v>OK</v>
      </c>
      <c r="L47" s="19">
        <v>50</v>
      </c>
      <c r="M47" s="19"/>
      <c r="N47" s="19"/>
      <c r="O47" s="19"/>
      <c r="P47" s="19"/>
      <c r="Q47" s="19"/>
      <c r="R47" s="19"/>
      <c r="S47" s="19"/>
      <c r="T47" s="19"/>
    </row>
    <row r="48" spans="1:20" ht="85.5" x14ac:dyDescent="0.25">
      <c r="A48" s="135"/>
      <c r="B48" s="148"/>
      <c r="C48" s="23">
        <v>45</v>
      </c>
      <c r="D48" s="24" t="s">
        <v>89</v>
      </c>
      <c r="E48" s="36" t="s">
        <v>41</v>
      </c>
      <c r="F48" s="30" t="s">
        <v>112</v>
      </c>
      <c r="G48" s="36" t="s">
        <v>113</v>
      </c>
      <c r="H48" s="37">
        <v>6.77</v>
      </c>
      <c r="I48" s="33">
        <v>250</v>
      </c>
      <c r="J48" s="125">
        <f t="shared" si="2"/>
        <v>150</v>
      </c>
      <c r="K48" s="126" t="str">
        <f t="shared" si="1"/>
        <v>OK</v>
      </c>
      <c r="L48" s="19">
        <v>100</v>
      </c>
      <c r="M48" s="19"/>
      <c r="N48" s="19"/>
      <c r="O48" s="19"/>
      <c r="P48" s="19"/>
      <c r="Q48" s="19"/>
      <c r="R48" s="19"/>
      <c r="S48" s="19"/>
      <c r="T48" s="19"/>
    </row>
    <row r="49" spans="1:20" ht="185.25" x14ac:dyDescent="0.25">
      <c r="A49" s="136" t="s">
        <v>122</v>
      </c>
      <c r="B49" s="147">
        <v>20</v>
      </c>
      <c r="C49" s="25">
        <v>46</v>
      </c>
      <c r="D49" s="26" t="s">
        <v>322</v>
      </c>
      <c r="E49" s="35" t="s">
        <v>46</v>
      </c>
      <c r="F49" s="31" t="s">
        <v>110</v>
      </c>
      <c r="G49" s="35" t="s">
        <v>113</v>
      </c>
      <c r="H49" s="38">
        <v>2.94</v>
      </c>
      <c r="I49" s="34">
        <v>300</v>
      </c>
      <c r="J49" s="125">
        <f t="shared" si="2"/>
        <v>300</v>
      </c>
      <c r="K49" s="126" t="str">
        <f t="shared" si="1"/>
        <v>OK</v>
      </c>
      <c r="L49" s="19"/>
      <c r="M49" s="19"/>
      <c r="N49" s="19"/>
      <c r="O49" s="19"/>
      <c r="P49" s="19"/>
      <c r="Q49" s="19"/>
      <c r="R49" s="19"/>
      <c r="S49" s="19"/>
      <c r="T49" s="19"/>
    </row>
    <row r="50" spans="1:20" ht="171" x14ac:dyDescent="0.25">
      <c r="A50" s="136"/>
      <c r="B50" s="147"/>
      <c r="C50" s="25">
        <v>47</v>
      </c>
      <c r="D50" s="26" t="s">
        <v>323</v>
      </c>
      <c r="E50" s="35" t="s">
        <v>46</v>
      </c>
      <c r="F50" s="31" t="s">
        <v>110</v>
      </c>
      <c r="G50" s="35" t="s">
        <v>113</v>
      </c>
      <c r="H50" s="38">
        <v>2.2000000000000002</v>
      </c>
      <c r="I50" s="34">
        <v>300</v>
      </c>
      <c r="J50" s="125">
        <f t="shared" si="2"/>
        <v>300</v>
      </c>
      <c r="K50" s="126" t="str">
        <f t="shared" si="1"/>
        <v>OK</v>
      </c>
      <c r="L50" s="19"/>
      <c r="M50" s="19"/>
      <c r="N50" s="19"/>
      <c r="O50" s="19"/>
      <c r="P50" s="19"/>
      <c r="Q50" s="19"/>
      <c r="R50" s="19"/>
      <c r="S50" s="19"/>
      <c r="T50" s="19"/>
    </row>
    <row r="51" spans="1:20" ht="171" x14ac:dyDescent="0.25">
      <c r="A51" s="136"/>
      <c r="B51" s="147"/>
      <c r="C51" s="25">
        <v>48</v>
      </c>
      <c r="D51" s="26" t="s">
        <v>324</v>
      </c>
      <c r="E51" s="35" t="s">
        <v>46</v>
      </c>
      <c r="F51" s="31" t="s">
        <v>110</v>
      </c>
      <c r="G51" s="35" t="s">
        <v>113</v>
      </c>
      <c r="H51" s="38">
        <v>2.4300000000000002</v>
      </c>
      <c r="I51" s="34">
        <v>200</v>
      </c>
      <c r="J51" s="125">
        <f t="shared" si="2"/>
        <v>200</v>
      </c>
      <c r="K51" s="126" t="str">
        <f t="shared" si="1"/>
        <v>OK</v>
      </c>
      <c r="L51" s="19"/>
      <c r="M51" s="19"/>
      <c r="N51" s="19"/>
      <c r="O51" s="19"/>
      <c r="P51" s="19"/>
      <c r="Q51" s="19"/>
      <c r="R51" s="19"/>
      <c r="S51" s="19"/>
      <c r="T51" s="19"/>
    </row>
    <row r="52" spans="1:20" ht="185.25" x14ac:dyDescent="0.25">
      <c r="A52" s="136"/>
      <c r="B52" s="147"/>
      <c r="C52" s="25">
        <v>49</v>
      </c>
      <c r="D52" s="26" t="s">
        <v>325</v>
      </c>
      <c r="E52" s="35" t="s">
        <v>46</v>
      </c>
      <c r="F52" s="31" t="s">
        <v>110</v>
      </c>
      <c r="G52" s="35" t="s">
        <v>113</v>
      </c>
      <c r="H52" s="38">
        <v>3.76</v>
      </c>
      <c r="I52" s="34">
        <v>100</v>
      </c>
      <c r="J52" s="125">
        <f t="shared" si="2"/>
        <v>100</v>
      </c>
      <c r="K52" s="126" t="str">
        <f t="shared" si="1"/>
        <v>OK</v>
      </c>
      <c r="L52" s="19"/>
      <c r="M52" s="19"/>
      <c r="N52" s="19"/>
      <c r="O52" s="19"/>
      <c r="P52" s="19"/>
      <c r="Q52" s="19"/>
      <c r="R52" s="19"/>
      <c r="S52" s="19"/>
      <c r="T52" s="19"/>
    </row>
  </sheetData>
  <mergeCells count="35">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113" priority="10" stopIfTrue="1" operator="greaterThan">
      <formula>0</formula>
    </cfRule>
    <cfRule type="cellIs" dxfId="112" priority="11" stopIfTrue="1" operator="greaterThan">
      <formula>0</formula>
    </cfRule>
    <cfRule type="cellIs" dxfId="111" priority="12" stopIfTrue="1" operator="greaterThan">
      <formula>0</formula>
    </cfRule>
  </conditionalFormatting>
  <conditionalFormatting sqref="L4:T52">
    <cfRule type="cellIs" dxfId="110" priority="7" stopIfTrue="1" operator="greaterThan">
      <formula>0</formula>
    </cfRule>
    <cfRule type="cellIs" dxfId="109" priority="8" stopIfTrue="1" operator="greaterThan">
      <formula>0</formula>
    </cfRule>
    <cfRule type="cellIs" dxfId="108" priority="9" stopIfTrue="1" operator="greaterThan">
      <formula>0</formula>
    </cfRule>
  </conditionalFormatting>
  <conditionalFormatting sqref="M4:T4">
    <cfRule type="cellIs" dxfId="107" priority="4" stopIfTrue="1" operator="greaterThan">
      <formula>0</formula>
    </cfRule>
    <cfRule type="cellIs" dxfId="106" priority="5" stopIfTrue="1" operator="greaterThan">
      <formula>0</formula>
    </cfRule>
    <cfRule type="cellIs" dxfId="105" priority="6" stopIfTrue="1" operator="greaterThan">
      <formula>0</formula>
    </cfRule>
  </conditionalFormatting>
  <conditionalFormatting sqref="M5:T28">
    <cfRule type="cellIs" dxfId="104" priority="1" stopIfTrue="1" operator="greaterThan">
      <formula>0</formula>
    </cfRule>
    <cfRule type="cellIs" dxfId="103" priority="2" stopIfTrue="1" operator="greaterThan">
      <formula>0</formula>
    </cfRule>
    <cfRule type="cellIs" dxfId="10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70" zoomScaleNormal="70" workbookViewId="0">
      <selection activeCell="A4" sqref="A4:A7"/>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4" width="14" style="18" customWidth="1"/>
    <col min="15" max="15" width="14.42578125" style="18" customWidth="1"/>
    <col min="16" max="16" width="14.140625" style="18" customWidth="1"/>
    <col min="17" max="17" width="16" style="18" customWidth="1"/>
    <col min="18" max="18" width="16.85546875" style="18" customWidth="1"/>
    <col min="19" max="19" width="14.42578125" style="18" customWidth="1"/>
    <col min="20" max="20" width="13.42578125" style="18" customWidth="1"/>
    <col min="21" max="22" width="12" style="18" customWidth="1"/>
    <col min="23" max="16384" width="9.7109375" style="15"/>
  </cols>
  <sheetData>
    <row r="1" spans="1:22" ht="33" customHeight="1" x14ac:dyDescent="0.25">
      <c r="A1" s="142" t="s">
        <v>52</v>
      </c>
      <c r="B1" s="142"/>
      <c r="C1" s="142"/>
      <c r="D1" s="142" t="s">
        <v>53</v>
      </c>
      <c r="E1" s="142"/>
      <c r="F1" s="142"/>
      <c r="G1" s="142"/>
      <c r="H1" s="142"/>
      <c r="I1" s="142" t="s">
        <v>54</v>
      </c>
      <c r="J1" s="142"/>
      <c r="K1" s="142"/>
      <c r="L1" s="141" t="s">
        <v>171</v>
      </c>
      <c r="M1" s="141" t="s">
        <v>172</v>
      </c>
      <c r="N1" s="141" t="s">
        <v>173</v>
      </c>
      <c r="O1" s="141" t="s">
        <v>174</v>
      </c>
      <c r="P1" s="141" t="s">
        <v>175</v>
      </c>
      <c r="Q1" s="141" t="s">
        <v>176</v>
      </c>
      <c r="R1" s="141" t="s">
        <v>177</v>
      </c>
      <c r="S1" s="141" t="s">
        <v>299</v>
      </c>
      <c r="T1" s="141" t="s">
        <v>300</v>
      </c>
      <c r="U1" s="141" t="s">
        <v>301</v>
      </c>
      <c r="V1" s="141" t="s">
        <v>302</v>
      </c>
    </row>
    <row r="2" spans="1:22" ht="21.75" customHeight="1" x14ac:dyDescent="0.25">
      <c r="A2" s="142" t="s">
        <v>34</v>
      </c>
      <c r="B2" s="142"/>
      <c r="C2" s="142"/>
      <c r="D2" s="142"/>
      <c r="E2" s="142"/>
      <c r="F2" s="142"/>
      <c r="G2" s="142"/>
      <c r="H2" s="142"/>
      <c r="I2" s="142"/>
      <c r="J2" s="142"/>
      <c r="K2" s="142"/>
      <c r="L2" s="141"/>
      <c r="M2" s="141"/>
      <c r="N2" s="141"/>
      <c r="O2" s="141"/>
      <c r="P2" s="141"/>
      <c r="Q2" s="141"/>
      <c r="R2" s="141"/>
      <c r="S2" s="141"/>
      <c r="T2" s="141"/>
      <c r="U2" s="141"/>
      <c r="V2" s="141"/>
    </row>
    <row r="3" spans="1:22"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42151</v>
      </c>
      <c r="M3" s="105">
        <v>42151</v>
      </c>
      <c r="N3" s="105">
        <v>42151</v>
      </c>
      <c r="O3" s="105">
        <v>42151</v>
      </c>
      <c r="P3" s="105">
        <v>42236</v>
      </c>
      <c r="Q3" s="105">
        <v>42284</v>
      </c>
      <c r="R3" s="105">
        <v>42317</v>
      </c>
      <c r="S3" s="105">
        <v>42426</v>
      </c>
      <c r="T3" s="105">
        <v>42446</v>
      </c>
      <c r="U3" s="110" t="s">
        <v>2</v>
      </c>
      <c r="V3" s="110" t="s">
        <v>2</v>
      </c>
    </row>
    <row r="4" spans="1:22" ht="85.5" x14ac:dyDescent="0.25">
      <c r="A4" s="138" t="s">
        <v>121</v>
      </c>
      <c r="B4" s="148">
        <v>1</v>
      </c>
      <c r="C4" s="23">
        <v>1</v>
      </c>
      <c r="D4" s="24" t="s">
        <v>55</v>
      </c>
      <c r="E4" s="33" t="s">
        <v>41</v>
      </c>
      <c r="F4" s="30" t="s">
        <v>95</v>
      </c>
      <c r="G4" s="33" t="s">
        <v>113</v>
      </c>
      <c r="H4" s="37">
        <v>0</v>
      </c>
      <c r="I4" s="33"/>
      <c r="J4" s="125">
        <f t="shared" ref="J4:J35" si="0">I4-(SUM(L4:V4))</f>
        <v>0</v>
      </c>
      <c r="K4" s="126" t="str">
        <f>IF(J4&lt;0,"ATENÇÃO","OK")</f>
        <v>OK</v>
      </c>
      <c r="L4" s="19">
        <v>0</v>
      </c>
      <c r="M4" s="19">
        <v>0</v>
      </c>
      <c r="N4" s="19">
        <v>0</v>
      </c>
      <c r="O4" s="19">
        <v>0</v>
      </c>
      <c r="P4" s="19">
        <v>0</v>
      </c>
      <c r="Q4" s="19">
        <v>0</v>
      </c>
      <c r="R4" s="19">
        <v>0</v>
      </c>
      <c r="S4" s="19">
        <v>0</v>
      </c>
      <c r="T4" s="19">
        <v>0</v>
      </c>
      <c r="U4" s="19">
        <v>0</v>
      </c>
      <c r="V4" s="19">
        <v>0</v>
      </c>
    </row>
    <row r="5" spans="1:22" ht="142.5" x14ac:dyDescent="0.25">
      <c r="A5" s="138"/>
      <c r="B5" s="148"/>
      <c r="C5" s="23">
        <v>2</v>
      </c>
      <c r="D5" s="24" t="s">
        <v>56</v>
      </c>
      <c r="E5" s="33" t="s">
        <v>90</v>
      </c>
      <c r="F5" s="30"/>
      <c r="G5" s="33" t="s">
        <v>113</v>
      </c>
      <c r="H5" s="37">
        <v>0</v>
      </c>
      <c r="I5" s="33">
        <v>50</v>
      </c>
      <c r="J5" s="125">
        <f t="shared" si="0"/>
        <v>50</v>
      </c>
      <c r="K5" s="126" t="str">
        <f t="shared" ref="K5:K52" si="1">IF(J5&lt;0,"ATENÇÃO","OK")</f>
        <v>OK</v>
      </c>
      <c r="L5" s="19">
        <v>0</v>
      </c>
      <c r="M5" s="19">
        <v>0</v>
      </c>
      <c r="N5" s="19">
        <v>0</v>
      </c>
      <c r="O5" s="19">
        <v>0</v>
      </c>
      <c r="P5" s="19">
        <v>0</v>
      </c>
      <c r="Q5" s="19">
        <v>0</v>
      </c>
      <c r="R5" s="19">
        <v>0</v>
      </c>
      <c r="S5" s="19">
        <v>0</v>
      </c>
      <c r="T5" s="19">
        <v>0</v>
      </c>
      <c r="U5" s="19">
        <v>0</v>
      </c>
      <c r="V5" s="19">
        <v>0</v>
      </c>
    </row>
    <row r="6" spans="1:22"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v>0</v>
      </c>
    </row>
    <row r="7" spans="1:22"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v>0</v>
      </c>
    </row>
    <row r="8" spans="1:22" ht="231" customHeight="1" x14ac:dyDescent="0.25">
      <c r="A8" s="127" t="s">
        <v>115</v>
      </c>
      <c r="B8" s="98">
        <v>2</v>
      </c>
      <c r="C8" s="25">
        <v>5</v>
      </c>
      <c r="D8" s="26" t="s">
        <v>59</v>
      </c>
      <c r="E8" s="34" t="s">
        <v>91</v>
      </c>
      <c r="F8" s="31" t="s">
        <v>96</v>
      </c>
      <c r="G8" s="34" t="s">
        <v>113</v>
      </c>
      <c r="H8" s="38">
        <v>1.21</v>
      </c>
      <c r="I8" s="34">
        <v>60</v>
      </c>
      <c r="J8" s="125">
        <f t="shared" si="0"/>
        <v>0</v>
      </c>
      <c r="K8" s="126" t="str">
        <f t="shared" si="1"/>
        <v>OK</v>
      </c>
      <c r="L8" s="19">
        <v>36</v>
      </c>
      <c r="M8" s="19">
        <v>0</v>
      </c>
      <c r="N8" s="19">
        <v>0</v>
      </c>
      <c r="O8" s="19">
        <v>0</v>
      </c>
      <c r="P8" s="19">
        <v>0</v>
      </c>
      <c r="Q8" s="19">
        <v>0</v>
      </c>
      <c r="R8" s="19">
        <v>0</v>
      </c>
      <c r="S8" s="19">
        <v>24</v>
      </c>
      <c r="T8" s="19">
        <v>0</v>
      </c>
      <c r="U8" s="19">
        <v>0</v>
      </c>
      <c r="V8" s="19">
        <v>0</v>
      </c>
    </row>
    <row r="9" spans="1:22" ht="213.75" x14ac:dyDescent="0.25">
      <c r="A9" s="135" t="s">
        <v>116</v>
      </c>
      <c r="B9" s="148">
        <v>3</v>
      </c>
      <c r="C9" s="23">
        <v>6</v>
      </c>
      <c r="D9" s="24" t="s">
        <v>60</v>
      </c>
      <c r="E9" s="33" t="s">
        <v>44</v>
      </c>
      <c r="F9" s="30" t="s">
        <v>97</v>
      </c>
      <c r="G9" s="33" t="s">
        <v>113</v>
      </c>
      <c r="H9" s="37">
        <v>1.1000000000000001</v>
      </c>
      <c r="I9" s="33">
        <v>48</v>
      </c>
      <c r="J9" s="125">
        <f t="shared" si="0"/>
        <v>0</v>
      </c>
      <c r="K9" s="126" t="str">
        <f t="shared" si="1"/>
        <v>OK</v>
      </c>
      <c r="L9" s="19">
        <v>0</v>
      </c>
      <c r="M9" s="19">
        <v>24</v>
      </c>
      <c r="N9" s="19">
        <v>0</v>
      </c>
      <c r="O9" s="19">
        <v>0</v>
      </c>
      <c r="P9" s="19">
        <v>0</v>
      </c>
      <c r="Q9" s="19">
        <v>24</v>
      </c>
      <c r="R9" s="19">
        <v>0</v>
      </c>
      <c r="S9" s="19">
        <v>0</v>
      </c>
      <c r="T9" s="19">
        <v>0</v>
      </c>
      <c r="U9" s="19">
        <v>0</v>
      </c>
      <c r="V9" s="19">
        <v>0</v>
      </c>
    </row>
    <row r="10" spans="1:22" ht="213.75" x14ac:dyDescent="0.25">
      <c r="A10" s="135"/>
      <c r="B10" s="148"/>
      <c r="C10" s="23">
        <v>7</v>
      </c>
      <c r="D10" s="24" t="s">
        <v>61</v>
      </c>
      <c r="E10" s="33" t="s">
        <v>44</v>
      </c>
      <c r="F10" s="30" t="s">
        <v>98</v>
      </c>
      <c r="G10" s="33" t="s">
        <v>113</v>
      </c>
      <c r="H10" s="37">
        <v>6.8</v>
      </c>
      <c r="I10" s="33"/>
      <c r="J10" s="125">
        <f t="shared" si="0"/>
        <v>0</v>
      </c>
      <c r="K10" s="126" t="str">
        <f t="shared" si="1"/>
        <v>OK</v>
      </c>
      <c r="L10" s="19">
        <v>0</v>
      </c>
      <c r="M10" s="19">
        <v>0</v>
      </c>
      <c r="N10" s="19">
        <v>0</v>
      </c>
      <c r="O10" s="19">
        <v>0</v>
      </c>
      <c r="P10" s="19">
        <v>0</v>
      </c>
      <c r="Q10" s="19">
        <v>0</v>
      </c>
      <c r="R10" s="19">
        <v>0</v>
      </c>
      <c r="S10" s="19">
        <v>0</v>
      </c>
      <c r="T10" s="19">
        <v>0</v>
      </c>
      <c r="U10" s="19">
        <v>0</v>
      </c>
      <c r="V10" s="19">
        <v>0</v>
      </c>
    </row>
    <row r="11" spans="1:22" ht="285" x14ac:dyDescent="0.25">
      <c r="A11" s="135"/>
      <c r="B11" s="148"/>
      <c r="C11" s="23">
        <v>8</v>
      </c>
      <c r="D11" s="24" t="s">
        <v>62</v>
      </c>
      <c r="E11" s="33" t="s">
        <v>41</v>
      </c>
      <c r="F11" s="30" t="s">
        <v>99</v>
      </c>
      <c r="G11" s="33" t="s">
        <v>113</v>
      </c>
      <c r="H11" s="37">
        <v>0.73</v>
      </c>
      <c r="I11" s="33">
        <v>50</v>
      </c>
      <c r="J11" s="125">
        <f t="shared" si="0"/>
        <v>0</v>
      </c>
      <c r="K11" s="126" t="str">
        <f t="shared" si="1"/>
        <v>OK</v>
      </c>
      <c r="L11" s="19">
        <v>0</v>
      </c>
      <c r="M11" s="19">
        <v>30</v>
      </c>
      <c r="N11" s="19">
        <v>0</v>
      </c>
      <c r="O11" s="19">
        <v>0</v>
      </c>
      <c r="P11" s="19">
        <v>0</v>
      </c>
      <c r="Q11" s="19">
        <v>20</v>
      </c>
      <c r="R11" s="19">
        <v>0</v>
      </c>
      <c r="S11" s="19">
        <v>0</v>
      </c>
      <c r="T11" s="19">
        <v>0</v>
      </c>
      <c r="U11" s="19">
        <v>0</v>
      </c>
      <c r="V11" s="19">
        <v>0</v>
      </c>
    </row>
    <row r="12" spans="1:22" ht="299.25" x14ac:dyDescent="0.25">
      <c r="A12" s="135" t="s">
        <v>116</v>
      </c>
      <c r="B12" s="147">
        <v>4</v>
      </c>
      <c r="C12" s="25">
        <v>9</v>
      </c>
      <c r="D12" s="26" t="s">
        <v>312</v>
      </c>
      <c r="E12" s="34" t="s">
        <v>44</v>
      </c>
      <c r="F12" s="31" t="s">
        <v>97</v>
      </c>
      <c r="G12" s="34" t="s">
        <v>113</v>
      </c>
      <c r="H12" s="38">
        <v>1.1000000000000001</v>
      </c>
      <c r="I12" s="34">
        <v>144</v>
      </c>
      <c r="J12" s="125">
        <f t="shared" si="0"/>
        <v>0</v>
      </c>
      <c r="K12" s="126" t="str">
        <f t="shared" si="1"/>
        <v>OK</v>
      </c>
      <c r="L12" s="19">
        <v>0</v>
      </c>
      <c r="M12" s="19">
        <v>0</v>
      </c>
      <c r="N12" s="19">
        <v>0</v>
      </c>
      <c r="O12" s="19">
        <v>0</v>
      </c>
      <c r="P12" s="19">
        <v>0</v>
      </c>
      <c r="Q12" s="19">
        <v>144</v>
      </c>
      <c r="R12" s="19">
        <v>0</v>
      </c>
      <c r="S12" s="19">
        <v>0</v>
      </c>
      <c r="T12" s="19">
        <v>0</v>
      </c>
      <c r="U12" s="19">
        <v>0</v>
      </c>
      <c r="V12" s="19">
        <v>0</v>
      </c>
    </row>
    <row r="13" spans="1:22" ht="285" x14ac:dyDescent="0.25">
      <c r="A13" s="135"/>
      <c r="B13" s="147"/>
      <c r="C13" s="25">
        <v>10</v>
      </c>
      <c r="D13" s="26" t="s">
        <v>313</v>
      </c>
      <c r="E13" s="34" t="s">
        <v>44</v>
      </c>
      <c r="F13" s="31" t="s">
        <v>97</v>
      </c>
      <c r="G13" s="34" t="s">
        <v>113</v>
      </c>
      <c r="H13" s="38">
        <v>1.52</v>
      </c>
      <c r="I13" s="34"/>
      <c r="J13" s="125">
        <f t="shared" si="0"/>
        <v>0</v>
      </c>
      <c r="K13" s="126" t="str">
        <f t="shared" si="1"/>
        <v>OK</v>
      </c>
      <c r="L13" s="19">
        <v>0</v>
      </c>
      <c r="M13" s="19">
        <v>0</v>
      </c>
      <c r="N13" s="19">
        <v>0</v>
      </c>
      <c r="O13" s="19">
        <v>0</v>
      </c>
      <c r="P13" s="19">
        <v>0</v>
      </c>
      <c r="Q13" s="19">
        <v>0</v>
      </c>
      <c r="R13" s="19">
        <v>0</v>
      </c>
      <c r="S13" s="19">
        <v>0</v>
      </c>
      <c r="T13" s="19">
        <v>0</v>
      </c>
      <c r="U13" s="19">
        <v>0</v>
      </c>
      <c r="V13" s="19">
        <v>0</v>
      </c>
    </row>
    <row r="14" spans="1:22" ht="327.75" x14ac:dyDescent="0.25">
      <c r="A14" s="135"/>
      <c r="B14" s="147"/>
      <c r="C14" s="25">
        <v>11</v>
      </c>
      <c r="D14" s="26" t="s">
        <v>63</v>
      </c>
      <c r="E14" s="34" t="s">
        <v>44</v>
      </c>
      <c r="F14" s="31" t="s">
        <v>97</v>
      </c>
      <c r="G14" s="34" t="s">
        <v>113</v>
      </c>
      <c r="H14" s="38">
        <v>1.4</v>
      </c>
      <c r="I14" s="34"/>
      <c r="J14" s="125">
        <f t="shared" si="0"/>
        <v>0</v>
      </c>
      <c r="K14" s="126" t="str">
        <f t="shared" si="1"/>
        <v>OK</v>
      </c>
      <c r="L14" s="19">
        <v>0</v>
      </c>
      <c r="M14" s="19">
        <v>0</v>
      </c>
      <c r="N14" s="19">
        <v>0</v>
      </c>
      <c r="O14" s="19">
        <v>0</v>
      </c>
      <c r="P14" s="19">
        <v>0</v>
      </c>
      <c r="Q14" s="19">
        <v>0</v>
      </c>
      <c r="R14" s="19">
        <v>0</v>
      </c>
      <c r="S14" s="19">
        <v>0</v>
      </c>
      <c r="T14" s="19">
        <v>0</v>
      </c>
      <c r="U14" s="19">
        <v>0</v>
      </c>
      <c r="V14" s="19">
        <v>0</v>
      </c>
    </row>
    <row r="15" spans="1:22" ht="213.75" x14ac:dyDescent="0.25">
      <c r="A15" s="135" t="s">
        <v>116</v>
      </c>
      <c r="B15" s="148">
        <v>5</v>
      </c>
      <c r="C15" s="23">
        <v>12</v>
      </c>
      <c r="D15" s="24" t="s">
        <v>314</v>
      </c>
      <c r="E15" s="33" t="s">
        <v>41</v>
      </c>
      <c r="F15" s="30" t="s">
        <v>97</v>
      </c>
      <c r="G15" s="33" t="s">
        <v>113</v>
      </c>
      <c r="H15" s="37">
        <v>2.2000000000000002</v>
      </c>
      <c r="I15" s="33"/>
      <c r="J15" s="125">
        <f t="shared" si="0"/>
        <v>0</v>
      </c>
      <c r="K15" s="126" t="str">
        <f t="shared" si="1"/>
        <v>OK</v>
      </c>
      <c r="L15" s="19">
        <v>0</v>
      </c>
      <c r="M15" s="19">
        <v>0</v>
      </c>
      <c r="N15" s="19">
        <v>0</v>
      </c>
      <c r="O15" s="19">
        <v>0</v>
      </c>
      <c r="P15" s="19">
        <v>0</v>
      </c>
      <c r="Q15" s="19">
        <v>0</v>
      </c>
      <c r="R15" s="19">
        <v>0</v>
      </c>
      <c r="S15" s="19">
        <v>0</v>
      </c>
      <c r="T15" s="19">
        <v>0</v>
      </c>
      <c r="U15" s="19">
        <v>0</v>
      </c>
      <c r="V15" s="19">
        <v>0</v>
      </c>
    </row>
    <row r="16" spans="1:22" ht="285" x14ac:dyDescent="0.25">
      <c r="A16" s="135"/>
      <c r="B16" s="148"/>
      <c r="C16" s="23">
        <v>13</v>
      </c>
      <c r="D16" s="24" t="s">
        <v>315</v>
      </c>
      <c r="E16" s="33" t="s">
        <v>41</v>
      </c>
      <c r="F16" s="30" t="s">
        <v>97</v>
      </c>
      <c r="G16" s="33" t="s">
        <v>113</v>
      </c>
      <c r="H16" s="37">
        <v>1.45</v>
      </c>
      <c r="I16" s="33"/>
      <c r="J16" s="125">
        <f t="shared" si="0"/>
        <v>0</v>
      </c>
      <c r="K16" s="126" t="str">
        <f t="shared" si="1"/>
        <v>OK</v>
      </c>
      <c r="L16" s="19">
        <v>0</v>
      </c>
      <c r="M16" s="19">
        <v>0</v>
      </c>
      <c r="N16" s="19">
        <v>0</v>
      </c>
      <c r="O16" s="19">
        <v>0</v>
      </c>
      <c r="P16" s="19">
        <v>0</v>
      </c>
      <c r="Q16" s="19">
        <v>0</v>
      </c>
      <c r="R16" s="19">
        <v>0</v>
      </c>
      <c r="S16" s="19">
        <v>0</v>
      </c>
      <c r="T16" s="19">
        <v>0</v>
      </c>
      <c r="U16" s="19">
        <v>0</v>
      </c>
      <c r="V16" s="19">
        <v>0</v>
      </c>
    </row>
    <row r="17" spans="1:22" ht="270.75" x14ac:dyDescent="0.25">
      <c r="A17" s="127" t="s">
        <v>117</v>
      </c>
      <c r="B17" s="98">
        <v>6</v>
      </c>
      <c r="C17" s="25">
        <v>14</v>
      </c>
      <c r="D17" s="26" t="s">
        <v>64</v>
      </c>
      <c r="E17" s="34" t="s">
        <v>41</v>
      </c>
      <c r="F17" s="31" t="s">
        <v>100</v>
      </c>
      <c r="G17" s="34" t="s">
        <v>113</v>
      </c>
      <c r="H17" s="38">
        <v>2.4300000000000002</v>
      </c>
      <c r="I17" s="34"/>
      <c r="J17" s="125">
        <f t="shared" si="0"/>
        <v>0</v>
      </c>
      <c r="K17" s="126" t="str">
        <f t="shared" si="1"/>
        <v>OK</v>
      </c>
      <c r="L17" s="19">
        <v>0</v>
      </c>
      <c r="M17" s="19">
        <v>0</v>
      </c>
      <c r="N17" s="19">
        <v>0</v>
      </c>
      <c r="O17" s="19">
        <v>0</v>
      </c>
      <c r="P17" s="19">
        <v>0</v>
      </c>
      <c r="Q17" s="19">
        <v>0</v>
      </c>
      <c r="R17" s="19">
        <v>0</v>
      </c>
      <c r="S17" s="19">
        <v>0</v>
      </c>
      <c r="T17" s="19">
        <v>0</v>
      </c>
      <c r="U17" s="19">
        <v>0</v>
      </c>
      <c r="V17" s="19">
        <v>0</v>
      </c>
    </row>
    <row r="18" spans="1:22" ht="242.25" x14ac:dyDescent="0.25">
      <c r="A18" s="135" t="s">
        <v>118</v>
      </c>
      <c r="B18" s="148">
        <v>7</v>
      </c>
      <c r="C18" s="23">
        <v>15</v>
      </c>
      <c r="D18" s="24" t="s">
        <v>65</v>
      </c>
      <c r="E18" s="33" t="s">
        <v>41</v>
      </c>
      <c r="F18" s="30" t="s">
        <v>101</v>
      </c>
      <c r="G18" s="33" t="s">
        <v>113</v>
      </c>
      <c r="H18" s="37">
        <v>0.63</v>
      </c>
      <c r="I18" s="33"/>
      <c r="J18" s="125">
        <f t="shared" si="0"/>
        <v>0</v>
      </c>
      <c r="K18" s="126" t="str">
        <f t="shared" si="1"/>
        <v>OK</v>
      </c>
      <c r="L18" s="19">
        <v>0</v>
      </c>
      <c r="M18" s="19">
        <v>0</v>
      </c>
      <c r="N18" s="19">
        <v>0</v>
      </c>
      <c r="O18" s="19">
        <v>0</v>
      </c>
      <c r="P18" s="19">
        <v>0</v>
      </c>
      <c r="Q18" s="19">
        <v>0</v>
      </c>
      <c r="R18" s="19">
        <v>0</v>
      </c>
      <c r="S18" s="19">
        <v>0</v>
      </c>
      <c r="T18" s="19">
        <v>0</v>
      </c>
      <c r="U18" s="19">
        <v>0</v>
      </c>
      <c r="V18" s="19">
        <v>0</v>
      </c>
    </row>
    <row r="19" spans="1:22" ht="156.75" x14ac:dyDescent="0.25">
      <c r="A19" s="135"/>
      <c r="B19" s="148"/>
      <c r="C19" s="23">
        <v>16</v>
      </c>
      <c r="D19" s="24" t="s">
        <v>66</v>
      </c>
      <c r="E19" s="33" t="s">
        <v>41</v>
      </c>
      <c r="F19" s="30" t="s">
        <v>101</v>
      </c>
      <c r="G19" s="33" t="s">
        <v>113</v>
      </c>
      <c r="H19" s="37">
        <v>1.08</v>
      </c>
      <c r="I19" s="33"/>
      <c r="J19" s="125">
        <f t="shared" si="0"/>
        <v>0</v>
      </c>
      <c r="K19" s="126" t="str">
        <f t="shared" si="1"/>
        <v>OK</v>
      </c>
      <c r="L19" s="19">
        <v>0</v>
      </c>
      <c r="M19" s="19">
        <v>0</v>
      </c>
      <c r="N19" s="19">
        <v>0</v>
      </c>
      <c r="O19" s="19">
        <v>0</v>
      </c>
      <c r="P19" s="19">
        <v>0</v>
      </c>
      <c r="Q19" s="19">
        <v>0</v>
      </c>
      <c r="R19" s="19">
        <v>0</v>
      </c>
      <c r="S19" s="19">
        <v>0</v>
      </c>
      <c r="T19" s="19">
        <v>0</v>
      </c>
      <c r="U19" s="19">
        <v>0</v>
      </c>
      <c r="V19" s="19">
        <v>0</v>
      </c>
    </row>
    <row r="20" spans="1:22" ht="213.75" x14ac:dyDescent="0.25">
      <c r="A20" s="135"/>
      <c r="B20" s="148"/>
      <c r="C20" s="23">
        <v>17</v>
      </c>
      <c r="D20" s="24" t="s">
        <v>67</v>
      </c>
      <c r="E20" s="33" t="s">
        <v>44</v>
      </c>
      <c r="F20" s="30" t="s">
        <v>99</v>
      </c>
      <c r="G20" s="33" t="s">
        <v>113</v>
      </c>
      <c r="H20" s="37">
        <v>1.35</v>
      </c>
      <c r="I20" s="33"/>
      <c r="J20" s="125">
        <f t="shared" si="0"/>
        <v>0</v>
      </c>
      <c r="K20" s="126" t="str">
        <f t="shared" si="1"/>
        <v>OK</v>
      </c>
      <c r="L20" s="19">
        <v>0</v>
      </c>
      <c r="M20" s="19">
        <v>0</v>
      </c>
      <c r="N20" s="19">
        <v>0</v>
      </c>
      <c r="O20" s="19">
        <v>0</v>
      </c>
      <c r="P20" s="19">
        <v>0</v>
      </c>
      <c r="Q20" s="19">
        <v>0</v>
      </c>
      <c r="R20" s="19">
        <v>0</v>
      </c>
      <c r="S20" s="19">
        <v>0</v>
      </c>
      <c r="T20" s="19">
        <v>0</v>
      </c>
      <c r="U20" s="19">
        <v>0</v>
      </c>
      <c r="V20" s="19">
        <v>0</v>
      </c>
    </row>
    <row r="21" spans="1:22" ht="171" x14ac:dyDescent="0.25">
      <c r="A21" s="135"/>
      <c r="B21" s="148"/>
      <c r="C21" s="23">
        <v>18</v>
      </c>
      <c r="D21" s="27" t="s">
        <v>68</v>
      </c>
      <c r="E21" s="33" t="s">
        <v>41</v>
      </c>
      <c r="F21" s="30" t="s">
        <v>102</v>
      </c>
      <c r="G21" s="33" t="s">
        <v>113</v>
      </c>
      <c r="H21" s="37">
        <v>3.32</v>
      </c>
      <c r="I21" s="33"/>
      <c r="J21" s="125">
        <f t="shared" si="0"/>
        <v>0</v>
      </c>
      <c r="K21" s="126" t="str">
        <f t="shared" si="1"/>
        <v>OK</v>
      </c>
      <c r="L21" s="19">
        <v>0</v>
      </c>
      <c r="M21" s="19">
        <v>0</v>
      </c>
      <c r="N21" s="19">
        <v>0</v>
      </c>
      <c r="O21" s="19">
        <v>0</v>
      </c>
      <c r="P21" s="19">
        <v>0</v>
      </c>
      <c r="Q21" s="19">
        <v>0</v>
      </c>
      <c r="R21" s="19">
        <v>0</v>
      </c>
      <c r="S21" s="19">
        <v>0</v>
      </c>
      <c r="T21" s="19">
        <v>0</v>
      </c>
      <c r="U21" s="19">
        <v>0</v>
      </c>
      <c r="V21" s="19">
        <v>0</v>
      </c>
    </row>
    <row r="22" spans="1:22" ht="342" x14ac:dyDescent="0.25">
      <c r="A22" s="127" t="s">
        <v>116</v>
      </c>
      <c r="B22" s="98">
        <v>8</v>
      </c>
      <c r="C22" s="25">
        <v>19</v>
      </c>
      <c r="D22" s="26" t="s">
        <v>69</v>
      </c>
      <c r="E22" s="34" t="s">
        <v>44</v>
      </c>
      <c r="F22" s="31" t="s">
        <v>97</v>
      </c>
      <c r="G22" s="34" t="s">
        <v>113</v>
      </c>
      <c r="H22" s="38">
        <v>3.03</v>
      </c>
      <c r="I22" s="34">
        <v>48</v>
      </c>
      <c r="J22" s="125">
        <f t="shared" si="0"/>
        <v>0</v>
      </c>
      <c r="K22" s="126" t="str">
        <f t="shared" si="1"/>
        <v>OK</v>
      </c>
      <c r="L22" s="19">
        <v>0</v>
      </c>
      <c r="M22" s="19">
        <v>24</v>
      </c>
      <c r="N22" s="19">
        <v>0</v>
      </c>
      <c r="O22" s="19">
        <v>0</v>
      </c>
      <c r="P22" s="19">
        <v>0</v>
      </c>
      <c r="Q22" s="19">
        <v>24</v>
      </c>
      <c r="R22" s="19">
        <v>0</v>
      </c>
      <c r="S22" s="19">
        <v>0</v>
      </c>
      <c r="T22" s="19">
        <v>0</v>
      </c>
      <c r="U22" s="19">
        <v>0</v>
      </c>
      <c r="V22" s="19">
        <v>0</v>
      </c>
    </row>
    <row r="23" spans="1:22" ht="327.75" x14ac:dyDescent="0.25">
      <c r="A23" s="128" t="s">
        <v>119</v>
      </c>
      <c r="B23" s="99">
        <v>9</v>
      </c>
      <c r="C23" s="23">
        <v>20</v>
      </c>
      <c r="D23" s="24" t="s">
        <v>70</v>
      </c>
      <c r="E23" s="33" t="s">
        <v>44</v>
      </c>
      <c r="F23" s="30" t="s">
        <v>103</v>
      </c>
      <c r="G23" s="33" t="s">
        <v>113</v>
      </c>
      <c r="H23" s="37">
        <v>3.24</v>
      </c>
      <c r="I23" s="33">
        <v>120</v>
      </c>
      <c r="J23" s="125">
        <f t="shared" si="0"/>
        <v>0</v>
      </c>
      <c r="K23" s="126" t="str">
        <f t="shared" si="1"/>
        <v>OK</v>
      </c>
      <c r="L23" s="19">
        <v>0</v>
      </c>
      <c r="M23" s="19">
        <v>0</v>
      </c>
      <c r="N23" s="19">
        <v>0</v>
      </c>
      <c r="O23" s="19">
        <v>0</v>
      </c>
      <c r="P23" s="19">
        <v>0</v>
      </c>
      <c r="Q23" s="19">
        <v>0</v>
      </c>
      <c r="R23" s="19">
        <v>60</v>
      </c>
      <c r="S23" s="19">
        <v>0</v>
      </c>
      <c r="T23" s="19">
        <v>0</v>
      </c>
      <c r="U23" s="19">
        <v>60</v>
      </c>
      <c r="V23" s="19">
        <v>0</v>
      </c>
    </row>
    <row r="24" spans="1:22" ht="199.5" x14ac:dyDescent="0.25">
      <c r="A24" s="137" t="s">
        <v>117</v>
      </c>
      <c r="B24" s="147">
        <v>10</v>
      </c>
      <c r="C24" s="25">
        <v>21</v>
      </c>
      <c r="D24" s="26" t="s">
        <v>316</v>
      </c>
      <c r="E24" s="34" t="s">
        <v>92</v>
      </c>
      <c r="F24" s="31" t="s">
        <v>104</v>
      </c>
      <c r="G24" s="34" t="s">
        <v>114</v>
      </c>
      <c r="H24" s="38">
        <v>2.4700000000000002</v>
      </c>
      <c r="I24" s="34">
        <v>625</v>
      </c>
      <c r="J24" s="125">
        <f t="shared" si="0"/>
        <v>0</v>
      </c>
      <c r="K24" s="126" t="str">
        <f t="shared" si="1"/>
        <v>OK</v>
      </c>
      <c r="L24" s="19">
        <v>0</v>
      </c>
      <c r="M24" s="19">
        <v>0</v>
      </c>
      <c r="N24" s="19">
        <v>325</v>
      </c>
      <c r="O24" s="19">
        <v>0</v>
      </c>
      <c r="P24" s="19">
        <v>0</v>
      </c>
      <c r="Q24" s="19">
        <v>0</v>
      </c>
      <c r="R24" s="19">
        <v>0</v>
      </c>
      <c r="S24" s="19">
        <v>0</v>
      </c>
      <c r="T24" s="19">
        <v>300</v>
      </c>
      <c r="U24" s="19">
        <v>0</v>
      </c>
      <c r="V24" s="19">
        <v>0</v>
      </c>
    </row>
    <row r="25" spans="1:22"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v>0</v>
      </c>
      <c r="U25" s="19">
        <v>0</v>
      </c>
      <c r="V25" s="19">
        <v>0</v>
      </c>
    </row>
    <row r="26" spans="1:22" ht="110.25" customHeight="1" x14ac:dyDescent="0.25">
      <c r="A26" s="128" t="s">
        <v>120</v>
      </c>
      <c r="B26" s="99">
        <v>11</v>
      </c>
      <c r="C26" s="23">
        <v>23</v>
      </c>
      <c r="D26" s="24" t="s">
        <v>71</v>
      </c>
      <c r="E26" s="33" t="s">
        <v>41</v>
      </c>
      <c r="F26" s="30" t="s">
        <v>105</v>
      </c>
      <c r="G26" s="33" t="s">
        <v>114</v>
      </c>
      <c r="H26" s="37">
        <v>32.97</v>
      </c>
      <c r="I26" s="33">
        <v>20</v>
      </c>
      <c r="J26" s="125">
        <f t="shared" si="0"/>
        <v>0</v>
      </c>
      <c r="K26" s="126" t="str">
        <f t="shared" si="1"/>
        <v>OK</v>
      </c>
      <c r="L26" s="19">
        <v>0</v>
      </c>
      <c r="M26" s="19">
        <v>0</v>
      </c>
      <c r="N26" s="19">
        <v>0</v>
      </c>
      <c r="O26" s="19">
        <v>0</v>
      </c>
      <c r="P26" s="19">
        <v>20</v>
      </c>
      <c r="Q26" s="19">
        <v>0</v>
      </c>
      <c r="R26" s="19">
        <v>0</v>
      </c>
      <c r="S26" s="19">
        <v>0</v>
      </c>
      <c r="T26" s="19">
        <v>0</v>
      </c>
      <c r="U26" s="19">
        <v>0</v>
      </c>
      <c r="V26" s="19">
        <v>0</v>
      </c>
    </row>
    <row r="27" spans="1:22" ht="121.5" customHeight="1" x14ac:dyDescent="0.25">
      <c r="A27" s="136" t="s">
        <v>121</v>
      </c>
      <c r="B27" s="147">
        <v>12</v>
      </c>
      <c r="C27" s="25">
        <v>24</v>
      </c>
      <c r="D27" s="26" t="s">
        <v>72</v>
      </c>
      <c r="E27" s="34" t="s">
        <v>41</v>
      </c>
      <c r="F27" s="31"/>
      <c r="G27" s="34" t="s">
        <v>113</v>
      </c>
      <c r="H27" s="38">
        <v>0</v>
      </c>
      <c r="I27" s="34">
        <v>50</v>
      </c>
      <c r="J27" s="125">
        <f t="shared" si="0"/>
        <v>50</v>
      </c>
      <c r="K27" s="126" t="str">
        <f t="shared" si="1"/>
        <v>OK</v>
      </c>
      <c r="L27" s="19">
        <v>0</v>
      </c>
      <c r="M27" s="19">
        <v>0</v>
      </c>
      <c r="N27" s="19">
        <v>0</v>
      </c>
      <c r="O27" s="19">
        <v>0</v>
      </c>
      <c r="P27" s="19">
        <v>0</v>
      </c>
      <c r="Q27" s="19">
        <v>0</v>
      </c>
      <c r="R27" s="19">
        <v>0</v>
      </c>
      <c r="S27" s="19">
        <v>0</v>
      </c>
      <c r="T27" s="19">
        <v>0</v>
      </c>
      <c r="U27" s="19">
        <v>0</v>
      </c>
      <c r="V27" s="19">
        <v>0</v>
      </c>
    </row>
    <row r="28" spans="1:22" ht="128.25" x14ac:dyDescent="0.25">
      <c r="A28" s="137"/>
      <c r="B28" s="147"/>
      <c r="C28" s="28">
        <v>25</v>
      </c>
      <c r="D28" s="29" t="s">
        <v>73</v>
      </c>
      <c r="E28" s="35" t="s">
        <v>41</v>
      </c>
      <c r="F28" s="32"/>
      <c r="G28" s="35" t="s">
        <v>113</v>
      </c>
      <c r="H28" s="38">
        <v>0</v>
      </c>
      <c r="I28" s="34">
        <v>30</v>
      </c>
      <c r="J28" s="125">
        <f t="shared" si="0"/>
        <v>30</v>
      </c>
      <c r="K28" s="126" t="str">
        <f t="shared" si="1"/>
        <v>OK</v>
      </c>
      <c r="L28" s="19">
        <v>0</v>
      </c>
      <c r="M28" s="19">
        <v>0</v>
      </c>
      <c r="N28" s="19">
        <v>0</v>
      </c>
      <c r="O28" s="19">
        <v>0</v>
      </c>
      <c r="P28" s="19">
        <v>0</v>
      </c>
      <c r="Q28" s="19">
        <v>0</v>
      </c>
      <c r="R28" s="19">
        <v>0</v>
      </c>
      <c r="S28" s="19">
        <v>0</v>
      </c>
      <c r="T28" s="19">
        <v>0</v>
      </c>
      <c r="U28" s="19">
        <v>0</v>
      </c>
      <c r="V28" s="19">
        <v>0</v>
      </c>
    </row>
    <row r="29" spans="1:22" ht="71.25" x14ac:dyDescent="0.25">
      <c r="A29" s="137"/>
      <c r="B29" s="147"/>
      <c r="C29" s="25">
        <v>26</v>
      </c>
      <c r="D29" s="26" t="s">
        <v>74</v>
      </c>
      <c r="E29" s="34" t="s">
        <v>41</v>
      </c>
      <c r="F29" s="31"/>
      <c r="G29" s="34" t="s">
        <v>113</v>
      </c>
      <c r="H29" s="38">
        <v>0</v>
      </c>
      <c r="I29" s="34">
        <v>100</v>
      </c>
      <c r="J29" s="125">
        <f t="shared" si="0"/>
        <v>100</v>
      </c>
      <c r="K29" s="126" t="str">
        <f t="shared" si="1"/>
        <v>OK</v>
      </c>
      <c r="L29" s="21"/>
      <c r="M29" s="21"/>
      <c r="N29" s="21"/>
      <c r="O29" s="21"/>
      <c r="P29" s="21"/>
      <c r="Q29" s="21"/>
      <c r="R29" s="21"/>
      <c r="S29" s="21"/>
      <c r="T29" s="21"/>
      <c r="U29" s="21"/>
      <c r="V29" s="21"/>
    </row>
    <row r="30" spans="1:22" ht="185.25" x14ac:dyDescent="0.25">
      <c r="A30" s="128" t="s">
        <v>119</v>
      </c>
      <c r="B30" s="99">
        <v>13</v>
      </c>
      <c r="C30" s="23">
        <v>27</v>
      </c>
      <c r="D30" s="24" t="s">
        <v>318</v>
      </c>
      <c r="E30" s="33" t="s">
        <v>45</v>
      </c>
      <c r="F30" s="30" t="s">
        <v>106</v>
      </c>
      <c r="G30" s="33" t="s">
        <v>113</v>
      </c>
      <c r="H30" s="37">
        <v>0.76</v>
      </c>
      <c r="I30" s="33">
        <v>500</v>
      </c>
      <c r="J30" s="125">
        <f t="shared" si="0"/>
        <v>0</v>
      </c>
      <c r="K30" s="126" t="str">
        <f t="shared" si="1"/>
        <v>OK</v>
      </c>
      <c r="L30" s="21"/>
      <c r="M30" s="21"/>
      <c r="N30" s="21"/>
      <c r="O30" s="72">
        <v>320</v>
      </c>
      <c r="P30" s="21"/>
      <c r="Q30" s="21"/>
      <c r="R30" s="21"/>
      <c r="S30" s="21"/>
      <c r="T30" s="21"/>
      <c r="U30" s="21"/>
      <c r="V30" s="72">
        <v>180</v>
      </c>
    </row>
    <row r="31" spans="1:22" ht="199.5" x14ac:dyDescent="0.25">
      <c r="A31" s="129" t="s">
        <v>122</v>
      </c>
      <c r="B31" s="98">
        <v>14</v>
      </c>
      <c r="C31" s="25">
        <v>28</v>
      </c>
      <c r="D31" s="26" t="s">
        <v>319</v>
      </c>
      <c r="E31" s="34" t="s">
        <v>45</v>
      </c>
      <c r="F31" s="31" t="s">
        <v>107</v>
      </c>
      <c r="G31" s="34" t="s">
        <v>113</v>
      </c>
      <c r="H31" s="38">
        <v>5.84</v>
      </c>
      <c r="I31" s="34">
        <v>900</v>
      </c>
      <c r="J31" s="125">
        <f t="shared" si="0"/>
        <v>900</v>
      </c>
      <c r="K31" s="126" t="str">
        <f t="shared" si="1"/>
        <v>OK</v>
      </c>
      <c r="L31" s="21"/>
      <c r="M31" s="21"/>
      <c r="N31" s="21"/>
      <c r="O31" s="21"/>
      <c r="P31" s="21"/>
      <c r="Q31" s="21"/>
      <c r="R31" s="21"/>
      <c r="S31" s="21"/>
      <c r="T31" s="21"/>
      <c r="U31" s="21"/>
      <c r="V31" s="21"/>
    </row>
    <row r="32" spans="1:22" ht="285" x14ac:dyDescent="0.25">
      <c r="A32" s="128" t="s">
        <v>119</v>
      </c>
      <c r="B32" s="99">
        <v>15</v>
      </c>
      <c r="C32" s="23">
        <v>29</v>
      </c>
      <c r="D32" s="24" t="s">
        <v>320</v>
      </c>
      <c r="E32" s="33" t="s">
        <v>93</v>
      </c>
      <c r="F32" s="30" t="s">
        <v>108</v>
      </c>
      <c r="G32" s="33" t="s">
        <v>113</v>
      </c>
      <c r="H32" s="37">
        <v>11.05</v>
      </c>
      <c r="I32" s="33">
        <v>1500</v>
      </c>
      <c r="J32" s="125">
        <f t="shared" si="0"/>
        <v>0</v>
      </c>
      <c r="K32" s="126" t="str">
        <f t="shared" si="1"/>
        <v>OK</v>
      </c>
      <c r="L32" s="21"/>
      <c r="M32" s="21"/>
      <c r="N32" s="21"/>
      <c r="O32" s="72">
        <v>500</v>
      </c>
      <c r="P32" s="21"/>
      <c r="Q32" s="21"/>
      <c r="R32" s="72">
        <v>200</v>
      </c>
      <c r="S32" s="21"/>
      <c r="T32" s="21"/>
      <c r="U32" s="72">
        <v>500</v>
      </c>
      <c r="V32" s="72">
        <v>300</v>
      </c>
    </row>
    <row r="33" spans="1:22" ht="199.5" x14ac:dyDescent="0.25">
      <c r="A33" s="129" t="s">
        <v>121</v>
      </c>
      <c r="B33" s="98">
        <v>16</v>
      </c>
      <c r="C33" s="25">
        <v>30</v>
      </c>
      <c r="D33" s="26" t="s">
        <v>321</v>
      </c>
      <c r="E33" s="34" t="s">
        <v>45</v>
      </c>
      <c r="F33" s="31"/>
      <c r="G33" s="34" t="s">
        <v>113</v>
      </c>
      <c r="H33" s="38">
        <v>0</v>
      </c>
      <c r="I33" s="34"/>
      <c r="J33" s="125">
        <f t="shared" si="0"/>
        <v>0</v>
      </c>
      <c r="K33" s="126" t="str">
        <f t="shared" si="1"/>
        <v>OK</v>
      </c>
      <c r="L33" s="21"/>
      <c r="M33" s="21"/>
      <c r="N33" s="21"/>
      <c r="O33" s="21"/>
      <c r="P33" s="21"/>
      <c r="Q33" s="21"/>
      <c r="R33" s="21"/>
      <c r="S33" s="21"/>
      <c r="T33" s="21"/>
      <c r="U33" s="21"/>
      <c r="V33" s="21"/>
    </row>
    <row r="34" spans="1:22" ht="114" x14ac:dyDescent="0.25">
      <c r="A34" s="138" t="s">
        <v>121</v>
      </c>
      <c r="B34" s="148">
        <v>17</v>
      </c>
      <c r="C34" s="23">
        <v>31</v>
      </c>
      <c r="D34" s="24" t="s">
        <v>75</v>
      </c>
      <c r="E34" s="33" t="s">
        <v>41</v>
      </c>
      <c r="F34" s="30"/>
      <c r="G34" s="33" t="s">
        <v>113</v>
      </c>
      <c r="H34" s="37">
        <v>0</v>
      </c>
      <c r="I34" s="33">
        <v>10</v>
      </c>
      <c r="J34" s="125">
        <f t="shared" si="0"/>
        <v>10</v>
      </c>
      <c r="K34" s="126" t="str">
        <f t="shared" si="1"/>
        <v>OK</v>
      </c>
      <c r="L34" s="21"/>
      <c r="M34" s="21"/>
      <c r="N34" s="21"/>
      <c r="O34" s="21"/>
      <c r="P34" s="21"/>
      <c r="Q34" s="21"/>
      <c r="R34" s="21"/>
      <c r="S34" s="21"/>
      <c r="T34" s="21"/>
      <c r="U34" s="21"/>
      <c r="V34" s="21"/>
    </row>
    <row r="35" spans="1:22" ht="71.25" x14ac:dyDescent="0.25">
      <c r="A35" s="138"/>
      <c r="B35" s="148"/>
      <c r="C35" s="23">
        <v>32</v>
      </c>
      <c r="D35" s="24" t="s">
        <v>76</v>
      </c>
      <c r="E35" s="33" t="s">
        <v>41</v>
      </c>
      <c r="F35" s="30"/>
      <c r="G35" s="33" t="s">
        <v>113</v>
      </c>
      <c r="H35" s="37">
        <v>0</v>
      </c>
      <c r="I35" s="33"/>
      <c r="J35" s="125">
        <f t="shared" si="0"/>
        <v>0</v>
      </c>
      <c r="K35" s="126" t="str">
        <f t="shared" si="1"/>
        <v>OK</v>
      </c>
      <c r="L35" s="21"/>
      <c r="M35" s="21"/>
      <c r="N35" s="21"/>
      <c r="O35" s="21"/>
      <c r="P35" s="21"/>
      <c r="Q35" s="21"/>
      <c r="R35" s="21"/>
      <c r="S35" s="21"/>
      <c r="T35" s="21"/>
      <c r="U35" s="21"/>
      <c r="V35" s="21"/>
    </row>
    <row r="36" spans="1:22" ht="85.5" x14ac:dyDescent="0.25">
      <c r="A36" s="138"/>
      <c r="B36" s="148"/>
      <c r="C36" s="23">
        <v>33</v>
      </c>
      <c r="D36" s="24" t="s">
        <v>77</v>
      </c>
      <c r="E36" s="33" t="s">
        <v>41</v>
      </c>
      <c r="F36" s="30"/>
      <c r="G36" s="33" t="s">
        <v>113</v>
      </c>
      <c r="H36" s="37">
        <v>0</v>
      </c>
      <c r="I36" s="33"/>
      <c r="J36" s="125">
        <f t="shared" ref="J36:J52" si="2">I36-(SUM(L36:V36))</f>
        <v>0</v>
      </c>
      <c r="K36" s="126" t="str">
        <f t="shared" si="1"/>
        <v>OK</v>
      </c>
      <c r="L36" s="21"/>
      <c r="M36" s="21"/>
      <c r="N36" s="21"/>
      <c r="O36" s="21"/>
      <c r="P36" s="21"/>
      <c r="Q36" s="21"/>
      <c r="R36" s="21"/>
      <c r="S36" s="21"/>
      <c r="T36" s="21"/>
      <c r="U36" s="21"/>
      <c r="V36" s="21"/>
    </row>
    <row r="37" spans="1:22" ht="85.5" x14ac:dyDescent="0.25">
      <c r="A37" s="138"/>
      <c r="B37" s="148"/>
      <c r="C37" s="23">
        <v>34</v>
      </c>
      <c r="D37" s="24" t="s">
        <v>78</v>
      </c>
      <c r="E37" s="33" t="s">
        <v>41</v>
      </c>
      <c r="F37" s="30"/>
      <c r="G37" s="33" t="s">
        <v>113</v>
      </c>
      <c r="H37" s="37">
        <v>0</v>
      </c>
      <c r="I37" s="33"/>
      <c r="J37" s="125">
        <f t="shared" si="2"/>
        <v>0</v>
      </c>
      <c r="K37" s="126" t="str">
        <f t="shared" si="1"/>
        <v>OK</v>
      </c>
      <c r="L37" s="21"/>
      <c r="M37" s="21"/>
      <c r="N37" s="21"/>
      <c r="O37" s="21"/>
      <c r="P37" s="21"/>
      <c r="Q37" s="21"/>
      <c r="R37" s="21"/>
      <c r="S37" s="21"/>
      <c r="T37" s="21"/>
      <c r="U37" s="21"/>
      <c r="V37" s="21"/>
    </row>
    <row r="38" spans="1:22" ht="71.25" x14ac:dyDescent="0.25">
      <c r="A38" s="138"/>
      <c r="B38" s="148"/>
      <c r="C38" s="23">
        <v>35</v>
      </c>
      <c r="D38" s="24" t="s">
        <v>79</v>
      </c>
      <c r="E38" s="33" t="s">
        <v>46</v>
      </c>
      <c r="F38" s="30"/>
      <c r="G38" s="33" t="s">
        <v>113</v>
      </c>
      <c r="H38" s="37">
        <v>0</v>
      </c>
      <c r="I38" s="33"/>
      <c r="J38" s="125">
        <f t="shared" si="2"/>
        <v>0</v>
      </c>
      <c r="K38" s="126" t="str">
        <f t="shared" si="1"/>
        <v>OK</v>
      </c>
      <c r="L38" s="21"/>
      <c r="M38" s="21"/>
      <c r="N38" s="21"/>
      <c r="O38" s="21"/>
      <c r="P38" s="21"/>
      <c r="Q38" s="21"/>
      <c r="R38" s="21"/>
      <c r="S38" s="21"/>
      <c r="T38" s="21"/>
      <c r="U38" s="21"/>
      <c r="V38" s="21"/>
    </row>
    <row r="39" spans="1:22" ht="42.75" x14ac:dyDescent="0.25">
      <c r="A39" s="138"/>
      <c r="B39" s="148"/>
      <c r="C39" s="23">
        <v>36</v>
      </c>
      <c r="D39" s="24" t="s">
        <v>80</v>
      </c>
      <c r="E39" s="33" t="s">
        <v>41</v>
      </c>
      <c r="F39" s="30"/>
      <c r="G39" s="33" t="s">
        <v>113</v>
      </c>
      <c r="H39" s="37">
        <v>0</v>
      </c>
      <c r="I39" s="33">
        <v>5</v>
      </c>
      <c r="J39" s="125">
        <f t="shared" si="2"/>
        <v>5</v>
      </c>
      <c r="K39" s="126" t="str">
        <f t="shared" si="1"/>
        <v>OK</v>
      </c>
      <c r="L39" s="21"/>
      <c r="M39" s="21"/>
      <c r="N39" s="21"/>
      <c r="O39" s="21"/>
      <c r="P39" s="21"/>
      <c r="Q39" s="21"/>
      <c r="R39" s="21"/>
      <c r="S39" s="21"/>
      <c r="T39" s="21"/>
      <c r="U39" s="21"/>
      <c r="V39" s="21"/>
    </row>
    <row r="40" spans="1:22" ht="142.5" x14ac:dyDescent="0.25">
      <c r="A40" s="138"/>
      <c r="B40" s="148"/>
      <c r="C40" s="23">
        <v>37</v>
      </c>
      <c r="D40" s="24" t="s">
        <v>81</v>
      </c>
      <c r="E40" s="33" t="s">
        <v>46</v>
      </c>
      <c r="F40" s="30"/>
      <c r="G40" s="33" t="s">
        <v>113</v>
      </c>
      <c r="H40" s="37">
        <v>0</v>
      </c>
      <c r="I40" s="33">
        <v>100</v>
      </c>
      <c r="J40" s="125">
        <f t="shared" si="2"/>
        <v>100</v>
      </c>
      <c r="K40" s="126" t="str">
        <f t="shared" si="1"/>
        <v>OK</v>
      </c>
      <c r="L40" s="21"/>
      <c r="M40" s="21"/>
      <c r="N40" s="21"/>
      <c r="O40" s="21"/>
      <c r="P40" s="21"/>
      <c r="Q40" s="21"/>
      <c r="R40" s="21"/>
      <c r="S40" s="21"/>
      <c r="T40" s="21"/>
      <c r="U40" s="21"/>
      <c r="V40" s="21"/>
    </row>
    <row r="41" spans="1:22" ht="57" x14ac:dyDescent="0.25">
      <c r="A41" s="138"/>
      <c r="B41" s="148"/>
      <c r="C41" s="23">
        <v>38</v>
      </c>
      <c r="D41" s="24" t="s">
        <v>82</v>
      </c>
      <c r="E41" s="33" t="s">
        <v>43</v>
      </c>
      <c r="F41" s="30"/>
      <c r="G41" s="33" t="s">
        <v>114</v>
      </c>
      <c r="H41" s="37">
        <v>0</v>
      </c>
      <c r="I41" s="33">
        <v>150</v>
      </c>
      <c r="J41" s="125">
        <f t="shared" si="2"/>
        <v>150</v>
      </c>
      <c r="K41" s="126" t="str">
        <f t="shared" si="1"/>
        <v>OK</v>
      </c>
      <c r="L41" s="21"/>
      <c r="M41" s="21"/>
      <c r="N41" s="21"/>
      <c r="O41" s="21"/>
      <c r="P41" s="21"/>
      <c r="Q41" s="21"/>
      <c r="R41" s="21"/>
      <c r="S41" s="21"/>
      <c r="T41" s="21"/>
      <c r="U41" s="21"/>
      <c r="V41" s="21"/>
    </row>
    <row r="42" spans="1:22" ht="28.5" x14ac:dyDescent="0.25">
      <c r="A42" s="138"/>
      <c r="B42" s="148"/>
      <c r="C42" s="23">
        <v>39</v>
      </c>
      <c r="D42" s="24" t="s">
        <v>83</v>
      </c>
      <c r="E42" s="36" t="s">
        <v>43</v>
      </c>
      <c r="F42" s="30"/>
      <c r="G42" s="36" t="s">
        <v>114</v>
      </c>
      <c r="H42" s="37">
        <v>0</v>
      </c>
      <c r="I42" s="33">
        <v>20</v>
      </c>
      <c r="J42" s="125">
        <f t="shared" si="2"/>
        <v>20</v>
      </c>
      <c r="K42" s="126" t="str">
        <f t="shared" si="1"/>
        <v>OK</v>
      </c>
      <c r="L42" s="21"/>
      <c r="M42" s="21"/>
      <c r="N42" s="21"/>
      <c r="O42" s="21"/>
      <c r="P42" s="21"/>
      <c r="Q42" s="21"/>
      <c r="R42" s="21"/>
      <c r="S42" s="21"/>
      <c r="T42" s="21"/>
      <c r="U42" s="21"/>
      <c r="V42" s="21"/>
    </row>
    <row r="43" spans="1:22" ht="99.75" x14ac:dyDescent="0.25">
      <c r="A43" s="139" t="s">
        <v>117</v>
      </c>
      <c r="B43" s="149">
        <v>18</v>
      </c>
      <c r="C43" s="28">
        <v>40</v>
      </c>
      <c r="D43" s="29" t="s">
        <v>84</v>
      </c>
      <c r="E43" s="34" t="s">
        <v>41</v>
      </c>
      <c r="F43" s="32" t="s">
        <v>109</v>
      </c>
      <c r="G43" s="34" t="s">
        <v>113</v>
      </c>
      <c r="H43" s="39">
        <v>0.48</v>
      </c>
      <c r="I43" s="34">
        <v>150</v>
      </c>
      <c r="J43" s="125">
        <f t="shared" si="2"/>
        <v>0</v>
      </c>
      <c r="K43" s="126" t="str">
        <f t="shared" si="1"/>
        <v>OK</v>
      </c>
      <c r="L43" s="21"/>
      <c r="M43" s="21"/>
      <c r="N43" s="72">
        <v>100</v>
      </c>
      <c r="O43" s="21"/>
      <c r="P43" s="21"/>
      <c r="Q43" s="21"/>
      <c r="R43" s="21"/>
      <c r="S43" s="21"/>
      <c r="T43" s="72">
        <v>50</v>
      </c>
      <c r="U43" s="21"/>
      <c r="V43" s="21"/>
    </row>
    <row r="44" spans="1:22" ht="99.75" x14ac:dyDescent="0.25">
      <c r="A44" s="139"/>
      <c r="B44" s="149"/>
      <c r="C44" s="25">
        <v>41</v>
      </c>
      <c r="D44" s="26" t="s">
        <v>85</v>
      </c>
      <c r="E44" s="34" t="s">
        <v>94</v>
      </c>
      <c r="F44" s="31" t="s">
        <v>110</v>
      </c>
      <c r="G44" s="34" t="s">
        <v>113</v>
      </c>
      <c r="H44" s="38">
        <v>1.59</v>
      </c>
      <c r="I44" s="34">
        <v>10</v>
      </c>
      <c r="J44" s="125">
        <f t="shared" si="2"/>
        <v>0</v>
      </c>
      <c r="K44" s="126" t="str">
        <f t="shared" si="1"/>
        <v>OK</v>
      </c>
      <c r="L44" s="21"/>
      <c r="M44" s="21"/>
      <c r="N44" s="72">
        <v>5</v>
      </c>
      <c r="O44" s="21"/>
      <c r="P44" s="21"/>
      <c r="Q44" s="21"/>
      <c r="R44" s="21"/>
      <c r="S44" s="21"/>
      <c r="T44" s="72">
        <v>5</v>
      </c>
      <c r="U44" s="21"/>
      <c r="V44" s="21"/>
    </row>
    <row r="45" spans="1:22" ht="99.75" x14ac:dyDescent="0.25">
      <c r="A45" s="139"/>
      <c r="B45" s="149"/>
      <c r="C45" s="25">
        <v>42</v>
      </c>
      <c r="D45" s="26" t="s">
        <v>86</v>
      </c>
      <c r="E45" s="34" t="s">
        <v>94</v>
      </c>
      <c r="F45" s="31" t="s">
        <v>110</v>
      </c>
      <c r="G45" s="34" t="s">
        <v>113</v>
      </c>
      <c r="H45" s="38">
        <v>1.59</v>
      </c>
      <c r="I45" s="34">
        <v>10</v>
      </c>
      <c r="J45" s="125">
        <f t="shared" si="2"/>
        <v>0</v>
      </c>
      <c r="K45" s="126" t="str">
        <f t="shared" si="1"/>
        <v>OK</v>
      </c>
      <c r="L45" s="21"/>
      <c r="M45" s="21"/>
      <c r="N45" s="72">
        <v>5</v>
      </c>
      <c r="O45" s="21"/>
      <c r="P45" s="21"/>
      <c r="Q45" s="21"/>
      <c r="R45" s="21"/>
      <c r="S45" s="21"/>
      <c r="T45" s="72">
        <v>5</v>
      </c>
      <c r="U45" s="21"/>
      <c r="V45" s="21"/>
    </row>
    <row r="46" spans="1:22" ht="114" x14ac:dyDescent="0.25">
      <c r="A46" s="139"/>
      <c r="B46" s="149"/>
      <c r="C46" s="25">
        <v>43</v>
      </c>
      <c r="D46" s="26" t="s">
        <v>87</v>
      </c>
      <c r="E46" s="34" t="s">
        <v>94</v>
      </c>
      <c r="F46" s="31" t="s">
        <v>110</v>
      </c>
      <c r="G46" s="34" t="s">
        <v>113</v>
      </c>
      <c r="H46" s="38">
        <v>1.59</v>
      </c>
      <c r="I46" s="34"/>
      <c r="J46" s="125">
        <f t="shared" si="2"/>
        <v>0</v>
      </c>
      <c r="K46" s="126" t="str">
        <f t="shared" si="1"/>
        <v>OK</v>
      </c>
      <c r="L46" s="21"/>
      <c r="M46" s="21"/>
      <c r="N46" s="21"/>
      <c r="O46" s="21"/>
      <c r="P46" s="21"/>
      <c r="Q46" s="21"/>
      <c r="R46" s="21"/>
      <c r="S46" s="21"/>
      <c r="T46" s="21"/>
      <c r="U46" s="21"/>
      <c r="V46" s="21"/>
    </row>
    <row r="47" spans="1:22" ht="85.5" x14ac:dyDescent="0.25">
      <c r="A47" s="135" t="s">
        <v>118</v>
      </c>
      <c r="B47" s="148">
        <v>19</v>
      </c>
      <c r="C47" s="23">
        <v>44</v>
      </c>
      <c r="D47" s="24" t="s">
        <v>88</v>
      </c>
      <c r="E47" s="36" t="s">
        <v>41</v>
      </c>
      <c r="F47" s="30" t="s">
        <v>111</v>
      </c>
      <c r="G47" s="36" t="s">
        <v>113</v>
      </c>
      <c r="H47" s="37">
        <v>3.66</v>
      </c>
      <c r="I47" s="33"/>
      <c r="J47" s="125">
        <f t="shared" si="2"/>
        <v>0</v>
      </c>
      <c r="K47" s="126" t="str">
        <f t="shared" si="1"/>
        <v>OK</v>
      </c>
      <c r="L47" s="21"/>
      <c r="M47" s="21"/>
      <c r="N47" s="21"/>
      <c r="O47" s="21"/>
      <c r="P47" s="21"/>
      <c r="Q47" s="21"/>
      <c r="R47" s="21"/>
      <c r="S47" s="21"/>
      <c r="T47" s="21"/>
      <c r="U47" s="21"/>
      <c r="V47" s="21"/>
    </row>
    <row r="48" spans="1:22" ht="85.5" x14ac:dyDescent="0.25">
      <c r="A48" s="135"/>
      <c r="B48" s="148"/>
      <c r="C48" s="23">
        <v>45</v>
      </c>
      <c r="D48" s="24" t="s">
        <v>89</v>
      </c>
      <c r="E48" s="36" t="s">
        <v>41</v>
      </c>
      <c r="F48" s="30" t="s">
        <v>112</v>
      </c>
      <c r="G48" s="36" t="s">
        <v>113</v>
      </c>
      <c r="H48" s="37">
        <v>6.77</v>
      </c>
      <c r="I48" s="33">
        <v>5</v>
      </c>
      <c r="J48" s="125">
        <f t="shared" si="2"/>
        <v>5</v>
      </c>
      <c r="K48" s="126" t="str">
        <f t="shared" si="1"/>
        <v>OK</v>
      </c>
      <c r="L48" s="21"/>
      <c r="M48" s="21"/>
      <c r="N48" s="21"/>
      <c r="O48" s="21"/>
      <c r="P48" s="21"/>
      <c r="Q48" s="21"/>
      <c r="R48" s="21"/>
      <c r="S48" s="21"/>
      <c r="T48" s="21"/>
      <c r="U48" s="21"/>
      <c r="V48" s="21"/>
    </row>
    <row r="49" spans="1:22" ht="185.25" x14ac:dyDescent="0.25">
      <c r="A49" s="136" t="s">
        <v>122</v>
      </c>
      <c r="B49" s="147">
        <v>20</v>
      </c>
      <c r="C49" s="25">
        <v>46</v>
      </c>
      <c r="D49" s="26" t="s">
        <v>322</v>
      </c>
      <c r="E49" s="35" t="s">
        <v>46</v>
      </c>
      <c r="F49" s="31" t="s">
        <v>110</v>
      </c>
      <c r="G49" s="35" t="s">
        <v>113</v>
      </c>
      <c r="H49" s="38">
        <v>2.94</v>
      </c>
      <c r="I49" s="34">
        <v>5</v>
      </c>
      <c r="J49" s="125">
        <f t="shared" si="2"/>
        <v>5</v>
      </c>
      <c r="K49" s="126" t="str">
        <f t="shared" si="1"/>
        <v>OK</v>
      </c>
      <c r="L49" s="21"/>
      <c r="M49" s="21"/>
      <c r="N49" s="21"/>
      <c r="O49" s="21"/>
      <c r="P49" s="21"/>
      <c r="Q49" s="21"/>
      <c r="R49" s="21"/>
      <c r="S49" s="21"/>
      <c r="T49" s="21"/>
      <c r="U49" s="21"/>
      <c r="V49" s="21"/>
    </row>
    <row r="50" spans="1:22" ht="171" x14ac:dyDescent="0.25">
      <c r="A50" s="136"/>
      <c r="B50" s="147"/>
      <c r="C50" s="25">
        <v>47</v>
      </c>
      <c r="D50" s="26" t="s">
        <v>323</v>
      </c>
      <c r="E50" s="35" t="s">
        <v>46</v>
      </c>
      <c r="F50" s="31" t="s">
        <v>110</v>
      </c>
      <c r="G50" s="35" t="s">
        <v>113</v>
      </c>
      <c r="H50" s="38">
        <v>2.2000000000000002</v>
      </c>
      <c r="I50" s="34"/>
      <c r="J50" s="125">
        <f t="shared" si="2"/>
        <v>0</v>
      </c>
      <c r="K50" s="126" t="str">
        <f t="shared" si="1"/>
        <v>OK</v>
      </c>
      <c r="L50" s="21"/>
      <c r="M50" s="21"/>
      <c r="N50" s="21"/>
      <c r="O50" s="21"/>
      <c r="P50" s="21"/>
      <c r="Q50" s="21"/>
      <c r="R50" s="21"/>
      <c r="S50" s="21"/>
      <c r="T50" s="21"/>
      <c r="U50" s="21"/>
      <c r="V50" s="21"/>
    </row>
    <row r="51" spans="1:22" ht="171" x14ac:dyDescent="0.25">
      <c r="A51" s="136"/>
      <c r="B51" s="147"/>
      <c r="C51" s="25">
        <v>48</v>
      </c>
      <c r="D51" s="26" t="s">
        <v>324</v>
      </c>
      <c r="E51" s="35" t="s">
        <v>46</v>
      </c>
      <c r="F51" s="31" t="s">
        <v>110</v>
      </c>
      <c r="G51" s="35" t="s">
        <v>113</v>
      </c>
      <c r="H51" s="38">
        <v>2.4300000000000002</v>
      </c>
      <c r="I51" s="34"/>
      <c r="J51" s="125">
        <f t="shared" si="2"/>
        <v>0</v>
      </c>
      <c r="K51" s="126" t="str">
        <f t="shared" si="1"/>
        <v>OK</v>
      </c>
      <c r="L51" s="21"/>
      <c r="M51" s="21"/>
      <c r="N51" s="21"/>
      <c r="O51" s="21"/>
      <c r="P51" s="21"/>
      <c r="Q51" s="21"/>
      <c r="R51" s="21"/>
      <c r="S51" s="21"/>
      <c r="T51" s="21"/>
      <c r="U51" s="21"/>
      <c r="V51" s="21"/>
    </row>
    <row r="52" spans="1:22" ht="185.25" x14ac:dyDescent="0.25">
      <c r="A52" s="136"/>
      <c r="B52" s="147"/>
      <c r="C52" s="25">
        <v>49</v>
      </c>
      <c r="D52" s="26" t="s">
        <v>325</v>
      </c>
      <c r="E52" s="35" t="s">
        <v>46</v>
      </c>
      <c r="F52" s="31" t="s">
        <v>110</v>
      </c>
      <c r="G52" s="35" t="s">
        <v>113</v>
      </c>
      <c r="H52" s="38">
        <v>3.76</v>
      </c>
      <c r="I52" s="34"/>
      <c r="J52" s="125">
        <f t="shared" si="2"/>
        <v>0</v>
      </c>
      <c r="K52" s="126" t="str">
        <f t="shared" si="1"/>
        <v>OK</v>
      </c>
      <c r="L52" s="21"/>
      <c r="M52" s="21"/>
      <c r="N52" s="21"/>
      <c r="O52" s="21"/>
      <c r="P52" s="21"/>
      <c r="Q52" s="21"/>
      <c r="R52" s="21"/>
      <c r="S52" s="21"/>
      <c r="T52" s="21"/>
      <c r="U52" s="21"/>
      <c r="V52" s="21"/>
    </row>
  </sheetData>
  <mergeCells count="37">
    <mergeCell ref="U1:U2"/>
    <mergeCell ref="V1:V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101" priority="10" stopIfTrue="1" operator="greaterThan">
      <formula>0</formula>
    </cfRule>
    <cfRule type="cellIs" dxfId="100" priority="11" stopIfTrue="1" operator="greaterThan">
      <formula>0</formula>
    </cfRule>
    <cfRule type="cellIs" dxfId="99" priority="12" stopIfTrue="1" operator="greaterThan">
      <formula>0</formula>
    </cfRule>
  </conditionalFormatting>
  <conditionalFormatting sqref="L5:L28">
    <cfRule type="cellIs" dxfId="98" priority="7" stopIfTrue="1" operator="greaterThan">
      <formula>0</formula>
    </cfRule>
    <cfRule type="cellIs" dxfId="97" priority="8" stopIfTrue="1" operator="greaterThan">
      <formula>0</formula>
    </cfRule>
    <cfRule type="cellIs" dxfId="96" priority="9" stopIfTrue="1" operator="greaterThan">
      <formula>0</formula>
    </cfRule>
  </conditionalFormatting>
  <conditionalFormatting sqref="M4:V4">
    <cfRule type="cellIs" dxfId="95" priority="4" stopIfTrue="1" operator="greaterThan">
      <formula>0</formula>
    </cfRule>
    <cfRule type="cellIs" dxfId="94" priority="5" stopIfTrue="1" operator="greaterThan">
      <formula>0</formula>
    </cfRule>
    <cfRule type="cellIs" dxfId="93" priority="6" stopIfTrue="1" operator="greaterThan">
      <formula>0</formula>
    </cfRule>
  </conditionalFormatting>
  <conditionalFormatting sqref="M5:V28">
    <cfRule type="cellIs" dxfId="92" priority="1" stopIfTrue="1" operator="greaterThan">
      <formula>0</formula>
    </cfRule>
    <cfRule type="cellIs" dxfId="91" priority="2" stopIfTrue="1" operator="greaterThan">
      <formula>0</formula>
    </cfRule>
    <cfRule type="cellIs" dxfId="9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2"/>
  <sheetViews>
    <sheetView zoomScale="70" zoomScaleNormal="70" workbookViewId="0">
      <selection sqref="A1:C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2" width="13.85546875" style="73" customWidth="1"/>
    <col min="13" max="13" width="14.28515625" style="18" customWidth="1"/>
    <col min="14" max="15" width="14.85546875" style="18" customWidth="1"/>
    <col min="16" max="17" width="14.28515625" style="18" bestFit="1" customWidth="1"/>
    <col min="18" max="19" width="14.28515625" style="18" customWidth="1"/>
    <col min="20" max="20" width="17.140625" style="18" customWidth="1"/>
    <col min="21" max="22" width="13.85546875" style="18" customWidth="1"/>
    <col min="23" max="23" width="14.42578125" style="18" customWidth="1"/>
    <col min="24" max="25" width="14.28515625" style="18" customWidth="1"/>
    <col min="26" max="16384" width="9.7109375" style="15"/>
  </cols>
  <sheetData>
    <row r="1" spans="1:25" ht="33" customHeight="1" x14ac:dyDescent="0.25">
      <c r="A1" s="142" t="s">
        <v>52</v>
      </c>
      <c r="B1" s="142"/>
      <c r="C1" s="142"/>
      <c r="D1" s="142" t="s">
        <v>53</v>
      </c>
      <c r="E1" s="142"/>
      <c r="F1" s="142"/>
      <c r="G1" s="142"/>
      <c r="H1" s="142"/>
      <c r="I1" s="142" t="s">
        <v>54</v>
      </c>
      <c r="J1" s="142"/>
      <c r="K1" s="142"/>
      <c r="L1" s="141" t="s">
        <v>151</v>
      </c>
      <c r="M1" s="141" t="s">
        <v>152</v>
      </c>
      <c r="N1" s="141" t="s">
        <v>153</v>
      </c>
      <c r="O1" s="141" t="s">
        <v>154</v>
      </c>
      <c r="P1" s="141" t="s">
        <v>155</v>
      </c>
      <c r="Q1" s="141" t="s">
        <v>156</v>
      </c>
      <c r="R1" s="141" t="s">
        <v>157</v>
      </c>
      <c r="S1" s="141" t="s">
        <v>158</v>
      </c>
      <c r="T1" s="141" t="s">
        <v>159</v>
      </c>
      <c r="U1" s="141" t="s">
        <v>160</v>
      </c>
      <c r="V1" s="141" t="s">
        <v>161</v>
      </c>
      <c r="W1" s="141" t="s">
        <v>162</v>
      </c>
      <c r="X1" s="141" t="s">
        <v>163</v>
      </c>
      <c r="Y1" s="141" t="s">
        <v>303</v>
      </c>
    </row>
    <row r="2" spans="1:25" ht="21.75" customHeight="1" x14ac:dyDescent="0.25">
      <c r="A2" s="142" t="s">
        <v>36</v>
      </c>
      <c r="B2" s="142"/>
      <c r="C2" s="142"/>
      <c r="D2" s="142"/>
      <c r="E2" s="142"/>
      <c r="F2" s="142"/>
      <c r="G2" s="142"/>
      <c r="H2" s="142"/>
      <c r="I2" s="142"/>
      <c r="J2" s="142"/>
      <c r="K2" s="142"/>
      <c r="L2" s="141"/>
      <c r="M2" s="141"/>
      <c r="N2" s="141"/>
      <c r="O2" s="141"/>
      <c r="P2" s="141"/>
      <c r="Q2" s="141"/>
      <c r="R2" s="141"/>
      <c r="S2" s="141"/>
      <c r="T2" s="141"/>
      <c r="U2" s="141"/>
      <c r="V2" s="141"/>
      <c r="W2" s="141"/>
      <c r="X2" s="141"/>
      <c r="Y2" s="141"/>
    </row>
    <row r="3" spans="1:25"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42145</v>
      </c>
      <c r="M3" s="105">
        <v>42145</v>
      </c>
      <c r="N3" s="105" t="s">
        <v>164</v>
      </c>
      <c r="O3" s="105">
        <v>42165</v>
      </c>
      <c r="P3" s="105">
        <v>42173</v>
      </c>
      <c r="Q3" s="105">
        <v>42173</v>
      </c>
      <c r="R3" s="105">
        <v>42179</v>
      </c>
      <c r="S3" s="105">
        <v>42177</v>
      </c>
      <c r="T3" s="105">
        <v>42191</v>
      </c>
      <c r="U3" s="105">
        <v>42221</v>
      </c>
      <c r="V3" s="105"/>
      <c r="W3" s="105">
        <v>42304</v>
      </c>
      <c r="X3" s="105">
        <v>42304</v>
      </c>
      <c r="Y3" s="105">
        <v>42433</v>
      </c>
    </row>
    <row r="4" spans="1:25" ht="85.5" x14ac:dyDescent="0.25">
      <c r="A4" s="138" t="s">
        <v>121</v>
      </c>
      <c r="B4" s="148">
        <v>1</v>
      </c>
      <c r="C4" s="23">
        <v>1</v>
      </c>
      <c r="D4" s="24" t="s">
        <v>55</v>
      </c>
      <c r="E4" s="33" t="s">
        <v>41</v>
      </c>
      <c r="F4" s="30" t="s">
        <v>95</v>
      </c>
      <c r="G4" s="33" t="s">
        <v>113</v>
      </c>
      <c r="H4" s="37">
        <v>0</v>
      </c>
      <c r="I4" s="33">
        <v>50</v>
      </c>
      <c r="J4" s="125">
        <f>I4-(SUM(L4:Y4))</f>
        <v>50</v>
      </c>
      <c r="K4" s="126" t="str">
        <f>IF(J4&lt;0,"ATENÇÃO","OK")</f>
        <v>OK</v>
      </c>
      <c r="L4" s="19">
        <v>0</v>
      </c>
      <c r="M4" s="19">
        <v>0</v>
      </c>
      <c r="N4" s="19">
        <v>0</v>
      </c>
      <c r="O4" s="19">
        <v>0</v>
      </c>
      <c r="P4" s="19">
        <v>0</v>
      </c>
      <c r="Q4" s="19">
        <v>0</v>
      </c>
      <c r="R4" s="19">
        <v>0</v>
      </c>
      <c r="S4" s="19">
        <v>0</v>
      </c>
      <c r="T4" s="19">
        <v>0</v>
      </c>
      <c r="U4" s="19">
        <v>0</v>
      </c>
      <c r="V4" s="19"/>
      <c r="W4" s="19">
        <v>0</v>
      </c>
      <c r="X4" s="19">
        <v>0</v>
      </c>
      <c r="Y4" s="19"/>
    </row>
    <row r="5" spans="1:25" ht="142.5" x14ac:dyDescent="0.25">
      <c r="A5" s="138"/>
      <c r="B5" s="148"/>
      <c r="C5" s="23">
        <v>2</v>
      </c>
      <c r="D5" s="24" t="s">
        <v>56</v>
      </c>
      <c r="E5" s="33" t="s">
        <v>90</v>
      </c>
      <c r="F5" s="30"/>
      <c r="G5" s="33" t="s">
        <v>113</v>
      </c>
      <c r="H5" s="37">
        <v>0</v>
      </c>
      <c r="I5" s="33">
        <v>150</v>
      </c>
      <c r="J5" s="125">
        <f t="shared" ref="J5:J52" si="0">I5-(SUM(L5:Y5))</f>
        <v>150</v>
      </c>
      <c r="K5" s="126" t="str">
        <f t="shared" ref="K5:K52" si="1">IF(J5&lt;0,"ATENÇÃO","OK")</f>
        <v>OK</v>
      </c>
      <c r="L5" s="19">
        <v>0</v>
      </c>
      <c r="M5" s="19">
        <v>0</v>
      </c>
      <c r="N5" s="19">
        <v>0</v>
      </c>
      <c r="O5" s="19">
        <v>0</v>
      </c>
      <c r="P5" s="19">
        <v>0</v>
      </c>
      <c r="Q5" s="19">
        <v>0</v>
      </c>
      <c r="R5" s="19">
        <v>0</v>
      </c>
      <c r="S5" s="19">
        <v>0</v>
      </c>
      <c r="T5" s="19">
        <v>0</v>
      </c>
      <c r="U5" s="19">
        <v>0</v>
      </c>
      <c r="V5" s="19"/>
      <c r="W5" s="19">
        <v>0</v>
      </c>
      <c r="X5" s="19">
        <v>0</v>
      </c>
      <c r="Y5" s="19"/>
    </row>
    <row r="6" spans="1:25"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c r="W6" s="19">
        <v>0</v>
      </c>
      <c r="X6" s="19">
        <v>0</v>
      </c>
      <c r="Y6" s="19"/>
    </row>
    <row r="7" spans="1:25"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c r="W7" s="19">
        <v>0</v>
      </c>
      <c r="X7" s="19">
        <v>0</v>
      </c>
      <c r="Y7" s="19"/>
    </row>
    <row r="8" spans="1:25" ht="231" customHeight="1" x14ac:dyDescent="0.25">
      <c r="A8" s="127" t="s">
        <v>115</v>
      </c>
      <c r="B8" s="98">
        <v>2</v>
      </c>
      <c r="C8" s="25">
        <v>5</v>
      </c>
      <c r="D8" s="26" t="s">
        <v>59</v>
      </c>
      <c r="E8" s="34" t="s">
        <v>91</v>
      </c>
      <c r="F8" s="31" t="s">
        <v>96</v>
      </c>
      <c r="G8" s="34" t="s">
        <v>113</v>
      </c>
      <c r="H8" s="38">
        <v>1.21</v>
      </c>
      <c r="I8" s="34">
        <v>400</v>
      </c>
      <c r="J8" s="125">
        <f t="shared" si="0"/>
        <v>320</v>
      </c>
      <c r="K8" s="126" t="str">
        <f>IF(J8&lt;0,"ATENÇÃO","OK")</f>
        <v>OK</v>
      </c>
      <c r="L8" s="19">
        <v>0</v>
      </c>
      <c r="M8" s="19">
        <v>0</v>
      </c>
      <c r="N8" s="19">
        <v>0</v>
      </c>
      <c r="O8" s="19">
        <v>0</v>
      </c>
      <c r="P8" s="19">
        <v>0</v>
      </c>
      <c r="Q8" s="19">
        <v>30</v>
      </c>
      <c r="R8" s="19">
        <v>0</v>
      </c>
      <c r="S8" s="19">
        <v>0</v>
      </c>
      <c r="T8" s="19">
        <v>0</v>
      </c>
      <c r="U8" s="19">
        <v>0</v>
      </c>
      <c r="V8" s="19"/>
      <c r="W8" s="19">
        <v>0</v>
      </c>
      <c r="X8" s="19">
        <v>50</v>
      </c>
      <c r="Y8" s="19"/>
    </row>
    <row r="9" spans="1:25" ht="213.75" x14ac:dyDescent="0.25">
      <c r="A9" s="135" t="s">
        <v>116</v>
      </c>
      <c r="B9" s="148">
        <v>3</v>
      </c>
      <c r="C9" s="23">
        <v>6</v>
      </c>
      <c r="D9" s="24" t="s">
        <v>60</v>
      </c>
      <c r="E9" s="33" t="s">
        <v>44</v>
      </c>
      <c r="F9" s="30" t="s">
        <v>97</v>
      </c>
      <c r="G9" s="33" t="s">
        <v>113</v>
      </c>
      <c r="H9" s="37">
        <v>1.1000000000000001</v>
      </c>
      <c r="I9" s="33">
        <v>1000</v>
      </c>
      <c r="J9" s="125">
        <f t="shared" si="0"/>
        <v>650</v>
      </c>
      <c r="K9" s="126" t="str">
        <f t="shared" si="1"/>
        <v>OK</v>
      </c>
      <c r="L9" s="19">
        <v>0</v>
      </c>
      <c r="M9" s="19">
        <v>0</v>
      </c>
      <c r="N9" s="19">
        <v>0</v>
      </c>
      <c r="O9" s="19">
        <v>0</v>
      </c>
      <c r="P9" s="19">
        <v>0</v>
      </c>
      <c r="Q9" s="19">
        <v>0</v>
      </c>
      <c r="R9" s="19">
        <v>0</v>
      </c>
      <c r="S9" s="19"/>
      <c r="T9" s="19">
        <v>100</v>
      </c>
      <c r="U9" s="19"/>
      <c r="V9" s="19"/>
      <c r="W9" s="19">
        <v>250</v>
      </c>
      <c r="X9" s="19">
        <v>0</v>
      </c>
      <c r="Y9" s="19"/>
    </row>
    <row r="10" spans="1:25" ht="213.75" x14ac:dyDescent="0.25">
      <c r="A10" s="135"/>
      <c r="B10" s="148"/>
      <c r="C10" s="23">
        <v>7</v>
      </c>
      <c r="D10" s="24" t="s">
        <v>61</v>
      </c>
      <c r="E10" s="33" t="s">
        <v>44</v>
      </c>
      <c r="F10" s="30" t="s">
        <v>98</v>
      </c>
      <c r="G10" s="33" t="s">
        <v>113</v>
      </c>
      <c r="H10" s="37">
        <v>6.8</v>
      </c>
      <c r="I10" s="33">
        <v>250</v>
      </c>
      <c r="J10" s="125">
        <f t="shared" si="0"/>
        <v>250</v>
      </c>
      <c r="K10" s="126" t="str">
        <f t="shared" si="1"/>
        <v>OK</v>
      </c>
      <c r="L10" s="19">
        <v>0</v>
      </c>
      <c r="M10" s="19">
        <v>0</v>
      </c>
      <c r="N10" s="19"/>
      <c r="O10" s="19">
        <v>0</v>
      </c>
      <c r="P10" s="19">
        <v>0</v>
      </c>
      <c r="Q10" s="19">
        <v>0</v>
      </c>
      <c r="R10" s="19">
        <v>0</v>
      </c>
      <c r="S10" s="19">
        <v>0</v>
      </c>
      <c r="T10" s="19">
        <v>0</v>
      </c>
      <c r="U10" s="19">
        <v>0</v>
      </c>
      <c r="V10" s="19"/>
      <c r="W10" s="19">
        <v>0</v>
      </c>
      <c r="X10" s="19">
        <v>0</v>
      </c>
      <c r="Y10" s="19"/>
    </row>
    <row r="11" spans="1:25" ht="285" x14ac:dyDescent="0.25">
      <c r="A11" s="135"/>
      <c r="B11" s="148"/>
      <c r="C11" s="23">
        <v>8</v>
      </c>
      <c r="D11" s="24" t="s">
        <v>62</v>
      </c>
      <c r="E11" s="33" t="s">
        <v>41</v>
      </c>
      <c r="F11" s="30" t="s">
        <v>99</v>
      </c>
      <c r="G11" s="33" t="s">
        <v>113</v>
      </c>
      <c r="H11" s="37">
        <v>0.73</v>
      </c>
      <c r="I11" s="33">
        <v>600</v>
      </c>
      <c r="J11" s="125">
        <f t="shared" si="0"/>
        <v>570</v>
      </c>
      <c r="K11" s="126" t="str">
        <f t="shared" si="1"/>
        <v>OK</v>
      </c>
      <c r="L11" s="19">
        <v>0</v>
      </c>
      <c r="M11" s="19">
        <v>0</v>
      </c>
      <c r="N11" s="19"/>
      <c r="O11" s="19">
        <v>0</v>
      </c>
      <c r="P11" s="19">
        <v>0</v>
      </c>
      <c r="Q11" s="19">
        <v>0</v>
      </c>
      <c r="R11" s="19">
        <v>0</v>
      </c>
      <c r="S11" s="19"/>
      <c r="T11" s="19">
        <v>30</v>
      </c>
      <c r="U11" s="19">
        <v>0</v>
      </c>
      <c r="V11" s="19"/>
      <c r="W11" s="19">
        <v>0</v>
      </c>
      <c r="X11" s="19">
        <v>0</v>
      </c>
      <c r="Y11" s="19"/>
    </row>
    <row r="12" spans="1:25" ht="299.25" x14ac:dyDescent="0.25">
      <c r="A12" s="135" t="s">
        <v>116</v>
      </c>
      <c r="B12" s="147">
        <v>4</v>
      </c>
      <c r="C12" s="25">
        <v>9</v>
      </c>
      <c r="D12" s="26" t="s">
        <v>312</v>
      </c>
      <c r="E12" s="34" t="s">
        <v>44</v>
      </c>
      <c r="F12" s="31" t="s">
        <v>97</v>
      </c>
      <c r="G12" s="34" t="s">
        <v>113</v>
      </c>
      <c r="H12" s="38">
        <v>1.1000000000000001</v>
      </c>
      <c r="I12" s="34">
        <v>400</v>
      </c>
      <c r="J12" s="125">
        <f t="shared" si="0"/>
        <v>200</v>
      </c>
      <c r="K12" s="126" t="str">
        <f t="shared" si="1"/>
        <v>OK</v>
      </c>
      <c r="L12" s="19">
        <v>0</v>
      </c>
      <c r="M12" s="19">
        <v>0</v>
      </c>
      <c r="N12" s="19">
        <v>0</v>
      </c>
      <c r="O12" s="19">
        <v>0</v>
      </c>
      <c r="P12" s="19">
        <v>0</v>
      </c>
      <c r="Q12" s="19">
        <v>0</v>
      </c>
      <c r="R12" s="19">
        <v>100</v>
      </c>
      <c r="S12" s="19">
        <v>0</v>
      </c>
      <c r="T12" s="19">
        <v>0</v>
      </c>
      <c r="U12" s="19">
        <v>0</v>
      </c>
      <c r="V12" s="19"/>
      <c r="W12" s="19">
        <v>100</v>
      </c>
      <c r="X12" s="19">
        <v>0</v>
      </c>
      <c r="Y12" s="19"/>
    </row>
    <row r="13" spans="1:25" ht="285" x14ac:dyDescent="0.25">
      <c r="A13" s="135"/>
      <c r="B13" s="147"/>
      <c r="C13" s="25">
        <v>10</v>
      </c>
      <c r="D13" s="26" t="s">
        <v>313</v>
      </c>
      <c r="E13" s="34" t="s">
        <v>44</v>
      </c>
      <c r="F13" s="31" t="s">
        <v>97</v>
      </c>
      <c r="G13" s="34" t="s">
        <v>113</v>
      </c>
      <c r="H13" s="38">
        <v>1.52</v>
      </c>
      <c r="I13" s="34">
        <v>100</v>
      </c>
      <c r="J13" s="125">
        <f t="shared" si="0"/>
        <v>80</v>
      </c>
      <c r="K13" s="126" t="str">
        <f t="shared" si="1"/>
        <v>OK</v>
      </c>
      <c r="L13" s="19">
        <v>0</v>
      </c>
      <c r="M13" s="19">
        <v>0</v>
      </c>
      <c r="N13" s="19">
        <v>0</v>
      </c>
      <c r="O13" s="19">
        <v>0</v>
      </c>
      <c r="P13" s="19">
        <v>0</v>
      </c>
      <c r="Q13" s="19">
        <v>0</v>
      </c>
      <c r="R13" s="19">
        <v>0</v>
      </c>
      <c r="S13" s="19">
        <v>0</v>
      </c>
      <c r="T13" s="19">
        <v>0</v>
      </c>
      <c r="U13" s="19">
        <v>0</v>
      </c>
      <c r="V13" s="19"/>
      <c r="W13" s="19">
        <v>20</v>
      </c>
      <c r="X13" s="19">
        <v>0</v>
      </c>
      <c r="Y13" s="19"/>
    </row>
    <row r="14" spans="1:25" ht="327.75" x14ac:dyDescent="0.25">
      <c r="A14" s="135"/>
      <c r="B14" s="147"/>
      <c r="C14" s="25">
        <v>11</v>
      </c>
      <c r="D14" s="26" t="s">
        <v>63</v>
      </c>
      <c r="E14" s="34" t="s">
        <v>44</v>
      </c>
      <c r="F14" s="31" t="s">
        <v>97</v>
      </c>
      <c r="G14" s="34" t="s">
        <v>113</v>
      </c>
      <c r="H14" s="38">
        <v>1.4</v>
      </c>
      <c r="I14" s="34">
        <v>60</v>
      </c>
      <c r="J14" s="125">
        <f t="shared" si="0"/>
        <v>60</v>
      </c>
      <c r="K14" s="126" t="str">
        <f t="shared" si="1"/>
        <v>OK</v>
      </c>
      <c r="L14" s="19">
        <v>0</v>
      </c>
      <c r="M14" s="19">
        <v>0</v>
      </c>
      <c r="N14" s="19">
        <v>0</v>
      </c>
      <c r="O14" s="19">
        <v>0</v>
      </c>
      <c r="P14" s="19">
        <v>0</v>
      </c>
      <c r="Q14" s="19">
        <v>0</v>
      </c>
      <c r="R14" s="19">
        <v>0</v>
      </c>
      <c r="S14" s="19">
        <v>0</v>
      </c>
      <c r="T14" s="19">
        <v>0</v>
      </c>
      <c r="U14" s="19">
        <v>0</v>
      </c>
      <c r="V14" s="19"/>
      <c r="W14" s="19">
        <v>0</v>
      </c>
      <c r="X14" s="19">
        <v>0</v>
      </c>
      <c r="Y14" s="19"/>
    </row>
    <row r="15" spans="1:25" ht="213.75" x14ac:dyDescent="0.25">
      <c r="A15" s="135" t="s">
        <v>116</v>
      </c>
      <c r="B15" s="148">
        <v>5</v>
      </c>
      <c r="C15" s="23">
        <v>12</v>
      </c>
      <c r="D15" s="24" t="s">
        <v>314</v>
      </c>
      <c r="E15" s="33" t="s">
        <v>41</v>
      </c>
      <c r="F15" s="30" t="s">
        <v>97</v>
      </c>
      <c r="G15" s="33" t="s">
        <v>113</v>
      </c>
      <c r="H15" s="37">
        <v>2.2000000000000002</v>
      </c>
      <c r="I15" s="33">
        <v>400</v>
      </c>
      <c r="J15" s="125">
        <f t="shared" si="0"/>
        <v>150</v>
      </c>
      <c r="K15" s="126" t="str">
        <f t="shared" si="1"/>
        <v>OK</v>
      </c>
      <c r="L15" s="19">
        <v>0</v>
      </c>
      <c r="M15" s="19">
        <v>0</v>
      </c>
      <c r="N15" s="19">
        <v>0</v>
      </c>
      <c r="O15" s="19">
        <v>0</v>
      </c>
      <c r="P15" s="19">
        <v>0</v>
      </c>
      <c r="Q15" s="19">
        <v>0</v>
      </c>
      <c r="R15" s="19">
        <v>100</v>
      </c>
      <c r="S15" s="19">
        <v>0</v>
      </c>
      <c r="T15" s="19">
        <v>0</v>
      </c>
      <c r="U15" s="19">
        <v>0</v>
      </c>
      <c r="V15" s="19"/>
      <c r="W15" s="19">
        <v>150</v>
      </c>
      <c r="X15" s="19">
        <v>0</v>
      </c>
      <c r="Y15" s="19"/>
    </row>
    <row r="16" spans="1:25" ht="285" x14ac:dyDescent="0.25">
      <c r="A16" s="135"/>
      <c r="B16" s="148"/>
      <c r="C16" s="23">
        <v>13</v>
      </c>
      <c r="D16" s="24" t="s">
        <v>315</v>
      </c>
      <c r="E16" s="33" t="s">
        <v>41</v>
      </c>
      <c r="F16" s="30" t="s">
        <v>97</v>
      </c>
      <c r="G16" s="33" t="s">
        <v>113</v>
      </c>
      <c r="H16" s="37">
        <v>1.45</v>
      </c>
      <c r="I16" s="33">
        <v>500</v>
      </c>
      <c r="J16" s="125">
        <f t="shared" si="0"/>
        <v>250</v>
      </c>
      <c r="K16" s="126" t="str">
        <f t="shared" si="1"/>
        <v>OK</v>
      </c>
      <c r="L16" s="19">
        <v>0</v>
      </c>
      <c r="M16" s="19">
        <v>0</v>
      </c>
      <c r="N16" s="19">
        <v>0</v>
      </c>
      <c r="O16" s="19">
        <v>0</v>
      </c>
      <c r="P16" s="19">
        <v>0</v>
      </c>
      <c r="Q16" s="19">
        <v>0</v>
      </c>
      <c r="R16" s="19">
        <v>100</v>
      </c>
      <c r="S16" s="19">
        <v>0</v>
      </c>
      <c r="T16" s="19">
        <v>0</v>
      </c>
      <c r="U16" s="19">
        <v>0</v>
      </c>
      <c r="V16" s="19"/>
      <c r="W16" s="19">
        <v>150</v>
      </c>
      <c r="X16" s="19">
        <v>0</v>
      </c>
      <c r="Y16" s="19"/>
    </row>
    <row r="17" spans="1:25" ht="270.75" x14ac:dyDescent="0.25">
      <c r="A17" s="127" t="s">
        <v>117</v>
      </c>
      <c r="B17" s="98">
        <v>6</v>
      </c>
      <c r="C17" s="25">
        <v>14</v>
      </c>
      <c r="D17" s="26" t="s">
        <v>64</v>
      </c>
      <c r="E17" s="34" t="s">
        <v>41</v>
      </c>
      <c r="F17" s="31" t="s">
        <v>100</v>
      </c>
      <c r="G17" s="34" t="s">
        <v>113</v>
      </c>
      <c r="H17" s="38">
        <v>2.4300000000000002</v>
      </c>
      <c r="I17" s="34">
        <v>50</v>
      </c>
      <c r="J17" s="125">
        <f t="shared" si="0"/>
        <v>50</v>
      </c>
      <c r="K17" s="126" t="str">
        <f t="shared" si="1"/>
        <v>OK</v>
      </c>
      <c r="L17" s="19">
        <v>0</v>
      </c>
      <c r="M17" s="19">
        <v>0</v>
      </c>
      <c r="N17" s="19">
        <v>0</v>
      </c>
      <c r="O17" s="19">
        <v>0</v>
      </c>
      <c r="P17" s="19">
        <v>0</v>
      </c>
      <c r="Q17" s="19">
        <v>0</v>
      </c>
      <c r="R17" s="19">
        <v>0</v>
      </c>
      <c r="S17" s="19">
        <v>0</v>
      </c>
      <c r="T17" s="19">
        <v>0</v>
      </c>
      <c r="U17" s="19">
        <v>0</v>
      </c>
      <c r="V17" s="19"/>
      <c r="W17" s="19">
        <v>0</v>
      </c>
      <c r="X17" s="19">
        <v>0</v>
      </c>
      <c r="Y17" s="19"/>
    </row>
    <row r="18" spans="1:25" ht="242.25" x14ac:dyDescent="0.25">
      <c r="A18" s="135" t="s">
        <v>118</v>
      </c>
      <c r="B18" s="148">
        <v>7</v>
      </c>
      <c r="C18" s="23">
        <v>15</v>
      </c>
      <c r="D18" s="24" t="s">
        <v>65</v>
      </c>
      <c r="E18" s="33" t="s">
        <v>41</v>
      </c>
      <c r="F18" s="30" t="s">
        <v>101</v>
      </c>
      <c r="G18" s="33" t="s">
        <v>113</v>
      </c>
      <c r="H18" s="37">
        <v>0.63</v>
      </c>
      <c r="I18" s="33">
        <v>100</v>
      </c>
      <c r="J18" s="125">
        <f t="shared" si="0"/>
        <v>50</v>
      </c>
      <c r="K18" s="126" t="str">
        <f t="shared" si="1"/>
        <v>OK</v>
      </c>
      <c r="L18" s="19">
        <v>0</v>
      </c>
      <c r="M18" s="19">
        <v>0</v>
      </c>
      <c r="N18" s="19">
        <v>0</v>
      </c>
      <c r="O18" s="19">
        <v>50</v>
      </c>
      <c r="P18" s="19">
        <v>0</v>
      </c>
      <c r="Q18" s="19">
        <v>0</v>
      </c>
      <c r="R18" s="19">
        <v>0</v>
      </c>
      <c r="S18" s="19">
        <v>0</v>
      </c>
      <c r="T18" s="19">
        <v>0</v>
      </c>
      <c r="U18" s="19">
        <v>0</v>
      </c>
      <c r="V18" s="19"/>
      <c r="W18" s="19">
        <v>0</v>
      </c>
      <c r="X18" s="19">
        <v>0</v>
      </c>
      <c r="Y18" s="19"/>
    </row>
    <row r="19" spans="1:25" ht="156.75" x14ac:dyDescent="0.25">
      <c r="A19" s="135"/>
      <c r="B19" s="148"/>
      <c r="C19" s="23">
        <v>16</v>
      </c>
      <c r="D19" s="24" t="s">
        <v>66</v>
      </c>
      <c r="E19" s="33" t="s">
        <v>41</v>
      </c>
      <c r="F19" s="30" t="s">
        <v>101</v>
      </c>
      <c r="G19" s="33" t="s">
        <v>113</v>
      </c>
      <c r="H19" s="37">
        <v>1.08</v>
      </c>
      <c r="I19" s="33">
        <v>100</v>
      </c>
      <c r="J19" s="125">
        <f t="shared" si="0"/>
        <v>100</v>
      </c>
      <c r="K19" s="126" t="str">
        <f t="shared" si="1"/>
        <v>OK</v>
      </c>
      <c r="L19" s="19">
        <v>0</v>
      </c>
      <c r="M19" s="19">
        <v>0</v>
      </c>
      <c r="N19" s="19">
        <v>0</v>
      </c>
      <c r="O19" s="19">
        <v>0</v>
      </c>
      <c r="P19" s="19">
        <v>0</v>
      </c>
      <c r="Q19" s="19">
        <v>0</v>
      </c>
      <c r="R19" s="19">
        <v>0</v>
      </c>
      <c r="S19" s="19">
        <v>0</v>
      </c>
      <c r="T19" s="19">
        <v>0</v>
      </c>
      <c r="U19" s="19">
        <v>0</v>
      </c>
      <c r="V19" s="19"/>
      <c r="W19" s="19">
        <v>0</v>
      </c>
      <c r="X19" s="19">
        <v>0</v>
      </c>
      <c r="Y19" s="19"/>
    </row>
    <row r="20" spans="1:25" ht="213.75" x14ac:dyDescent="0.25">
      <c r="A20" s="135"/>
      <c r="B20" s="148"/>
      <c r="C20" s="23">
        <v>17</v>
      </c>
      <c r="D20" s="24" t="s">
        <v>67</v>
      </c>
      <c r="E20" s="33" t="s">
        <v>44</v>
      </c>
      <c r="F20" s="30" t="s">
        <v>99</v>
      </c>
      <c r="G20" s="33" t="s">
        <v>113</v>
      </c>
      <c r="H20" s="37">
        <v>1.35</v>
      </c>
      <c r="I20" s="33">
        <v>150</v>
      </c>
      <c r="J20" s="125">
        <f t="shared" si="0"/>
        <v>150</v>
      </c>
      <c r="K20" s="126" t="str">
        <f t="shared" si="1"/>
        <v>OK</v>
      </c>
      <c r="L20" s="19">
        <v>0</v>
      </c>
      <c r="M20" s="19">
        <v>0</v>
      </c>
      <c r="N20" s="19">
        <v>0</v>
      </c>
      <c r="O20" s="19">
        <v>0</v>
      </c>
      <c r="P20" s="19">
        <v>0</v>
      </c>
      <c r="Q20" s="19">
        <v>0</v>
      </c>
      <c r="R20" s="19">
        <v>0</v>
      </c>
      <c r="S20" s="19">
        <v>0</v>
      </c>
      <c r="T20" s="19">
        <v>0</v>
      </c>
      <c r="U20" s="19">
        <v>0</v>
      </c>
      <c r="V20" s="19"/>
      <c r="W20" s="19">
        <v>0</v>
      </c>
      <c r="X20" s="19">
        <v>0</v>
      </c>
      <c r="Y20" s="19"/>
    </row>
    <row r="21" spans="1:25" ht="171" x14ac:dyDescent="0.25">
      <c r="A21" s="135"/>
      <c r="B21" s="148"/>
      <c r="C21" s="23">
        <v>18</v>
      </c>
      <c r="D21" s="27" t="s">
        <v>68</v>
      </c>
      <c r="E21" s="33" t="s">
        <v>41</v>
      </c>
      <c r="F21" s="30" t="s">
        <v>102</v>
      </c>
      <c r="G21" s="33" t="s">
        <v>113</v>
      </c>
      <c r="H21" s="37">
        <v>3.32</v>
      </c>
      <c r="I21" s="33">
        <v>150</v>
      </c>
      <c r="J21" s="125">
        <f t="shared" si="0"/>
        <v>120</v>
      </c>
      <c r="K21" s="126" t="str">
        <f t="shared" si="1"/>
        <v>OK</v>
      </c>
      <c r="L21" s="19">
        <v>0</v>
      </c>
      <c r="M21" s="19">
        <v>0</v>
      </c>
      <c r="N21" s="19">
        <v>0</v>
      </c>
      <c r="O21" s="19">
        <v>30</v>
      </c>
      <c r="P21" s="19">
        <v>0</v>
      </c>
      <c r="Q21" s="19">
        <v>0</v>
      </c>
      <c r="R21" s="19">
        <v>0</v>
      </c>
      <c r="S21" s="19">
        <v>0</v>
      </c>
      <c r="T21" s="19">
        <v>0</v>
      </c>
      <c r="U21" s="19">
        <v>0</v>
      </c>
      <c r="V21" s="19"/>
      <c r="W21" s="19">
        <v>0</v>
      </c>
      <c r="X21" s="19">
        <v>0</v>
      </c>
      <c r="Y21" s="19"/>
    </row>
    <row r="22" spans="1:25" ht="342" x14ac:dyDescent="0.25">
      <c r="A22" s="127" t="s">
        <v>116</v>
      </c>
      <c r="B22" s="98">
        <v>8</v>
      </c>
      <c r="C22" s="25">
        <v>19</v>
      </c>
      <c r="D22" s="26" t="s">
        <v>69</v>
      </c>
      <c r="E22" s="34" t="s">
        <v>44</v>
      </c>
      <c r="F22" s="31" t="s">
        <v>97</v>
      </c>
      <c r="G22" s="34" t="s">
        <v>113</v>
      </c>
      <c r="H22" s="38">
        <v>3.03</v>
      </c>
      <c r="I22" s="34">
        <v>200</v>
      </c>
      <c r="J22" s="125">
        <f t="shared" si="0"/>
        <v>200</v>
      </c>
      <c r="K22" s="126" t="str">
        <f t="shared" si="1"/>
        <v>OK</v>
      </c>
      <c r="L22" s="19">
        <v>0</v>
      </c>
      <c r="M22" s="19">
        <v>0</v>
      </c>
      <c r="N22" s="19">
        <v>0</v>
      </c>
      <c r="O22" s="19">
        <v>0</v>
      </c>
      <c r="P22" s="19">
        <v>0</v>
      </c>
      <c r="Q22" s="19">
        <v>0</v>
      </c>
      <c r="R22" s="19">
        <v>0</v>
      </c>
      <c r="S22" s="19">
        <v>0</v>
      </c>
      <c r="T22" s="19">
        <v>0</v>
      </c>
      <c r="U22" s="19">
        <v>0</v>
      </c>
      <c r="V22" s="19"/>
      <c r="W22" s="19">
        <v>0</v>
      </c>
      <c r="X22" s="19">
        <v>0</v>
      </c>
      <c r="Y22" s="19"/>
    </row>
    <row r="23" spans="1:25" ht="327.75" x14ac:dyDescent="0.25">
      <c r="A23" s="128" t="s">
        <v>119</v>
      </c>
      <c r="B23" s="99">
        <v>9</v>
      </c>
      <c r="C23" s="23">
        <v>20</v>
      </c>
      <c r="D23" s="24" t="s">
        <v>70</v>
      </c>
      <c r="E23" s="33" t="s">
        <v>44</v>
      </c>
      <c r="F23" s="30" t="s">
        <v>103</v>
      </c>
      <c r="G23" s="33" t="s">
        <v>113</v>
      </c>
      <c r="H23" s="37">
        <v>3.24</v>
      </c>
      <c r="I23" s="33">
        <v>400</v>
      </c>
      <c r="J23" s="125">
        <f t="shared" si="0"/>
        <v>200</v>
      </c>
      <c r="K23" s="126" t="str">
        <f t="shared" si="1"/>
        <v>OK</v>
      </c>
      <c r="L23" s="19">
        <v>0</v>
      </c>
      <c r="M23" s="19">
        <v>40</v>
      </c>
      <c r="N23" s="19">
        <v>0</v>
      </c>
      <c r="O23" s="19">
        <v>0</v>
      </c>
      <c r="P23" s="19">
        <v>0</v>
      </c>
      <c r="Q23" s="19">
        <v>0</v>
      </c>
      <c r="R23" s="19">
        <v>0</v>
      </c>
      <c r="S23" s="19">
        <v>0</v>
      </c>
      <c r="T23" s="19">
        <v>0</v>
      </c>
      <c r="U23" s="19">
        <v>0</v>
      </c>
      <c r="V23" s="19">
        <v>160</v>
      </c>
      <c r="W23" s="19"/>
      <c r="X23" s="19">
        <v>0</v>
      </c>
      <c r="Y23" s="19"/>
    </row>
    <row r="24" spans="1:25" ht="199.5" x14ac:dyDescent="0.25">
      <c r="A24" s="137" t="s">
        <v>117</v>
      </c>
      <c r="B24" s="147">
        <v>10</v>
      </c>
      <c r="C24" s="25">
        <v>21</v>
      </c>
      <c r="D24" s="26" t="s">
        <v>316</v>
      </c>
      <c r="E24" s="34" t="s">
        <v>92</v>
      </c>
      <c r="F24" s="31" t="s">
        <v>104</v>
      </c>
      <c r="G24" s="34" t="s">
        <v>114</v>
      </c>
      <c r="H24" s="38">
        <v>2.4700000000000002</v>
      </c>
      <c r="I24" s="34">
        <v>1000</v>
      </c>
      <c r="J24" s="125">
        <f t="shared" si="0"/>
        <v>750</v>
      </c>
      <c r="K24" s="126" t="str">
        <f t="shared" si="1"/>
        <v>OK</v>
      </c>
      <c r="L24" s="19">
        <v>0</v>
      </c>
      <c r="M24" s="19">
        <v>0</v>
      </c>
      <c r="N24" s="19">
        <v>0</v>
      </c>
      <c r="O24" s="19">
        <v>0</v>
      </c>
      <c r="P24" s="19">
        <v>250</v>
      </c>
      <c r="Q24" s="19">
        <v>0</v>
      </c>
      <c r="R24" s="19">
        <v>0</v>
      </c>
      <c r="S24" s="19">
        <v>0</v>
      </c>
      <c r="T24" s="19">
        <v>0</v>
      </c>
      <c r="U24" s="19">
        <v>0</v>
      </c>
      <c r="V24" s="19"/>
      <c r="W24" s="19">
        <v>0</v>
      </c>
      <c r="X24" s="19">
        <v>0</v>
      </c>
      <c r="Y24" s="19"/>
    </row>
    <row r="25" spans="1:25"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v>0</v>
      </c>
      <c r="U25" s="19">
        <v>0</v>
      </c>
      <c r="V25" s="19"/>
      <c r="W25" s="19">
        <v>0</v>
      </c>
      <c r="X25" s="19">
        <v>0</v>
      </c>
      <c r="Y25" s="19"/>
    </row>
    <row r="26" spans="1:25" ht="110.25" customHeight="1" x14ac:dyDescent="0.25">
      <c r="A26" s="128" t="s">
        <v>120</v>
      </c>
      <c r="B26" s="99">
        <v>11</v>
      </c>
      <c r="C26" s="23">
        <v>23</v>
      </c>
      <c r="D26" s="24" t="s">
        <v>71</v>
      </c>
      <c r="E26" s="33" t="s">
        <v>41</v>
      </c>
      <c r="F26" s="30" t="s">
        <v>105</v>
      </c>
      <c r="G26" s="33" t="s">
        <v>114</v>
      </c>
      <c r="H26" s="37">
        <v>32.97</v>
      </c>
      <c r="I26" s="33">
        <v>20</v>
      </c>
      <c r="J26" s="125">
        <f t="shared" si="0"/>
        <v>20</v>
      </c>
      <c r="K26" s="126" t="str">
        <f t="shared" si="1"/>
        <v>OK</v>
      </c>
      <c r="L26" s="19">
        <v>0</v>
      </c>
      <c r="M26" s="19">
        <v>0</v>
      </c>
      <c r="N26" s="19">
        <v>0</v>
      </c>
      <c r="O26" s="19">
        <v>0</v>
      </c>
      <c r="P26" s="19">
        <v>0</v>
      </c>
      <c r="Q26" s="19">
        <v>0</v>
      </c>
      <c r="R26" s="19">
        <v>0</v>
      </c>
      <c r="S26" s="19">
        <v>0</v>
      </c>
      <c r="T26" s="19">
        <v>0</v>
      </c>
      <c r="U26" s="19">
        <v>0</v>
      </c>
      <c r="V26" s="19"/>
      <c r="W26" s="19">
        <v>0</v>
      </c>
      <c r="X26" s="19">
        <v>0</v>
      </c>
      <c r="Y26" s="19"/>
    </row>
    <row r="27" spans="1:25" ht="121.5" customHeight="1" x14ac:dyDescent="0.25">
      <c r="A27" s="136" t="s">
        <v>121</v>
      </c>
      <c r="B27" s="147">
        <v>12</v>
      </c>
      <c r="C27" s="25">
        <v>24</v>
      </c>
      <c r="D27" s="26" t="s">
        <v>72</v>
      </c>
      <c r="E27" s="34" t="s">
        <v>41</v>
      </c>
      <c r="F27" s="31"/>
      <c r="G27" s="34" t="s">
        <v>113</v>
      </c>
      <c r="H27" s="38">
        <v>0</v>
      </c>
      <c r="I27" s="34">
        <v>200</v>
      </c>
      <c r="J27" s="125">
        <f t="shared" si="0"/>
        <v>200</v>
      </c>
      <c r="K27" s="126" t="str">
        <f t="shared" si="1"/>
        <v>OK</v>
      </c>
      <c r="L27" s="19">
        <v>0</v>
      </c>
      <c r="M27" s="19">
        <v>0</v>
      </c>
      <c r="N27" s="19">
        <v>0</v>
      </c>
      <c r="O27" s="19">
        <v>0</v>
      </c>
      <c r="P27" s="19">
        <v>0</v>
      </c>
      <c r="Q27" s="19">
        <v>0</v>
      </c>
      <c r="R27" s="19">
        <v>0</v>
      </c>
      <c r="S27" s="19">
        <v>0</v>
      </c>
      <c r="T27" s="19">
        <v>0</v>
      </c>
      <c r="U27" s="19">
        <v>0</v>
      </c>
      <c r="V27" s="19"/>
      <c r="W27" s="19">
        <v>0</v>
      </c>
      <c r="X27" s="19">
        <v>0</v>
      </c>
      <c r="Y27" s="19"/>
    </row>
    <row r="28" spans="1:25" ht="128.25" x14ac:dyDescent="0.25">
      <c r="A28" s="137"/>
      <c r="B28" s="147"/>
      <c r="C28" s="28">
        <v>25</v>
      </c>
      <c r="D28" s="29" t="s">
        <v>73</v>
      </c>
      <c r="E28" s="35" t="s">
        <v>41</v>
      </c>
      <c r="F28" s="32"/>
      <c r="G28" s="35" t="s">
        <v>113</v>
      </c>
      <c r="H28" s="38">
        <v>0</v>
      </c>
      <c r="I28" s="34">
        <v>300</v>
      </c>
      <c r="J28" s="125">
        <f t="shared" si="0"/>
        <v>300</v>
      </c>
      <c r="K28" s="126" t="str">
        <f t="shared" si="1"/>
        <v>OK</v>
      </c>
      <c r="L28" s="19">
        <v>0</v>
      </c>
      <c r="M28" s="19">
        <v>0</v>
      </c>
      <c r="N28" s="19">
        <v>0</v>
      </c>
      <c r="O28" s="19">
        <v>0</v>
      </c>
      <c r="P28" s="19">
        <v>0</v>
      </c>
      <c r="Q28" s="19">
        <v>0</v>
      </c>
      <c r="R28" s="19">
        <v>0</v>
      </c>
      <c r="S28" s="19">
        <v>0</v>
      </c>
      <c r="T28" s="19">
        <v>0</v>
      </c>
      <c r="U28" s="19">
        <v>0</v>
      </c>
      <c r="V28" s="19"/>
      <c r="W28" s="19">
        <v>0</v>
      </c>
      <c r="X28" s="19">
        <v>0</v>
      </c>
      <c r="Y28" s="19"/>
    </row>
    <row r="29" spans="1:25" ht="71.25" x14ac:dyDescent="0.25">
      <c r="A29" s="137"/>
      <c r="B29" s="147"/>
      <c r="C29" s="25">
        <v>26</v>
      </c>
      <c r="D29" s="26" t="s">
        <v>74</v>
      </c>
      <c r="E29" s="34" t="s">
        <v>41</v>
      </c>
      <c r="F29" s="31"/>
      <c r="G29" s="34" t="s">
        <v>113</v>
      </c>
      <c r="H29" s="38">
        <v>0</v>
      </c>
      <c r="I29" s="34">
        <v>200</v>
      </c>
      <c r="J29" s="125">
        <f t="shared" si="0"/>
        <v>200</v>
      </c>
      <c r="K29" s="126" t="str">
        <f t="shared" si="1"/>
        <v>OK</v>
      </c>
      <c r="L29" s="71"/>
      <c r="M29" s="21"/>
      <c r="N29" s="21"/>
      <c r="O29" s="21"/>
      <c r="P29" s="21"/>
      <c r="Q29" s="21"/>
      <c r="R29" s="21"/>
      <c r="S29" s="21"/>
      <c r="T29" s="21"/>
      <c r="U29" s="21"/>
      <c r="V29" s="21"/>
      <c r="W29" s="21"/>
      <c r="X29" s="21"/>
      <c r="Y29" s="21"/>
    </row>
    <row r="30" spans="1:25" ht="185.25" x14ac:dyDescent="0.25">
      <c r="A30" s="128" t="s">
        <v>119</v>
      </c>
      <c r="B30" s="99">
        <v>13</v>
      </c>
      <c r="C30" s="23">
        <v>27</v>
      </c>
      <c r="D30" s="24" t="s">
        <v>318</v>
      </c>
      <c r="E30" s="33" t="s">
        <v>45</v>
      </c>
      <c r="F30" s="30" t="s">
        <v>106</v>
      </c>
      <c r="G30" s="33" t="s">
        <v>113</v>
      </c>
      <c r="H30" s="37">
        <v>0.76</v>
      </c>
      <c r="I30" s="33">
        <v>2000</v>
      </c>
      <c r="J30" s="125">
        <f t="shared" si="0"/>
        <v>1800</v>
      </c>
      <c r="K30" s="126" t="str">
        <f t="shared" si="1"/>
        <v>OK</v>
      </c>
      <c r="L30" s="71"/>
      <c r="M30" s="21"/>
      <c r="N30" s="21"/>
      <c r="O30" s="21"/>
      <c r="P30" s="21"/>
      <c r="Q30" s="21"/>
      <c r="R30" s="21"/>
      <c r="S30" s="21"/>
      <c r="T30" s="21"/>
      <c r="U30" s="21"/>
      <c r="V30" s="72">
        <v>200</v>
      </c>
      <c r="W30" s="117"/>
      <c r="X30" s="21"/>
      <c r="Y30" s="21"/>
    </row>
    <row r="31" spans="1:25" ht="199.5" x14ac:dyDescent="0.25">
      <c r="A31" s="129" t="s">
        <v>122</v>
      </c>
      <c r="B31" s="98">
        <v>14</v>
      </c>
      <c r="C31" s="25">
        <v>28</v>
      </c>
      <c r="D31" s="26" t="s">
        <v>319</v>
      </c>
      <c r="E31" s="34" t="s">
        <v>45</v>
      </c>
      <c r="F31" s="31" t="s">
        <v>107</v>
      </c>
      <c r="G31" s="34" t="s">
        <v>113</v>
      </c>
      <c r="H31" s="38">
        <v>5.84</v>
      </c>
      <c r="I31" s="34">
        <v>2000</v>
      </c>
      <c r="J31" s="125">
        <f t="shared" si="0"/>
        <v>2000</v>
      </c>
      <c r="K31" s="126" t="str">
        <f t="shared" si="1"/>
        <v>OK</v>
      </c>
      <c r="L31" s="71"/>
      <c r="M31" s="21"/>
      <c r="N31" s="21"/>
      <c r="O31" s="21"/>
      <c r="P31" s="21"/>
      <c r="Q31" s="21"/>
      <c r="R31" s="21"/>
      <c r="S31" s="21"/>
      <c r="T31" s="21"/>
      <c r="U31" s="21"/>
      <c r="V31" s="21"/>
      <c r="W31" s="21"/>
      <c r="X31" s="21"/>
      <c r="Y31" s="21"/>
    </row>
    <row r="32" spans="1:25" ht="285" x14ac:dyDescent="0.25">
      <c r="A32" s="128" t="s">
        <v>119</v>
      </c>
      <c r="B32" s="99">
        <v>15</v>
      </c>
      <c r="C32" s="23">
        <v>29</v>
      </c>
      <c r="D32" s="24" t="s">
        <v>320</v>
      </c>
      <c r="E32" s="33" t="s">
        <v>93</v>
      </c>
      <c r="F32" s="30" t="s">
        <v>108</v>
      </c>
      <c r="G32" s="33" t="s">
        <v>113</v>
      </c>
      <c r="H32" s="37">
        <v>11.05</v>
      </c>
      <c r="I32" s="33">
        <v>600</v>
      </c>
      <c r="J32" s="125">
        <f t="shared" si="0"/>
        <v>300</v>
      </c>
      <c r="K32" s="126" t="str">
        <f t="shared" si="1"/>
        <v>OK</v>
      </c>
      <c r="L32" s="71"/>
      <c r="M32" s="72">
        <v>30</v>
      </c>
      <c r="N32" s="21"/>
      <c r="O32" s="21"/>
      <c r="P32" s="21"/>
      <c r="Q32" s="21"/>
      <c r="R32" s="21"/>
      <c r="S32" s="21"/>
      <c r="T32" s="21"/>
      <c r="U32" s="118">
        <v>60</v>
      </c>
      <c r="V32" s="118">
        <v>210</v>
      </c>
      <c r="W32" s="117"/>
      <c r="X32" s="21"/>
      <c r="Y32" s="21"/>
    </row>
    <row r="33" spans="1:25" ht="199.5" x14ac:dyDescent="0.25">
      <c r="A33" s="129" t="s">
        <v>121</v>
      </c>
      <c r="B33" s="98">
        <v>16</v>
      </c>
      <c r="C33" s="25">
        <v>30</v>
      </c>
      <c r="D33" s="26" t="s">
        <v>321</v>
      </c>
      <c r="E33" s="34" t="s">
        <v>45</v>
      </c>
      <c r="F33" s="31"/>
      <c r="G33" s="34" t="s">
        <v>113</v>
      </c>
      <c r="H33" s="38">
        <v>0</v>
      </c>
      <c r="I33" s="34"/>
      <c r="J33" s="125">
        <f t="shared" si="0"/>
        <v>0</v>
      </c>
      <c r="K33" s="126" t="str">
        <f t="shared" si="1"/>
        <v>OK</v>
      </c>
      <c r="L33" s="71"/>
      <c r="M33" s="21"/>
      <c r="N33" s="21"/>
      <c r="O33" s="21"/>
      <c r="P33" s="21"/>
      <c r="Q33" s="21"/>
      <c r="R33" s="21"/>
      <c r="S33" s="21"/>
      <c r="T33" s="21"/>
      <c r="U33" s="21"/>
      <c r="V33" s="21"/>
      <c r="W33" s="21"/>
      <c r="X33" s="21"/>
      <c r="Y33" s="21"/>
    </row>
    <row r="34" spans="1:25" ht="114" x14ac:dyDescent="0.25">
      <c r="A34" s="138" t="s">
        <v>121</v>
      </c>
      <c r="B34" s="148">
        <v>17</v>
      </c>
      <c r="C34" s="23">
        <v>31</v>
      </c>
      <c r="D34" s="24" t="s">
        <v>75</v>
      </c>
      <c r="E34" s="33" t="s">
        <v>41</v>
      </c>
      <c r="F34" s="30"/>
      <c r="G34" s="33" t="s">
        <v>113</v>
      </c>
      <c r="H34" s="37">
        <v>0</v>
      </c>
      <c r="I34" s="33">
        <v>50</v>
      </c>
      <c r="J34" s="125">
        <f t="shared" si="0"/>
        <v>50</v>
      </c>
      <c r="K34" s="126" t="str">
        <f t="shared" si="1"/>
        <v>OK</v>
      </c>
      <c r="L34" s="71"/>
      <c r="M34" s="21"/>
      <c r="N34" s="21"/>
      <c r="O34" s="21"/>
      <c r="P34" s="21"/>
      <c r="Q34" s="21"/>
      <c r="R34" s="21"/>
      <c r="S34" s="21"/>
      <c r="T34" s="21"/>
      <c r="U34" s="21"/>
      <c r="V34" s="21"/>
      <c r="W34" s="21"/>
      <c r="X34" s="21"/>
      <c r="Y34" s="21"/>
    </row>
    <row r="35" spans="1:25" ht="71.25" x14ac:dyDescent="0.25">
      <c r="A35" s="138"/>
      <c r="B35" s="148"/>
      <c r="C35" s="23">
        <v>32</v>
      </c>
      <c r="D35" s="24" t="s">
        <v>76</v>
      </c>
      <c r="E35" s="33" t="s">
        <v>41</v>
      </c>
      <c r="F35" s="30"/>
      <c r="G35" s="33" t="s">
        <v>113</v>
      </c>
      <c r="H35" s="37">
        <v>0</v>
      </c>
      <c r="I35" s="33">
        <v>30</v>
      </c>
      <c r="J35" s="125">
        <f t="shared" si="0"/>
        <v>30</v>
      </c>
      <c r="K35" s="126" t="str">
        <f t="shared" si="1"/>
        <v>OK</v>
      </c>
      <c r="L35" s="71"/>
      <c r="M35" s="21"/>
      <c r="N35" s="21"/>
      <c r="O35" s="21"/>
      <c r="P35" s="21"/>
      <c r="Q35" s="21"/>
      <c r="R35" s="21"/>
      <c r="S35" s="21"/>
      <c r="T35" s="21"/>
      <c r="U35" s="21"/>
      <c r="V35" s="21"/>
      <c r="W35" s="21"/>
      <c r="X35" s="21"/>
      <c r="Y35" s="21"/>
    </row>
    <row r="36" spans="1:25" ht="85.5" x14ac:dyDescent="0.25">
      <c r="A36" s="138"/>
      <c r="B36" s="148"/>
      <c r="C36" s="23">
        <v>33</v>
      </c>
      <c r="D36" s="24" t="s">
        <v>77</v>
      </c>
      <c r="E36" s="33" t="s">
        <v>41</v>
      </c>
      <c r="F36" s="30"/>
      <c r="G36" s="33" t="s">
        <v>113</v>
      </c>
      <c r="H36" s="37">
        <v>0</v>
      </c>
      <c r="I36" s="33">
        <v>50</v>
      </c>
      <c r="J36" s="125">
        <f t="shared" si="0"/>
        <v>50</v>
      </c>
      <c r="K36" s="126" t="str">
        <f t="shared" si="1"/>
        <v>OK</v>
      </c>
      <c r="L36" s="71"/>
      <c r="M36" s="21"/>
      <c r="N36" s="21"/>
      <c r="O36" s="21"/>
      <c r="P36" s="21"/>
      <c r="Q36" s="21"/>
      <c r="R36" s="21"/>
      <c r="S36" s="21"/>
      <c r="T36" s="21"/>
      <c r="U36" s="21"/>
      <c r="V36" s="21"/>
      <c r="W36" s="21"/>
      <c r="X36" s="21"/>
      <c r="Y36" s="21"/>
    </row>
    <row r="37" spans="1:25" ht="85.5" x14ac:dyDescent="0.25">
      <c r="A37" s="138"/>
      <c r="B37" s="148"/>
      <c r="C37" s="23">
        <v>34</v>
      </c>
      <c r="D37" s="24" t="s">
        <v>78</v>
      </c>
      <c r="E37" s="33" t="s">
        <v>41</v>
      </c>
      <c r="F37" s="30"/>
      <c r="G37" s="33" t="s">
        <v>113</v>
      </c>
      <c r="H37" s="37">
        <v>0</v>
      </c>
      <c r="I37" s="33">
        <v>200</v>
      </c>
      <c r="J37" s="125">
        <f t="shared" si="0"/>
        <v>200</v>
      </c>
      <c r="K37" s="126" t="str">
        <f t="shared" si="1"/>
        <v>OK</v>
      </c>
      <c r="L37" s="71"/>
      <c r="M37" s="21"/>
      <c r="N37" s="21"/>
      <c r="O37" s="21"/>
      <c r="P37" s="21"/>
      <c r="Q37" s="21"/>
      <c r="R37" s="21"/>
      <c r="S37" s="21"/>
      <c r="T37" s="21"/>
      <c r="U37" s="21"/>
      <c r="V37" s="21"/>
      <c r="W37" s="21"/>
      <c r="X37" s="21"/>
      <c r="Y37" s="21"/>
    </row>
    <row r="38" spans="1:25" ht="71.25" x14ac:dyDescent="0.25">
      <c r="A38" s="138"/>
      <c r="B38" s="148"/>
      <c r="C38" s="23">
        <v>35</v>
      </c>
      <c r="D38" s="24" t="s">
        <v>79</v>
      </c>
      <c r="E38" s="33" t="s">
        <v>46</v>
      </c>
      <c r="F38" s="30"/>
      <c r="G38" s="33" t="s">
        <v>113</v>
      </c>
      <c r="H38" s="37">
        <v>0</v>
      </c>
      <c r="I38" s="33">
        <v>100</v>
      </c>
      <c r="J38" s="125">
        <f t="shared" si="0"/>
        <v>100</v>
      </c>
      <c r="K38" s="126" t="str">
        <f t="shared" si="1"/>
        <v>OK</v>
      </c>
      <c r="L38" s="71"/>
      <c r="M38" s="21"/>
      <c r="N38" s="21"/>
      <c r="O38" s="21"/>
      <c r="P38" s="21"/>
      <c r="Q38" s="21"/>
      <c r="R38" s="21"/>
      <c r="S38" s="21"/>
      <c r="T38" s="21"/>
      <c r="U38" s="21"/>
      <c r="V38" s="21"/>
      <c r="W38" s="21"/>
      <c r="X38" s="21"/>
      <c r="Y38" s="21"/>
    </row>
    <row r="39" spans="1:25" ht="42.75" x14ac:dyDescent="0.25">
      <c r="A39" s="138"/>
      <c r="B39" s="148"/>
      <c r="C39" s="23">
        <v>36</v>
      </c>
      <c r="D39" s="24" t="s">
        <v>80</v>
      </c>
      <c r="E39" s="33" t="s">
        <v>41</v>
      </c>
      <c r="F39" s="30"/>
      <c r="G39" s="33" t="s">
        <v>113</v>
      </c>
      <c r="H39" s="37">
        <v>0</v>
      </c>
      <c r="I39" s="33">
        <v>50</v>
      </c>
      <c r="J39" s="125">
        <f t="shared" si="0"/>
        <v>50</v>
      </c>
      <c r="K39" s="126" t="str">
        <f t="shared" si="1"/>
        <v>OK</v>
      </c>
      <c r="L39" s="71"/>
      <c r="M39" s="21"/>
      <c r="N39" s="21"/>
      <c r="O39" s="21"/>
      <c r="P39" s="21"/>
      <c r="Q39" s="21"/>
      <c r="R39" s="21"/>
      <c r="S39" s="21"/>
      <c r="T39" s="21"/>
      <c r="U39" s="21"/>
      <c r="V39" s="21"/>
      <c r="W39" s="21"/>
      <c r="X39" s="21"/>
      <c r="Y39" s="21"/>
    </row>
    <row r="40" spans="1:25" ht="142.5" x14ac:dyDescent="0.25">
      <c r="A40" s="138"/>
      <c r="B40" s="148"/>
      <c r="C40" s="23">
        <v>37</v>
      </c>
      <c r="D40" s="24" t="s">
        <v>81</v>
      </c>
      <c r="E40" s="33" t="s">
        <v>46</v>
      </c>
      <c r="F40" s="30"/>
      <c r="G40" s="33" t="s">
        <v>113</v>
      </c>
      <c r="H40" s="37">
        <v>0</v>
      </c>
      <c r="I40" s="33">
        <v>1000</v>
      </c>
      <c r="J40" s="125">
        <f t="shared" si="0"/>
        <v>1000</v>
      </c>
      <c r="K40" s="126" t="str">
        <f t="shared" si="1"/>
        <v>OK</v>
      </c>
      <c r="L40" s="71"/>
      <c r="M40" s="21"/>
      <c r="N40" s="21"/>
      <c r="O40" s="21"/>
      <c r="P40" s="21"/>
      <c r="Q40" s="21"/>
      <c r="R40" s="21"/>
      <c r="S40" s="21"/>
      <c r="T40" s="21"/>
      <c r="U40" s="21"/>
      <c r="V40" s="21"/>
      <c r="W40" s="21"/>
      <c r="X40" s="21"/>
      <c r="Y40" s="21"/>
    </row>
    <row r="41" spans="1:25" ht="57" x14ac:dyDescent="0.25">
      <c r="A41" s="138"/>
      <c r="B41" s="148"/>
      <c r="C41" s="23">
        <v>38</v>
      </c>
      <c r="D41" s="24" t="s">
        <v>82</v>
      </c>
      <c r="E41" s="33" t="s">
        <v>43</v>
      </c>
      <c r="F41" s="30"/>
      <c r="G41" s="33" t="s">
        <v>114</v>
      </c>
      <c r="H41" s="37">
        <v>0</v>
      </c>
      <c r="I41" s="33"/>
      <c r="J41" s="125">
        <f t="shared" si="0"/>
        <v>0</v>
      </c>
      <c r="K41" s="126" t="str">
        <f t="shared" si="1"/>
        <v>OK</v>
      </c>
      <c r="L41" s="71"/>
      <c r="M41" s="21"/>
      <c r="N41" s="21"/>
      <c r="O41" s="21"/>
      <c r="P41" s="21"/>
      <c r="Q41" s="21"/>
      <c r="R41" s="21"/>
      <c r="S41" s="21"/>
      <c r="T41" s="21"/>
      <c r="U41" s="21"/>
      <c r="V41" s="21"/>
      <c r="W41" s="21"/>
      <c r="X41" s="21"/>
      <c r="Y41" s="21"/>
    </row>
    <row r="42" spans="1:25" ht="28.5" x14ac:dyDescent="0.25">
      <c r="A42" s="138"/>
      <c r="B42" s="148"/>
      <c r="C42" s="23">
        <v>39</v>
      </c>
      <c r="D42" s="24" t="s">
        <v>83</v>
      </c>
      <c r="E42" s="36" t="s">
        <v>43</v>
      </c>
      <c r="F42" s="30"/>
      <c r="G42" s="36" t="s">
        <v>114</v>
      </c>
      <c r="H42" s="37">
        <v>0</v>
      </c>
      <c r="I42" s="33">
        <v>50</v>
      </c>
      <c r="J42" s="125">
        <f t="shared" si="0"/>
        <v>50</v>
      </c>
      <c r="K42" s="126" t="str">
        <f t="shared" si="1"/>
        <v>OK</v>
      </c>
      <c r="L42" s="71"/>
      <c r="M42" s="21"/>
      <c r="N42" s="21"/>
      <c r="O42" s="21"/>
      <c r="P42" s="21"/>
      <c r="Q42" s="21"/>
      <c r="R42" s="21"/>
      <c r="S42" s="21"/>
      <c r="T42" s="21"/>
      <c r="U42" s="21"/>
      <c r="V42" s="21"/>
      <c r="W42" s="21"/>
      <c r="X42" s="21"/>
      <c r="Y42" s="21"/>
    </row>
    <row r="43" spans="1:25" ht="99.75" x14ac:dyDescent="0.25">
      <c r="A43" s="139" t="s">
        <v>117</v>
      </c>
      <c r="B43" s="149">
        <v>18</v>
      </c>
      <c r="C43" s="28">
        <v>40</v>
      </c>
      <c r="D43" s="29" t="s">
        <v>84</v>
      </c>
      <c r="E43" s="34" t="s">
        <v>41</v>
      </c>
      <c r="F43" s="32" t="s">
        <v>109</v>
      </c>
      <c r="G43" s="34" t="s">
        <v>113</v>
      </c>
      <c r="H43" s="39">
        <v>0.48</v>
      </c>
      <c r="I43" s="34">
        <v>1000</v>
      </c>
      <c r="J43" s="125">
        <f t="shared" si="0"/>
        <v>500</v>
      </c>
      <c r="K43" s="126" t="str">
        <f t="shared" si="1"/>
        <v>OK</v>
      </c>
      <c r="L43" s="71"/>
      <c r="M43" s="21"/>
      <c r="N43" s="21"/>
      <c r="O43" s="21"/>
      <c r="P43" s="21"/>
      <c r="Q43" s="21"/>
      <c r="R43" s="21"/>
      <c r="S43" s="21"/>
      <c r="T43" s="21"/>
      <c r="U43" s="21"/>
      <c r="V43" s="21"/>
      <c r="W43" s="21"/>
      <c r="X43" s="21"/>
      <c r="Y43" s="72">
        <v>500</v>
      </c>
    </row>
    <row r="44" spans="1:25" ht="99.75" x14ac:dyDescent="0.25">
      <c r="A44" s="139"/>
      <c r="B44" s="149"/>
      <c r="C44" s="25">
        <v>41</v>
      </c>
      <c r="D44" s="26" t="s">
        <v>85</v>
      </c>
      <c r="E44" s="34" t="s">
        <v>94</v>
      </c>
      <c r="F44" s="31" t="s">
        <v>110</v>
      </c>
      <c r="G44" s="34" t="s">
        <v>113</v>
      </c>
      <c r="H44" s="38">
        <v>1.59</v>
      </c>
      <c r="I44" s="34">
        <v>100</v>
      </c>
      <c r="J44" s="125">
        <f t="shared" si="0"/>
        <v>100</v>
      </c>
      <c r="K44" s="126" t="str">
        <f t="shared" si="1"/>
        <v>OK</v>
      </c>
      <c r="L44" s="71"/>
      <c r="M44" s="21"/>
      <c r="N44" s="21"/>
      <c r="O44" s="21"/>
      <c r="P44" s="21"/>
      <c r="Q44" s="21"/>
      <c r="R44" s="21"/>
      <c r="S44" s="21"/>
      <c r="T44" s="21"/>
      <c r="U44" s="21"/>
      <c r="V44" s="21"/>
      <c r="W44" s="21"/>
      <c r="X44" s="21"/>
      <c r="Y44" s="21"/>
    </row>
    <row r="45" spans="1:25" ht="99.75" x14ac:dyDescent="0.25">
      <c r="A45" s="139"/>
      <c r="B45" s="149"/>
      <c r="C45" s="25">
        <v>42</v>
      </c>
      <c r="D45" s="26" t="s">
        <v>86</v>
      </c>
      <c r="E45" s="34" t="s">
        <v>94</v>
      </c>
      <c r="F45" s="31" t="s">
        <v>110</v>
      </c>
      <c r="G45" s="34" t="s">
        <v>113</v>
      </c>
      <c r="H45" s="38">
        <v>1.59</v>
      </c>
      <c r="I45" s="34">
        <v>100</v>
      </c>
      <c r="J45" s="125">
        <f t="shared" si="0"/>
        <v>50</v>
      </c>
      <c r="K45" s="126" t="str">
        <f t="shared" si="1"/>
        <v>OK</v>
      </c>
      <c r="L45" s="72">
        <v>50</v>
      </c>
      <c r="M45" s="21"/>
      <c r="N45" s="21"/>
      <c r="O45" s="21"/>
      <c r="P45" s="21"/>
      <c r="Q45" s="21"/>
      <c r="R45" s="21"/>
      <c r="S45" s="21"/>
      <c r="T45" s="21"/>
      <c r="U45" s="21"/>
      <c r="V45" s="21"/>
      <c r="W45" s="21"/>
      <c r="X45" s="21"/>
      <c r="Y45" s="21"/>
    </row>
    <row r="46" spans="1:25" ht="114" x14ac:dyDescent="0.25">
      <c r="A46" s="139"/>
      <c r="B46" s="149"/>
      <c r="C46" s="25">
        <v>43</v>
      </c>
      <c r="D46" s="26" t="s">
        <v>87</v>
      </c>
      <c r="E46" s="34" t="s">
        <v>94</v>
      </c>
      <c r="F46" s="31" t="s">
        <v>110</v>
      </c>
      <c r="G46" s="34" t="s">
        <v>113</v>
      </c>
      <c r="H46" s="38">
        <v>1.59</v>
      </c>
      <c r="I46" s="34">
        <v>100</v>
      </c>
      <c r="J46" s="125">
        <f t="shared" si="0"/>
        <v>50</v>
      </c>
      <c r="K46" s="126" t="str">
        <f t="shared" si="1"/>
        <v>OK</v>
      </c>
      <c r="L46" s="72">
        <v>50</v>
      </c>
      <c r="M46" s="21"/>
      <c r="N46" s="21"/>
      <c r="O46" s="21"/>
      <c r="P46" s="21"/>
      <c r="Q46" s="21"/>
      <c r="R46" s="21"/>
      <c r="S46" s="21"/>
      <c r="T46" s="21"/>
      <c r="U46" s="21"/>
      <c r="V46" s="21"/>
      <c r="W46" s="21"/>
      <c r="X46" s="21"/>
      <c r="Y46" s="21"/>
    </row>
    <row r="47" spans="1:25" ht="85.5" x14ac:dyDescent="0.25">
      <c r="A47" s="135" t="s">
        <v>118</v>
      </c>
      <c r="B47" s="148">
        <v>19</v>
      </c>
      <c r="C47" s="23">
        <v>44</v>
      </c>
      <c r="D47" s="24" t="s">
        <v>88</v>
      </c>
      <c r="E47" s="36" t="s">
        <v>41</v>
      </c>
      <c r="F47" s="30" t="s">
        <v>111</v>
      </c>
      <c r="G47" s="36" t="s">
        <v>113</v>
      </c>
      <c r="H47" s="37">
        <v>3.66</v>
      </c>
      <c r="I47" s="33">
        <v>70</v>
      </c>
      <c r="J47" s="125">
        <f t="shared" si="0"/>
        <v>70</v>
      </c>
      <c r="K47" s="126" t="str">
        <f t="shared" si="1"/>
        <v>OK</v>
      </c>
      <c r="L47" s="71"/>
      <c r="M47" s="21"/>
      <c r="N47" s="21"/>
      <c r="O47" s="21"/>
      <c r="P47" s="21"/>
      <c r="Q47" s="21"/>
      <c r="R47" s="21"/>
      <c r="S47" s="21"/>
      <c r="T47" s="21"/>
      <c r="U47" s="21"/>
      <c r="V47" s="21"/>
      <c r="W47" s="21"/>
      <c r="X47" s="21"/>
      <c r="Y47" s="21"/>
    </row>
    <row r="48" spans="1:25" ht="85.5" x14ac:dyDescent="0.25">
      <c r="A48" s="135"/>
      <c r="B48" s="148"/>
      <c r="C48" s="23">
        <v>45</v>
      </c>
      <c r="D48" s="24" t="s">
        <v>89</v>
      </c>
      <c r="E48" s="36" t="s">
        <v>41</v>
      </c>
      <c r="F48" s="30" t="s">
        <v>112</v>
      </c>
      <c r="G48" s="36" t="s">
        <v>113</v>
      </c>
      <c r="H48" s="37">
        <v>6.77</v>
      </c>
      <c r="I48" s="33">
        <v>200</v>
      </c>
      <c r="J48" s="125">
        <f t="shared" si="0"/>
        <v>185</v>
      </c>
      <c r="K48" s="126" t="str">
        <f t="shared" si="1"/>
        <v>OK</v>
      </c>
      <c r="L48" s="71"/>
      <c r="M48" s="21"/>
      <c r="N48" s="21"/>
      <c r="O48" s="21"/>
      <c r="P48" s="21"/>
      <c r="Q48" s="21"/>
      <c r="R48" s="21"/>
      <c r="S48" s="119">
        <v>15</v>
      </c>
      <c r="T48" s="21"/>
      <c r="U48" s="21"/>
      <c r="V48" s="21"/>
      <c r="W48" s="21"/>
      <c r="X48" s="21"/>
      <c r="Y48" s="21"/>
    </row>
    <row r="49" spans="1:25" ht="185.25" x14ac:dyDescent="0.25">
      <c r="A49" s="136" t="s">
        <v>122</v>
      </c>
      <c r="B49" s="147">
        <v>20</v>
      </c>
      <c r="C49" s="25">
        <v>46</v>
      </c>
      <c r="D49" s="26" t="s">
        <v>322</v>
      </c>
      <c r="E49" s="35" t="s">
        <v>46</v>
      </c>
      <c r="F49" s="31" t="s">
        <v>110</v>
      </c>
      <c r="G49" s="35" t="s">
        <v>113</v>
      </c>
      <c r="H49" s="38">
        <v>2.94</v>
      </c>
      <c r="I49" s="34">
        <v>200</v>
      </c>
      <c r="J49" s="125">
        <f t="shared" si="0"/>
        <v>200</v>
      </c>
      <c r="K49" s="126" t="str">
        <f t="shared" si="1"/>
        <v>OK</v>
      </c>
      <c r="L49" s="71"/>
      <c r="M49" s="21"/>
      <c r="N49" s="21"/>
      <c r="O49" s="21"/>
      <c r="P49" s="21"/>
      <c r="Q49" s="21"/>
      <c r="R49" s="21"/>
      <c r="S49" s="21"/>
      <c r="T49" s="21"/>
      <c r="U49" s="21"/>
      <c r="V49" s="21"/>
      <c r="W49" s="21"/>
      <c r="X49" s="21"/>
      <c r="Y49" s="21"/>
    </row>
    <row r="50" spans="1:25" ht="171" x14ac:dyDescent="0.25">
      <c r="A50" s="136"/>
      <c r="B50" s="147"/>
      <c r="C50" s="25">
        <v>47</v>
      </c>
      <c r="D50" s="26" t="s">
        <v>323</v>
      </c>
      <c r="E50" s="35" t="s">
        <v>46</v>
      </c>
      <c r="F50" s="31" t="s">
        <v>110</v>
      </c>
      <c r="G50" s="35" t="s">
        <v>113</v>
      </c>
      <c r="H50" s="38">
        <v>2.2000000000000002</v>
      </c>
      <c r="I50" s="34">
        <v>300</v>
      </c>
      <c r="J50" s="125">
        <f t="shared" si="0"/>
        <v>300</v>
      </c>
      <c r="K50" s="126" t="str">
        <f t="shared" si="1"/>
        <v>OK</v>
      </c>
      <c r="L50" s="71"/>
      <c r="M50" s="21"/>
      <c r="N50" s="21"/>
      <c r="O50" s="21"/>
      <c r="P50" s="21"/>
      <c r="Q50" s="21"/>
      <c r="R50" s="21"/>
      <c r="S50" s="21"/>
      <c r="T50" s="21"/>
      <c r="U50" s="21"/>
      <c r="V50" s="21"/>
      <c r="W50" s="21"/>
      <c r="X50" s="21"/>
      <c r="Y50" s="21"/>
    </row>
    <row r="51" spans="1:25" ht="171" x14ac:dyDescent="0.25">
      <c r="A51" s="136"/>
      <c r="B51" s="147"/>
      <c r="C51" s="25">
        <v>48</v>
      </c>
      <c r="D51" s="26" t="s">
        <v>324</v>
      </c>
      <c r="E51" s="35" t="s">
        <v>46</v>
      </c>
      <c r="F51" s="31" t="s">
        <v>110</v>
      </c>
      <c r="G51" s="35" t="s">
        <v>113</v>
      </c>
      <c r="H51" s="38">
        <v>2.4300000000000002</v>
      </c>
      <c r="I51" s="34">
        <v>300</v>
      </c>
      <c r="J51" s="125">
        <f t="shared" si="0"/>
        <v>300</v>
      </c>
      <c r="K51" s="126" t="str">
        <f t="shared" si="1"/>
        <v>OK</v>
      </c>
      <c r="L51" s="71"/>
      <c r="M51" s="21"/>
      <c r="N51" s="21"/>
      <c r="O51" s="21"/>
      <c r="P51" s="21"/>
      <c r="Q51" s="21"/>
      <c r="R51" s="21"/>
      <c r="S51" s="21"/>
      <c r="T51" s="21"/>
      <c r="U51" s="21"/>
      <c r="V51" s="21"/>
      <c r="W51" s="21"/>
      <c r="X51" s="21"/>
      <c r="Y51" s="21"/>
    </row>
    <row r="52" spans="1:25" ht="185.25" x14ac:dyDescent="0.25">
      <c r="A52" s="136"/>
      <c r="B52" s="147"/>
      <c r="C52" s="25">
        <v>49</v>
      </c>
      <c r="D52" s="26" t="s">
        <v>325</v>
      </c>
      <c r="E52" s="35" t="s">
        <v>46</v>
      </c>
      <c r="F52" s="31" t="s">
        <v>110</v>
      </c>
      <c r="G52" s="35" t="s">
        <v>113</v>
      </c>
      <c r="H52" s="38">
        <v>3.76</v>
      </c>
      <c r="I52" s="34">
        <v>300</v>
      </c>
      <c r="J52" s="125">
        <f t="shared" si="0"/>
        <v>300</v>
      </c>
      <c r="K52" s="126" t="str">
        <f t="shared" si="1"/>
        <v>OK</v>
      </c>
      <c r="L52" s="71"/>
      <c r="M52" s="21"/>
      <c r="N52" s="21"/>
      <c r="O52" s="21"/>
      <c r="P52" s="21"/>
      <c r="Q52" s="21"/>
      <c r="R52" s="21"/>
      <c r="S52" s="21"/>
      <c r="T52" s="21"/>
      <c r="U52" s="21"/>
      <c r="V52" s="21"/>
      <c r="W52" s="21"/>
      <c r="X52" s="21"/>
      <c r="Y52" s="21"/>
    </row>
  </sheetData>
  <mergeCells count="40">
    <mergeCell ref="Y1:Y2"/>
    <mergeCell ref="X1:X2"/>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89" priority="16" stopIfTrue="1" operator="greaterThan">
      <formula>0</formula>
    </cfRule>
    <cfRule type="cellIs" dxfId="88" priority="17" stopIfTrue="1" operator="greaterThan">
      <formula>0</formula>
    </cfRule>
    <cfRule type="cellIs" dxfId="87" priority="18" stopIfTrue="1" operator="greaterThan">
      <formula>0</formula>
    </cfRule>
  </conditionalFormatting>
  <conditionalFormatting sqref="L5:L28">
    <cfRule type="cellIs" dxfId="86" priority="13" stopIfTrue="1" operator="greaterThan">
      <formula>0</formula>
    </cfRule>
    <cfRule type="cellIs" dxfId="85" priority="14" stopIfTrue="1" operator="greaterThan">
      <formula>0</formula>
    </cfRule>
    <cfRule type="cellIs" dxfId="84" priority="15" stopIfTrue="1" operator="greaterThan">
      <formula>0</formula>
    </cfRule>
  </conditionalFormatting>
  <conditionalFormatting sqref="M4:X4">
    <cfRule type="cellIs" dxfId="83" priority="10" stopIfTrue="1" operator="greaterThan">
      <formula>0</formula>
    </cfRule>
    <cfRule type="cellIs" dxfId="82" priority="11" stopIfTrue="1" operator="greaterThan">
      <formula>0</formula>
    </cfRule>
    <cfRule type="cellIs" dxfId="81" priority="12" stopIfTrue="1" operator="greaterThan">
      <formula>0</formula>
    </cfRule>
  </conditionalFormatting>
  <conditionalFormatting sqref="M5:X28">
    <cfRule type="cellIs" dxfId="80" priority="7" stopIfTrue="1" operator="greaterThan">
      <formula>0</formula>
    </cfRule>
    <cfRule type="cellIs" dxfId="79" priority="8" stopIfTrue="1" operator="greaterThan">
      <formula>0</formula>
    </cfRule>
    <cfRule type="cellIs" dxfId="78" priority="9" stopIfTrue="1" operator="greaterThan">
      <formula>0</formula>
    </cfRule>
  </conditionalFormatting>
  <conditionalFormatting sqref="Y4">
    <cfRule type="cellIs" dxfId="77" priority="4" stopIfTrue="1" operator="greaterThan">
      <formula>0</formula>
    </cfRule>
    <cfRule type="cellIs" dxfId="76" priority="5" stopIfTrue="1" operator="greaterThan">
      <formula>0</formula>
    </cfRule>
    <cfRule type="cellIs" dxfId="75" priority="6" stopIfTrue="1" operator="greaterThan">
      <formula>0</formula>
    </cfRule>
  </conditionalFormatting>
  <conditionalFormatting sqref="Y5:Y28">
    <cfRule type="cellIs" dxfId="74" priority="1" stopIfTrue="1" operator="greaterThan">
      <formula>0</formula>
    </cfRule>
    <cfRule type="cellIs" dxfId="73" priority="2" stopIfTrue="1" operator="greaterThan">
      <formula>0</formula>
    </cfRule>
    <cfRule type="cellIs" dxfId="7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topLeftCell="E1" zoomScale="70" zoomScaleNormal="70" workbookViewId="0">
      <selection activeCell="L1" sqref="L1:L2"/>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21" width="18.28515625" style="18" customWidth="1"/>
    <col min="22" max="16384" width="9.7109375" style="15"/>
  </cols>
  <sheetData>
    <row r="1" spans="1:21" ht="33" customHeight="1" x14ac:dyDescent="0.25">
      <c r="A1" s="142" t="s">
        <v>52</v>
      </c>
      <c r="B1" s="142"/>
      <c r="C1" s="142"/>
      <c r="D1" s="142" t="s">
        <v>53</v>
      </c>
      <c r="E1" s="142"/>
      <c r="F1" s="142"/>
      <c r="G1" s="142"/>
      <c r="H1" s="142"/>
      <c r="I1" s="142" t="s">
        <v>54</v>
      </c>
      <c r="J1" s="142"/>
      <c r="K1" s="142"/>
      <c r="L1" s="143" t="s">
        <v>214</v>
      </c>
      <c r="M1" s="143" t="s">
        <v>215</v>
      </c>
      <c r="N1" s="143" t="s">
        <v>216</v>
      </c>
      <c r="O1" s="143" t="s">
        <v>217</v>
      </c>
      <c r="P1" s="143" t="s">
        <v>218</v>
      </c>
      <c r="Q1" s="143" t="s">
        <v>219</v>
      </c>
      <c r="R1" s="141" t="s">
        <v>220</v>
      </c>
      <c r="S1" s="141" t="s">
        <v>338</v>
      </c>
      <c r="T1" s="141" t="s">
        <v>339</v>
      </c>
      <c r="U1" s="141" t="s">
        <v>340</v>
      </c>
    </row>
    <row r="2" spans="1:21" ht="21.75" customHeight="1" x14ac:dyDescent="0.25">
      <c r="A2" s="142" t="s">
        <v>35</v>
      </c>
      <c r="B2" s="142"/>
      <c r="C2" s="142"/>
      <c r="D2" s="142"/>
      <c r="E2" s="142"/>
      <c r="F2" s="142"/>
      <c r="G2" s="142"/>
      <c r="H2" s="142"/>
      <c r="I2" s="142"/>
      <c r="J2" s="142"/>
      <c r="K2" s="142"/>
      <c r="L2" s="144"/>
      <c r="M2" s="144"/>
      <c r="N2" s="144"/>
      <c r="O2" s="144"/>
      <c r="P2" s="144"/>
      <c r="Q2" s="144"/>
      <c r="R2" s="141"/>
      <c r="S2" s="141"/>
      <c r="T2" s="141"/>
      <c r="U2" s="141"/>
    </row>
    <row r="3" spans="1:21"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42167</v>
      </c>
      <c r="M3" s="105">
        <v>42191</v>
      </c>
      <c r="N3" s="105">
        <v>42149</v>
      </c>
      <c r="O3" s="105">
        <v>42149</v>
      </c>
      <c r="P3" s="105">
        <v>42149</v>
      </c>
      <c r="Q3" s="105">
        <v>42149</v>
      </c>
      <c r="R3" s="105">
        <v>42262</v>
      </c>
      <c r="S3" s="105">
        <v>42334</v>
      </c>
      <c r="T3" s="105">
        <v>42334</v>
      </c>
      <c r="U3" s="105">
        <v>42334</v>
      </c>
    </row>
    <row r="4" spans="1:21" ht="85.5" x14ac:dyDescent="0.25">
      <c r="A4" s="138" t="s">
        <v>121</v>
      </c>
      <c r="B4" s="148">
        <v>1</v>
      </c>
      <c r="C4" s="23">
        <v>1</v>
      </c>
      <c r="D4" s="24" t="s">
        <v>55</v>
      </c>
      <c r="E4" s="33" t="s">
        <v>41</v>
      </c>
      <c r="F4" s="30" t="s">
        <v>95</v>
      </c>
      <c r="G4" s="33" t="s">
        <v>113</v>
      </c>
      <c r="H4" s="37">
        <v>0</v>
      </c>
      <c r="I4" s="33"/>
      <c r="J4" s="125">
        <f t="shared" ref="J4:J35" si="0">I4-(SUM(L4:U4))</f>
        <v>0</v>
      </c>
      <c r="K4" s="126" t="str">
        <f>IF(J4&lt;0,"ATENÇÃO","OK")</f>
        <v>OK</v>
      </c>
      <c r="L4" s="19">
        <v>0</v>
      </c>
      <c r="M4" s="19">
        <v>0</v>
      </c>
      <c r="N4" s="19">
        <v>0</v>
      </c>
      <c r="O4" s="19">
        <v>0</v>
      </c>
      <c r="P4" s="19">
        <v>0</v>
      </c>
      <c r="Q4" s="19">
        <v>0</v>
      </c>
      <c r="R4" s="19">
        <v>0</v>
      </c>
      <c r="S4" s="19">
        <v>0</v>
      </c>
      <c r="T4" s="19">
        <v>0</v>
      </c>
      <c r="U4" s="19">
        <v>0</v>
      </c>
    </row>
    <row r="5" spans="1:21" ht="142.5" x14ac:dyDescent="0.25">
      <c r="A5" s="138"/>
      <c r="B5" s="148"/>
      <c r="C5" s="23">
        <v>2</v>
      </c>
      <c r="D5" s="24" t="s">
        <v>56</v>
      </c>
      <c r="E5" s="33" t="s">
        <v>90</v>
      </c>
      <c r="F5" s="30"/>
      <c r="G5" s="33" t="s">
        <v>113</v>
      </c>
      <c r="H5" s="37">
        <v>0</v>
      </c>
      <c r="I5" s="33">
        <v>20</v>
      </c>
      <c r="J5" s="125">
        <f t="shared" si="0"/>
        <v>20</v>
      </c>
      <c r="K5" s="126" t="str">
        <f t="shared" ref="K5:K52" si="1">IF(J5&lt;0,"ATENÇÃO","OK")</f>
        <v>OK</v>
      </c>
      <c r="L5" s="19">
        <v>0</v>
      </c>
      <c r="M5" s="19">
        <v>0</v>
      </c>
      <c r="N5" s="19">
        <v>0</v>
      </c>
      <c r="O5" s="19">
        <v>0</v>
      </c>
      <c r="P5" s="19">
        <v>0</v>
      </c>
      <c r="Q5" s="19">
        <v>0</v>
      </c>
      <c r="R5" s="19">
        <v>0</v>
      </c>
      <c r="S5" s="19">
        <v>0</v>
      </c>
      <c r="T5" s="19">
        <v>0</v>
      </c>
      <c r="U5" s="19">
        <v>0</v>
      </c>
    </row>
    <row r="6" spans="1:21"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row>
    <row r="7" spans="1:21"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row>
    <row r="8" spans="1:21" ht="231" customHeight="1" x14ac:dyDescent="0.25">
      <c r="A8" s="127" t="s">
        <v>115</v>
      </c>
      <c r="B8" s="98">
        <v>2</v>
      </c>
      <c r="C8" s="25">
        <v>5</v>
      </c>
      <c r="D8" s="26" t="s">
        <v>59</v>
      </c>
      <c r="E8" s="34" t="s">
        <v>91</v>
      </c>
      <c r="F8" s="31" t="s">
        <v>96</v>
      </c>
      <c r="G8" s="34" t="s">
        <v>113</v>
      </c>
      <c r="H8" s="38">
        <v>1.21</v>
      </c>
      <c r="I8" s="34">
        <v>510</v>
      </c>
      <c r="J8" s="125">
        <f t="shared" si="0"/>
        <v>0</v>
      </c>
      <c r="K8" s="126" t="str">
        <f t="shared" si="1"/>
        <v>OK</v>
      </c>
      <c r="L8" s="19">
        <v>0</v>
      </c>
      <c r="M8" s="19">
        <v>0</v>
      </c>
      <c r="N8" s="19">
        <v>0</v>
      </c>
      <c r="O8" s="19">
        <v>0</v>
      </c>
      <c r="P8" s="19">
        <v>240</v>
      </c>
      <c r="Q8" s="19">
        <v>0</v>
      </c>
      <c r="R8" s="19">
        <v>0</v>
      </c>
      <c r="S8" s="19">
        <v>270</v>
      </c>
      <c r="T8" s="19">
        <v>0</v>
      </c>
      <c r="U8" s="19">
        <v>0</v>
      </c>
    </row>
    <row r="9" spans="1:21" ht="213.75" x14ac:dyDescent="0.25">
      <c r="A9" s="135" t="s">
        <v>116</v>
      </c>
      <c r="B9" s="148">
        <v>3</v>
      </c>
      <c r="C9" s="23">
        <v>6</v>
      </c>
      <c r="D9" s="24" t="s">
        <v>60</v>
      </c>
      <c r="E9" s="33" t="s">
        <v>44</v>
      </c>
      <c r="F9" s="30" t="s">
        <v>97</v>
      </c>
      <c r="G9" s="33" t="s">
        <v>113</v>
      </c>
      <c r="H9" s="37">
        <v>1.1000000000000001</v>
      </c>
      <c r="I9" s="33">
        <v>900</v>
      </c>
      <c r="J9" s="125">
        <f t="shared" si="0"/>
        <v>360</v>
      </c>
      <c r="K9" s="126" t="str">
        <f t="shared" si="1"/>
        <v>OK</v>
      </c>
      <c r="L9" s="19">
        <v>0</v>
      </c>
      <c r="M9" s="19">
        <v>0</v>
      </c>
      <c r="N9" s="19">
        <v>0</v>
      </c>
      <c r="O9" s="19">
        <v>240</v>
      </c>
      <c r="P9" s="19">
        <v>0</v>
      </c>
      <c r="Q9" s="19">
        <v>0</v>
      </c>
      <c r="R9" s="19">
        <v>0</v>
      </c>
      <c r="S9" s="19">
        <v>0</v>
      </c>
      <c r="T9" s="19">
        <v>300</v>
      </c>
      <c r="U9" s="19">
        <v>0</v>
      </c>
    </row>
    <row r="10" spans="1:21" ht="213.75" x14ac:dyDescent="0.25">
      <c r="A10" s="135"/>
      <c r="B10" s="148"/>
      <c r="C10" s="23">
        <v>7</v>
      </c>
      <c r="D10" s="24" t="s">
        <v>61</v>
      </c>
      <c r="E10" s="33" t="s">
        <v>44</v>
      </c>
      <c r="F10" s="30" t="s">
        <v>98</v>
      </c>
      <c r="G10" s="33" t="s">
        <v>113</v>
      </c>
      <c r="H10" s="37">
        <v>6.8</v>
      </c>
      <c r="I10" s="33"/>
      <c r="J10" s="125">
        <f t="shared" si="0"/>
        <v>0</v>
      </c>
      <c r="K10" s="126" t="str">
        <f t="shared" si="1"/>
        <v>OK</v>
      </c>
      <c r="L10" s="19">
        <v>0</v>
      </c>
      <c r="M10" s="19">
        <v>0</v>
      </c>
      <c r="N10" s="19">
        <v>0</v>
      </c>
      <c r="O10" s="19">
        <v>0</v>
      </c>
      <c r="P10" s="19">
        <v>0</v>
      </c>
      <c r="Q10" s="19">
        <v>0</v>
      </c>
      <c r="R10" s="19">
        <v>0</v>
      </c>
      <c r="S10" s="19">
        <v>0</v>
      </c>
      <c r="T10" s="19">
        <v>0</v>
      </c>
      <c r="U10" s="19">
        <v>0</v>
      </c>
    </row>
    <row r="11" spans="1:21" ht="285" x14ac:dyDescent="0.25">
      <c r="A11" s="135"/>
      <c r="B11" s="148"/>
      <c r="C11" s="23">
        <v>8</v>
      </c>
      <c r="D11" s="24" t="s">
        <v>62</v>
      </c>
      <c r="E11" s="33" t="s">
        <v>41</v>
      </c>
      <c r="F11" s="30" t="s">
        <v>99</v>
      </c>
      <c r="G11" s="33" t="s">
        <v>113</v>
      </c>
      <c r="H11" s="37">
        <v>0.73</v>
      </c>
      <c r="I11" s="33">
        <v>100</v>
      </c>
      <c r="J11" s="125">
        <f t="shared" si="0"/>
        <v>0</v>
      </c>
      <c r="K11" s="126" t="str">
        <f t="shared" si="1"/>
        <v>OK</v>
      </c>
      <c r="L11" s="19">
        <v>0</v>
      </c>
      <c r="M11" s="19">
        <v>0</v>
      </c>
      <c r="N11" s="19">
        <v>0</v>
      </c>
      <c r="O11" s="19">
        <v>100</v>
      </c>
      <c r="P11" s="19">
        <v>0</v>
      </c>
      <c r="Q11" s="19">
        <v>0</v>
      </c>
      <c r="R11" s="19">
        <v>0</v>
      </c>
      <c r="S11" s="19">
        <v>0</v>
      </c>
      <c r="T11" s="19">
        <v>0</v>
      </c>
      <c r="U11" s="19">
        <v>0</v>
      </c>
    </row>
    <row r="12" spans="1:21" ht="299.25" x14ac:dyDescent="0.25">
      <c r="A12" s="135" t="s">
        <v>116</v>
      </c>
      <c r="B12" s="147">
        <v>4</v>
      </c>
      <c r="C12" s="25">
        <v>9</v>
      </c>
      <c r="D12" s="26" t="s">
        <v>312</v>
      </c>
      <c r="E12" s="34" t="s">
        <v>44</v>
      </c>
      <c r="F12" s="31" t="s">
        <v>97</v>
      </c>
      <c r="G12" s="34" t="s">
        <v>113</v>
      </c>
      <c r="H12" s="38">
        <v>1.1000000000000001</v>
      </c>
      <c r="I12" s="34">
        <v>400</v>
      </c>
      <c r="J12" s="125">
        <f t="shared" si="0"/>
        <v>88</v>
      </c>
      <c r="K12" s="126" t="str">
        <f t="shared" si="1"/>
        <v>OK</v>
      </c>
      <c r="L12" s="19">
        <v>0</v>
      </c>
      <c r="M12" s="19">
        <v>0</v>
      </c>
      <c r="N12" s="19">
        <v>0</v>
      </c>
      <c r="O12" s="19">
        <v>192</v>
      </c>
      <c r="P12" s="19">
        <v>0</v>
      </c>
      <c r="Q12" s="19">
        <v>0</v>
      </c>
      <c r="R12" s="19">
        <v>0</v>
      </c>
      <c r="S12" s="19">
        <v>0</v>
      </c>
      <c r="T12" s="19">
        <v>120</v>
      </c>
      <c r="U12" s="19">
        <v>0</v>
      </c>
    </row>
    <row r="13" spans="1:21" ht="285" x14ac:dyDescent="0.25">
      <c r="A13" s="135"/>
      <c r="B13" s="147"/>
      <c r="C13" s="25">
        <v>10</v>
      </c>
      <c r="D13" s="26" t="s">
        <v>313</v>
      </c>
      <c r="E13" s="34" t="s">
        <v>44</v>
      </c>
      <c r="F13" s="31" t="s">
        <v>97</v>
      </c>
      <c r="G13" s="34" t="s">
        <v>113</v>
      </c>
      <c r="H13" s="38">
        <v>1.52</v>
      </c>
      <c r="I13" s="34">
        <v>100</v>
      </c>
      <c r="J13" s="125">
        <f t="shared" si="0"/>
        <v>4</v>
      </c>
      <c r="K13" s="126" t="str">
        <f t="shared" si="1"/>
        <v>OK</v>
      </c>
      <c r="L13" s="19">
        <v>0</v>
      </c>
      <c r="M13" s="19">
        <v>0</v>
      </c>
      <c r="N13" s="19">
        <v>0</v>
      </c>
      <c r="O13" s="19">
        <v>60</v>
      </c>
      <c r="P13" s="19">
        <v>0</v>
      </c>
      <c r="Q13" s="19">
        <v>0</v>
      </c>
      <c r="R13" s="19">
        <v>0</v>
      </c>
      <c r="S13" s="19">
        <v>0</v>
      </c>
      <c r="T13" s="19">
        <v>36</v>
      </c>
      <c r="U13" s="19">
        <v>0</v>
      </c>
    </row>
    <row r="14" spans="1:21" ht="327.75" x14ac:dyDescent="0.25">
      <c r="A14" s="135"/>
      <c r="B14" s="147"/>
      <c r="C14" s="25">
        <v>11</v>
      </c>
      <c r="D14" s="26" t="s">
        <v>63</v>
      </c>
      <c r="E14" s="34" t="s">
        <v>44</v>
      </c>
      <c r="F14" s="31" t="s">
        <v>97</v>
      </c>
      <c r="G14" s="34" t="s">
        <v>113</v>
      </c>
      <c r="H14" s="38">
        <v>1.4</v>
      </c>
      <c r="I14" s="34">
        <v>30</v>
      </c>
      <c r="J14" s="125">
        <f t="shared" si="0"/>
        <v>30</v>
      </c>
      <c r="K14" s="126" t="str">
        <f t="shared" si="1"/>
        <v>OK</v>
      </c>
      <c r="L14" s="19">
        <v>0</v>
      </c>
      <c r="M14" s="19">
        <v>0</v>
      </c>
      <c r="N14" s="19">
        <v>0</v>
      </c>
      <c r="O14" s="19">
        <v>0</v>
      </c>
      <c r="P14" s="19">
        <v>0</v>
      </c>
      <c r="Q14" s="19">
        <v>0</v>
      </c>
      <c r="R14" s="19">
        <v>0</v>
      </c>
      <c r="S14" s="19">
        <v>0</v>
      </c>
      <c r="T14" s="19">
        <v>0</v>
      </c>
      <c r="U14" s="19">
        <v>0</v>
      </c>
    </row>
    <row r="15" spans="1:21" ht="213.75" x14ac:dyDescent="0.25">
      <c r="A15" s="135" t="s">
        <v>116</v>
      </c>
      <c r="B15" s="148">
        <v>5</v>
      </c>
      <c r="C15" s="23">
        <v>12</v>
      </c>
      <c r="D15" s="24" t="s">
        <v>314</v>
      </c>
      <c r="E15" s="33" t="s">
        <v>41</v>
      </c>
      <c r="F15" s="30" t="s">
        <v>97</v>
      </c>
      <c r="G15" s="33" t="s">
        <v>113</v>
      </c>
      <c r="H15" s="37">
        <v>2.2000000000000002</v>
      </c>
      <c r="I15" s="33">
        <v>400</v>
      </c>
      <c r="J15" s="125">
        <f t="shared" si="0"/>
        <v>0</v>
      </c>
      <c r="K15" s="126" t="str">
        <f t="shared" si="1"/>
        <v>OK</v>
      </c>
      <c r="L15" s="19">
        <v>0</v>
      </c>
      <c r="M15" s="19">
        <v>0</v>
      </c>
      <c r="N15" s="19">
        <v>0</v>
      </c>
      <c r="O15" s="19">
        <v>240</v>
      </c>
      <c r="P15" s="19">
        <v>0</v>
      </c>
      <c r="Q15" s="19">
        <v>0</v>
      </c>
      <c r="R15" s="19">
        <v>0</v>
      </c>
      <c r="S15" s="19">
        <v>0</v>
      </c>
      <c r="T15" s="19">
        <v>160</v>
      </c>
      <c r="U15" s="19">
        <v>0</v>
      </c>
    </row>
    <row r="16" spans="1:21" ht="285" x14ac:dyDescent="0.25">
      <c r="A16" s="135"/>
      <c r="B16" s="148"/>
      <c r="C16" s="23">
        <v>13</v>
      </c>
      <c r="D16" s="24" t="s">
        <v>315</v>
      </c>
      <c r="E16" s="33" t="s">
        <v>41</v>
      </c>
      <c r="F16" s="30" t="s">
        <v>97</v>
      </c>
      <c r="G16" s="33" t="s">
        <v>113</v>
      </c>
      <c r="H16" s="37">
        <v>1.45</v>
      </c>
      <c r="I16" s="33">
        <v>400</v>
      </c>
      <c r="J16" s="125">
        <f t="shared" si="0"/>
        <v>0</v>
      </c>
      <c r="K16" s="126" t="str">
        <f t="shared" si="1"/>
        <v>OK</v>
      </c>
      <c r="L16" s="19">
        <v>0</v>
      </c>
      <c r="M16" s="19">
        <v>0</v>
      </c>
      <c r="N16" s="19">
        <v>0</v>
      </c>
      <c r="O16" s="19">
        <v>180</v>
      </c>
      <c r="P16" s="19">
        <v>0</v>
      </c>
      <c r="Q16" s="19">
        <v>0</v>
      </c>
      <c r="R16" s="19">
        <v>0</v>
      </c>
      <c r="S16" s="19">
        <v>0</v>
      </c>
      <c r="T16" s="19">
        <v>220</v>
      </c>
      <c r="U16" s="19">
        <v>0</v>
      </c>
    </row>
    <row r="17" spans="1:21" ht="270.75" x14ac:dyDescent="0.25">
      <c r="A17" s="127" t="s">
        <v>117</v>
      </c>
      <c r="B17" s="98">
        <v>6</v>
      </c>
      <c r="C17" s="25">
        <v>14</v>
      </c>
      <c r="D17" s="26" t="s">
        <v>64</v>
      </c>
      <c r="E17" s="34" t="s">
        <v>41</v>
      </c>
      <c r="F17" s="31" t="s">
        <v>100</v>
      </c>
      <c r="G17" s="34" t="s">
        <v>113</v>
      </c>
      <c r="H17" s="38">
        <v>2.4300000000000002</v>
      </c>
      <c r="I17" s="34">
        <v>150</v>
      </c>
      <c r="J17" s="125">
        <f t="shared" si="0"/>
        <v>150</v>
      </c>
      <c r="K17" s="126" t="str">
        <f t="shared" si="1"/>
        <v>OK</v>
      </c>
      <c r="L17" s="19">
        <v>0</v>
      </c>
      <c r="M17" s="19">
        <v>0</v>
      </c>
      <c r="N17" s="19">
        <v>0</v>
      </c>
      <c r="O17" s="19">
        <v>0</v>
      </c>
      <c r="P17" s="19">
        <v>0</v>
      </c>
      <c r="Q17" s="19">
        <v>0</v>
      </c>
      <c r="R17" s="19">
        <v>0</v>
      </c>
      <c r="S17" s="19">
        <v>0</v>
      </c>
      <c r="T17" s="19">
        <v>0</v>
      </c>
      <c r="U17" s="19">
        <v>0</v>
      </c>
    </row>
    <row r="18" spans="1:21" ht="242.25" x14ac:dyDescent="0.25">
      <c r="A18" s="135" t="s">
        <v>118</v>
      </c>
      <c r="B18" s="148">
        <v>7</v>
      </c>
      <c r="C18" s="23">
        <v>15</v>
      </c>
      <c r="D18" s="24" t="s">
        <v>65</v>
      </c>
      <c r="E18" s="33" t="s">
        <v>41</v>
      </c>
      <c r="F18" s="30" t="s">
        <v>101</v>
      </c>
      <c r="G18" s="33" t="s">
        <v>113</v>
      </c>
      <c r="H18" s="37">
        <v>0.63</v>
      </c>
      <c r="I18" s="33">
        <v>30</v>
      </c>
      <c r="J18" s="125">
        <f t="shared" si="0"/>
        <v>0</v>
      </c>
      <c r="K18" s="126" t="str">
        <f t="shared" si="1"/>
        <v>OK</v>
      </c>
      <c r="L18" s="19">
        <v>0</v>
      </c>
      <c r="M18" s="19">
        <v>0</v>
      </c>
      <c r="N18" s="19">
        <v>0</v>
      </c>
      <c r="O18" s="19">
        <v>0</v>
      </c>
      <c r="P18" s="19">
        <v>0</v>
      </c>
      <c r="Q18" s="19">
        <v>0</v>
      </c>
      <c r="R18" s="19">
        <v>0</v>
      </c>
      <c r="S18" s="19">
        <v>0</v>
      </c>
      <c r="T18" s="19">
        <v>0</v>
      </c>
      <c r="U18" s="19">
        <v>30</v>
      </c>
    </row>
    <row r="19" spans="1:21" ht="156.75" x14ac:dyDescent="0.25">
      <c r="A19" s="135"/>
      <c r="B19" s="148"/>
      <c r="C19" s="23">
        <v>16</v>
      </c>
      <c r="D19" s="24" t="s">
        <v>66</v>
      </c>
      <c r="E19" s="33" t="s">
        <v>41</v>
      </c>
      <c r="F19" s="30" t="s">
        <v>101</v>
      </c>
      <c r="G19" s="33" t="s">
        <v>113</v>
      </c>
      <c r="H19" s="37">
        <v>1.08</v>
      </c>
      <c r="I19" s="33">
        <v>10</v>
      </c>
      <c r="J19" s="125">
        <f t="shared" si="0"/>
        <v>0</v>
      </c>
      <c r="K19" s="126" t="str">
        <f t="shared" si="1"/>
        <v>OK</v>
      </c>
      <c r="L19" s="19">
        <v>0</v>
      </c>
      <c r="M19" s="19">
        <v>0</v>
      </c>
      <c r="N19" s="19">
        <v>0</v>
      </c>
      <c r="O19" s="19">
        <v>0</v>
      </c>
      <c r="P19" s="19">
        <v>0</v>
      </c>
      <c r="Q19" s="19">
        <v>0</v>
      </c>
      <c r="R19" s="19">
        <v>0</v>
      </c>
      <c r="S19" s="19">
        <v>0</v>
      </c>
      <c r="T19" s="19">
        <v>0</v>
      </c>
      <c r="U19" s="19">
        <v>10</v>
      </c>
    </row>
    <row r="20" spans="1:21" ht="213.75" x14ac:dyDescent="0.25">
      <c r="A20" s="135"/>
      <c r="B20" s="148"/>
      <c r="C20" s="23">
        <v>17</v>
      </c>
      <c r="D20" s="24" t="s">
        <v>67</v>
      </c>
      <c r="E20" s="33" t="s">
        <v>44</v>
      </c>
      <c r="F20" s="30" t="s">
        <v>99</v>
      </c>
      <c r="G20" s="33" t="s">
        <v>113</v>
      </c>
      <c r="H20" s="37">
        <v>1.35</v>
      </c>
      <c r="I20" s="33">
        <v>100</v>
      </c>
      <c r="J20" s="125">
        <f t="shared" si="0"/>
        <v>64</v>
      </c>
      <c r="K20" s="126" t="str">
        <f t="shared" si="1"/>
        <v>OK</v>
      </c>
      <c r="L20" s="19">
        <v>0</v>
      </c>
      <c r="M20" s="19">
        <v>0</v>
      </c>
      <c r="N20" s="19">
        <v>0</v>
      </c>
      <c r="O20" s="19">
        <v>0</v>
      </c>
      <c r="P20" s="19">
        <v>0</v>
      </c>
      <c r="Q20" s="19">
        <v>0</v>
      </c>
      <c r="R20" s="19">
        <v>0</v>
      </c>
      <c r="S20" s="19">
        <v>0</v>
      </c>
      <c r="T20" s="19">
        <v>0</v>
      </c>
      <c r="U20" s="19">
        <v>36</v>
      </c>
    </row>
    <row r="21" spans="1:21" ht="171" x14ac:dyDescent="0.25">
      <c r="A21" s="135"/>
      <c r="B21" s="148"/>
      <c r="C21" s="23">
        <v>18</v>
      </c>
      <c r="D21" s="27" t="s">
        <v>68</v>
      </c>
      <c r="E21" s="33" t="s">
        <v>41</v>
      </c>
      <c r="F21" s="30" t="s">
        <v>102</v>
      </c>
      <c r="G21" s="33" t="s">
        <v>113</v>
      </c>
      <c r="H21" s="37">
        <v>3.32</v>
      </c>
      <c r="I21" s="33">
        <v>100</v>
      </c>
      <c r="J21" s="125">
        <f t="shared" si="0"/>
        <v>10</v>
      </c>
      <c r="K21" s="126" t="str">
        <f t="shared" si="1"/>
        <v>OK</v>
      </c>
      <c r="L21" s="19">
        <v>0</v>
      </c>
      <c r="M21" s="19">
        <v>0</v>
      </c>
      <c r="N21" s="19">
        <v>50</v>
      </c>
      <c r="O21" s="19">
        <v>0</v>
      </c>
      <c r="P21" s="19">
        <v>0</v>
      </c>
      <c r="Q21" s="19">
        <v>0</v>
      </c>
      <c r="R21" s="19">
        <v>0</v>
      </c>
      <c r="S21" s="19">
        <v>0</v>
      </c>
      <c r="T21" s="19">
        <v>0</v>
      </c>
      <c r="U21" s="19">
        <v>40</v>
      </c>
    </row>
    <row r="22" spans="1:21" ht="342" x14ac:dyDescent="0.25">
      <c r="A22" s="127" t="s">
        <v>116</v>
      </c>
      <c r="B22" s="98">
        <v>8</v>
      </c>
      <c r="C22" s="25">
        <v>19</v>
      </c>
      <c r="D22" s="26" t="s">
        <v>69</v>
      </c>
      <c r="E22" s="34" t="s">
        <v>44</v>
      </c>
      <c r="F22" s="31" t="s">
        <v>97</v>
      </c>
      <c r="G22" s="34" t="s">
        <v>113</v>
      </c>
      <c r="H22" s="38">
        <v>3.03</v>
      </c>
      <c r="I22" s="34">
        <v>100</v>
      </c>
      <c r="J22" s="125">
        <f t="shared" si="0"/>
        <v>4</v>
      </c>
      <c r="K22" s="126" t="str">
        <f t="shared" si="1"/>
        <v>OK</v>
      </c>
      <c r="L22" s="19">
        <v>0</v>
      </c>
      <c r="M22" s="19">
        <v>0</v>
      </c>
      <c r="N22" s="19">
        <v>0</v>
      </c>
      <c r="O22" s="19">
        <v>48</v>
      </c>
      <c r="P22" s="19">
        <v>0</v>
      </c>
      <c r="Q22" s="19">
        <v>0</v>
      </c>
      <c r="R22" s="19">
        <v>0</v>
      </c>
      <c r="S22" s="19">
        <v>0</v>
      </c>
      <c r="T22" s="19">
        <v>48</v>
      </c>
      <c r="U22" s="19">
        <v>0</v>
      </c>
    </row>
    <row r="23" spans="1:21" ht="327.75" x14ac:dyDescent="0.25">
      <c r="A23" s="128" t="s">
        <v>119</v>
      </c>
      <c r="B23" s="99">
        <v>9</v>
      </c>
      <c r="C23" s="23">
        <v>20</v>
      </c>
      <c r="D23" s="24" t="s">
        <v>70</v>
      </c>
      <c r="E23" s="33" t="s">
        <v>44</v>
      </c>
      <c r="F23" s="30" t="s">
        <v>103</v>
      </c>
      <c r="G23" s="33" t="s">
        <v>113</v>
      </c>
      <c r="H23" s="37">
        <v>3.24</v>
      </c>
      <c r="I23" s="33">
        <v>500</v>
      </c>
      <c r="J23" s="125">
        <f t="shared" si="0"/>
        <v>320</v>
      </c>
      <c r="K23" s="126" t="str">
        <f t="shared" si="1"/>
        <v>OK</v>
      </c>
      <c r="L23" s="19">
        <v>0</v>
      </c>
      <c r="M23" s="19">
        <v>0</v>
      </c>
      <c r="N23" s="19">
        <v>0</v>
      </c>
      <c r="O23" s="19">
        <v>0</v>
      </c>
      <c r="P23" s="19">
        <v>0</v>
      </c>
      <c r="Q23" s="19">
        <v>180</v>
      </c>
      <c r="R23" s="19">
        <v>0</v>
      </c>
      <c r="S23" s="19">
        <v>0</v>
      </c>
      <c r="T23" s="19">
        <v>0</v>
      </c>
      <c r="U23" s="19">
        <v>0</v>
      </c>
    </row>
    <row r="24" spans="1:21" ht="199.5" x14ac:dyDescent="0.25">
      <c r="A24" s="137" t="s">
        <v>117</v>
      </c>
      <c r="B24" s="147">
        <v>10</v>
      </c>
      <c r="C24" s="25">
        <v>21</v>
      </c>
      <c r="D24" s="26" t="s">
        <v>316</v>
      </c>
      <c r="E24" s="34" t="s">
        <v>92</v>
      </c>
      <c r="F24" s="31" t="s">
        <v>104</v>
      </c>
      <c r="G24" s="34" t="s">
        <v>114</v>
      </c>
      <c r="H24" s="38">
        <v>2.4700000000000002</v>
      </c>
      <c r="I24" s="34">
        <v>350</v>
      </c>
      <c r="J24" s="125">
        <f t="shared" si="0"/>
        <v>0</v>
      </c>
      <c r="K24" s="126" t="str">
        <f t="shared" si="1"/>
        <v>OK</v>
      </c>
      <c r="L24" s="19">
        <v>350</v>
      </c>
      <c r="M24" s="19">
        <v>0</v>
      </c>
      <c r="N24" s="19">
        <v>0</v>
      </c>
      <c r="O24" s="19">
        <v>0</v>
      </c>
      <c r="P24" s="19">
        <v>0</v>
      </c>
      <c r="Q24" s="19">
        <v>0</v>
      </c>
      <c r="R24" s="19">
        <v>0</v>
      </c>
      <c r="S24" s="19">
        <v>0</v>
      </c>
      <c r="T24" s="19">
        <v>0</v>
      </c>
      <c r="U24" s="19">
        <v>0</v>
      </c>
    </row>
    <row r="25" spans="1:21"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v>0</v>
      </c>
      <c r="U25" s="19">
        <v>0</v>
      </c>
    </row>
    <row r="26" spans="1:21" ht="110.25" customHeight="1" x14ac:dyDescent="0.25">
      <c r="A26" s="128" t="s">
        <v>120</v>
      </c>
      <c r="B26" s="99">
        <v>11</v>
      </c>
      <c r="C26" s="23">
        <v>23</v>
      </c>
      <c r="D26" s="24" t="s">
        <v>71</v>
      </c>
      <c r="E26" s="33" t="s">
        <v>41</v>
      </c>
      <c r="F26" s="30" t="s">
        <v>105</v>
      </c>
      <c r="G26" s="33" t="s">
        <v>114</v>
      </c>
      <c r="H26" s="37">
        <v>32.97</v>
      </c>
      <c r="I26" s="33">
        <v>20</v>
      </c>
      <c r="J26" s="125">
        <f t="shared" si="0"/>
        <v>20</v>
      </c>
      <c r="K26" s="126" t="str">
        <f t="shared" si="1"/>
        <v>OK</v>
      </c>
      <c r="L26" s="19">
        <v>0</v>
      </c>
      <c r="M26" s="19">
        <v>0</v>
      </c>
      <c r="N26" s="19">
        <v>0</v>
      </c>
      <c r="O26" s="19">
        <v>0</v>
      </c>
      <c r="P26" s="19">
        <v>0</v>
      </c>
      <c r="Q26" s="19">
        <v>0</v>
      </c>
      <c r="R26" s="19">
        <v>0</v>
      </c>
      <c r="S26" s="19">
        <v>0</v>
      </c>
      <c r="T26" s="19">
        <v>0</v>
      </c>
      <c r="U26" s="19">
        <v>0</v>
      </c>
    </row>
    <row r="27" spans="1:21" ht="121.5" customHeight="1" x14ac:dyDescent="0.25">
      <c r="A27" s="136" t="s">
        <v>121</v>
      </c>
      <c r="B27" s="147">
        <v>12</v>
      </c>
      <c r="C27" s="25">
        <v>24</v>
      </c>
      <c r="D27" s="26" t="s">
        <v>72</v>
      </c>
      <c r="E27" s="34" t="s">
        <v>41</v>
      </c>
      <c r="F27" s="31"/>
      <c r="G27" s="34" t="s">
        <v>113</v>
      </c>
      <c r="H27" s="38">
        <v>0</v>
      </c>
      <c r="I27" s="34">
        <v>100</v>
      </c>
      <c r="J27" s="125">
        <f t="shared" si="0"/>
        <v>100</v>
      </c>
      <c r="K27" s="126" t="str">
        <f t="shared" si="1"/>
        <v>OK</v>
      </c>
      <c r="L27" s="19">
        <v>0</v>
      </c>
      <c r="M27" s="19">
        <v>0</v>
      </c>
      <c r="N27" s="19">
        <v>0</v>
      </c>
      <c r="O27" s="19">
        <v>0</v>
      </c>
      <c r="P27" s="19">
        <v>0</v>
      </c>
      <c r="Q27" s="19">
        <v>0</v>
      </c>
      <c r="R27" s="19">
        <v>0</v>
      </c>
      <c r="S27" s="19">
        <v>0</v>
      </c>
      <c r="T27" s="19">
        <v>0</v>
      </c>
      <c r="U27" s="19">
        <v>0</v>
      </c>
    </row>
    <row r="28" spans="1:21" ht="128.25" x14ac:dyDescent="0.25">
      <c r="A28" s="137"/>
      <c r="B28" s="147"/>
      <c r="C28" s="28">
        <v>25</v>
      </c>
      <c r="D28" s="29" t="s">
        <v>73</v>
      </c>
      <c r="E28" s="35" t="s">
        <v>41</v>
      </c>
      <c r="F28" s="32"/>
      <c r="G28" s="35" t="s">
        <v>113</v>
      </c>
      <c r="H28" s="38">
        <v>0</v>
      </c>
      <c r="I28" s="34">
        <v>100</v>
      </c>
      <c r="J28" s="125">
        <f t="shared" si="0"/>
        <v>100</v>
      </c>
      <c r="K28" s="126" t="str">
        <f t="shared" si="1"/>
        <v>OK</v>
      </c>
      <c r="L28" s="19">
        <v>0</v>
      </c>
      <c r="M28" s="19">
        <v>0</v>
      </c>
      <c r="N28" s="19">
        <v>0</v>
      </c>
      <c r="O28" s="19">
        <v>0</v>
      </c>
      <c r="P28" s="19">
        <v>0</v>
      </c>
      <c r="Q28" s="19">
        <v>0</v>
      </c>
      <c r="R28" s="19">
        <v>0</v>
      </c>
      <c r="S28" s="19">
        <v>0</v>
      </c>
      <c r="T28" s="19">
        <v>0</v>
      </c>
      <c r="U28" s="19">
        <v>0</v>
      </c>
    </row>
    <row r="29" spans="1:21" ht="71.25" x14ac:dyDescent="0.25">
      <c r="A29" s="137"/>
      <c r="B29" s="147"/>
      <c r="C29" s="25">
        <v>26</v>
      </c>
      <c r="D29" s="26" t="s">
        <v>74</v>
      </c>
      <c r="E29" s="34" t="s">
        <v>41</v>
      </c>
      <c r="F29" s="31"/>
      <c r="G29" s="34" t="s">
        <v>113</v>
      </c>
      <c r="H29" s="38">
        <v>0</v>
      </c>
      <c r="I29" s="34">
        <v>100</v>
      </c>
      <c r="J29" s="125">
        <f t="shared" si="0"/>
        <v>100</v>
      </c>
      <c r="K29" s="126" t="str">
        <f t="shared" si="1"/>
        <v>OK</v>
      </c>
      <c r="L29" s="21"/>
      <c r="M29" s="21"/>
      <c r="N29" s="21"/>
      <c r="O29" s="21"/>
      <c r="P29" s="21"/>
      <c r="Q29" s="21"/>
      <c r="R29" s="21"/>
      <c r="S29" s="21"/>
      <c r="T29" s="21"/>
      <c r="U29" s="21"/>
    </row>
    <row r="30" spans="1:21" ht="185.25" x14ac:dyDescent="0.25">
      <c r="A30" s="128" t="s">
        <v>119</v>
      </c>
      <c r="B30" s="99">
        <v>13</v>
      </c>
      <c r="C30" s="23">
        <v>27</v>
      </c>
      <c r="D30" s="24" t="s">
        <v>318</v>
      </c>
      <c r="E30" s="33" t="s">
        <v>45</v>
      </c>
      <c r="F30" s="30" t="s">
        <v>106</v>
      </c>
      <c r="G30" s="33" t="s">
        <v>113</v>
      </c>
      <c r="H30" s="37">
        <v>0.76</v>
      </c>
      <c r="I30" s="33">
        <v>100</v>
      </c>
      <c r="J30" s="125">
        <f t="shared" si="0"/>
        <v>88</v>
      </c>
      <c r="K30" s="126" t="str">
        <f t="shared" si="1"/>
        <v>OK</v>
      </c>
      <c r="L30" s="21"/>
      <c r="M30" s="21"/>
      <c r="N30" s="21"/>
      <c r="O30" s="21"/>
      <c r="P30" s="21"/>
      <c r="Q30" s="19">
        <v>12</v>
      </c>
      <c r="R30" s="21"/>
      <c r="S30" s="21"/>
      <c r="T30" s="21"/>
      <c r="U30" s="21"/>
    </row>
    <row r="31" spans="1:21" ht="199.5" x14ac:dyDescent="0.25">
      <c r="A31" s="129" t="s">
        <v>122</v>
      </c>
      <c r="B31" s="98">
        <v>14</v>
      </c>
      <c r="C31" s="25">
        <v>28</v>
      </c>
      <c r="D31" s="26" t="s">
        <v>319</v>
      </c>
      <c r="E31" s="34" t="s">
        <v>45</v>
      </c>
      <c r="F31" s="31" t="s">
        <v>107</v>
      </c>
      <c r="G31" s="34" t="s">
        <v>113</v>
      </c>
      <c r="H31" s="38">
        <v>5.84</v>
      </c>
      <c r="I31" s="34">
        <v>1000</v>
      </c>
      <c r="J31" s="125">
        <f t="shared" si="0"/>
        <v>1000</v>
      </c>
      <c r="K31" s="126" t="str">
        <f t="shared" si="1"/>
        <v>OK</v>
      </c>
      <c r="L31" s="21"/>
      <c r="M31" s="21"/>
      <c r="N31" s="21"/>
      <c r="O31" s="21"/>
      <c r="P31" s="21"/>
      <c r="Q31" s="21"/>
      <c r="R31" s="21"/>
      <c r="S31" s="21"/>
      <c r="T31" s="21"/>
      <c r="U31" s="21"/>
    </row>
    <row r="32" spans="1:21" ht="285" x14ac:dyDescent="0.25">
      <c r="A32" s="128" t="s">
        <v>119</v>
      </c>
      <c r="B32" s="99">
        <v>15</v>
      </c>
      <c r="C32" s="23">
        <v>29</v>
      </c>
      <c r="D32" s="24" t="s">
        <v>320</v>
      </c>
      <c r="E32" s="33" t="s">
        <v>93</v>
      </c>
      <c r="F32" s="30" t="s">
        <v>108</v>
      </c>
      <c r="G32" s="33" t="s">
        <v>113</v>
      </c>
      <c r="H32" s="37">
        <v>11.05</v>
      </c>
      <c r="I32" s="33">
        <v>2300</v>
      </c>
      <c r="J32" s="125">
        <f t="shared" si="0"/>
        <v>2140</v>
      </c>
      <c r="K32" s="126" t="str">
        <f t="shared" si="1"/>
        <v>OK</v>
      </c>
      <c r="L32" s="21"/>
      <c r="M32" s="21"/>
      <c r="N32" s="21"/>
      <c r="O32" s="21"/>
      <c r="P32" s="21"/>
      <c r="Q32" s="21"/>
      <c r="R32" s="19">
        <v>160</v>
      </c>
      <c r="S32" s="21"/>
      <c r="T32" s="21"/>
      <c r="U32" s="21"/>
    </row>
    <row r="33" spans="1:21" ht="199.5" x14ac:dyDescent="0.25">
      <c r="A33" s="129" t="s">
        <v>121</v>
      </c>
      <c r="B33" s="98">
        <v>16</v>
      </c>
      <c r="C33" s="25">
        <v>30</v>
      </c>
      <c r="D33" s="26" t="s">
        <v>321</v>
      </c>
      <c r="E33" s="34" t="s">
        <v>45</v>
      </c>
      <c r="F33" s="31"/>
      <c r="G33" s="34" t="s">
        <v>113</v>
      </c>
      <c r="H33" s="38">
        <v>0</v>
      </c>
      <c r="I33" s="34"/>
      <c r="J33" s="125">
        <f t="shared" si="0"/>
        <v>0</v>
      </c>
      <c r="K33" s="126" t="str">
        <f t="shared" si="1"/>
        <v>OK</v>
      </c>
      <c r="L33" s="21"/>
      <c r="M33" s="21"/>
      <c r="N33" s="21"/>
      <c r="O33" s="21"/>
      <c r="P33" s="21"/>
      <c r="Q33" s="21"/>
      <c r="R33" s="21"/>
      <c r="S33" s="21"/>
      <c r="T33" s="21"/>
      <c r="U33" s="21"/>
    </row>
    <row r="34" spans="1:21" ht="114" x14ac:dyDescent="0.25">
      <c r="A34" s="138" t="s">
        <v>121</v>
      </c>
      <c r="B34" s="148">
        <v>17</v>
      </c>
      <c r="C34" s="23">
        <v>31</v>
      </c>
      <c r="D34" s="24" t="s">
        <v>75</v>
      </c>
      <c r="E34" s="33" t="s">
        <v>41</v>
      </c>
      <c r="F34" s="30"/>
      <c r="G34" s="33" t="s">
        <v>113</v>
      </c>
      <c r="H34" s="37">
        <v>0</v>
      </c>
      <c r="I34" s="33">
        <v>10</v>
      </c>
      <c r="J34" s="125">
        <f t="shared" si="0"/>
        <v>10</v>
      </c>
      <c r="K34" s="126" t="str">
        <f t="shared" si="1"/>
        <v>OK</v>
      </c>
      <c r="L34" s="21"/>
      <c r="M34" s="21"/>
      <c r="N34" s="21"/>
      <c r="O34" s="21"/>
      <c r="P34" s="21"/>
      <c r="Q34" s="21"/>
      <c r="R34" s="21"/>
      <c r="S34" s="21"/>
      <c r="T34" s="21"/>
      <c r="U34" s="21"/>
    </row>
    <row r="35" spans="1:21" ht="71.25" x14ac:dyDescent="0.25">
      <c r="A35" s="138"/>
      <c r="B35" s="148"/>
      <c r="C35" s="23">
        <v>32</v>
      </c>
      <c r="D35" s="24" t="s">
        <v>76</v>
      </c>
      <c r="E35" s="33" t="s">
        <v>41</v>
      </c>
      <c r="F35" s="30"/>
      <c r="G35" s="33" t="s">
        <v>113</v>
      </c>
      <c r="H35" s="37">
        <v>0</v>
      </c>
      <c r="I35" s="33">
        <v>30</v>
      </c>
      <c r="J35" s="125">
        <f t="shared" si="0"/>
        <v>30</v>
      </c>
      <c r="K35" s="126" t="str">
        <f t="shared" si="1"/>
        <v>OK</v>
      </c>
      <c r="L35" s="21"/>
      <c r="M35" s="21"/>
      <c r="N35" s="21"/>
      <c r="O35" s="21"/>
      <c r="P35" s="21"/>
      <c r="Q35" s="21"/>
      <c r="R35" s="21"/>
      <c r="S35" s="21"/>
      <c r="T35" s="21"/>
      <c r="U35" s="21"/>
    </row>
    <row r="36" spans="1:21" ht="85.5" x14ac:dyDescent="0.25">
      <c r="A36" s="138"/>
      <c r="B36" s="148"/>
      <c r="C36" s="23">
        <v>33</v>
      </c>
      <c r="D36" s="24" t="s">
        <v>77</v>
      </c>
      <c r="E36" s="33" t="s">
        <v>41</v>
      </c>
      <c r="F36" s="30"/>
      <c r="G36" s="33" t="s">
        <v>113</v>
      </c>
      <c r="H36" s="37">
        <v>0</v>
      </c>
      <c r="I36" s="33">
        <v>20</v>
      </c>
      <c r="J36" s="125">
        <f t="shared" ref="J36:J67" si="2">I36-(SUM(L36:U36))</f>
        <v>20</v>
      </c>
      <c r="K36" s="126" t="str">
        <f t="shared" si="1"/>
        <v>OK</v>
      </c>
      <c r="L36" s="21"/>
      <c r="M36" s="21"/>
      <c r="N36" s="21"/>
      <c r="O36" s="21"/>
      <c r="P36" s="21"/>
      <c r="Q36" s="21"/>
      <c r="R36" s="21"/>
      <c r="S36" s="21"/>
      <c r="T36" s="21"/>
      <c r="U36" s="21"/>
    </row>
    <row r="37" spans="1:21" ht="85.5" x14ac:dyDescent="0.25">
      <c r="A37" s="138"/>
      <c r="B37" s="148"/>
      <c r="C37" s="23">
        <v>34</v>
      </c>
      <c r="D37" s="24" t="s">
        <v>78</v>
      </c>
      <c r="E37" s="33" t="s">
        <v>41</v>
      </c>
      <c r="F37" s="30"/>
      <c r="G37" s="33" t="s">
        <v>113</v>
      </c>
      <c r="H37" s="37">
        <v>0</v>
      </c>
      <c r="I37" s="33">
        <v>20</v>
      </c>
      <c r="J37" s="125">
        <f t="shared" si="2"/>
        <v>20</v>
      </c>
      <c r="K37" s="126" t="str">
        <f t="shared" si="1"/>
        <v>OK</v>
      </c>
      <c r="L37" s="21"/>
      <c r="M37" s="21"/>
      <c r="N37" s="21"/>
      <c r="O37" s="21"/>
      <c r="P37" s="21"/>
      <c r="Q37" s="21"/>
      <c r="R37" s="21"/>
      <c r="S37" s="21"/>
      <c r="T37" s="21"/>
      <c r="U37" s="21"/>
    </row>
    <row r="38" spans="1:21" ht="71.25" x14ac:dyDescent="0.25">
      <c r="A38" s="138"/>
      <c r="B38" s="148"/>
      <c r="C38" s="23">
        <v>35</v>
      </c>
      <c r="D38" s="24" t="s">
        <v>79</v>
      </c>
      <c r="E38" s="33" t="s">
        <v>46</v>
      </c>
      <c r="F38" s="30"/>
      <c r="G38" s="33" t="s">
        <v>113</v>
      </c>
      <c r="H38" s="37">
        <v>0</v>
      </c>
      <c r="I38" s="33">
        <v>50</v>
      </c>
      <c r="J38" s="125">
        <f t="shared" si="2"/>
        <v>50</v>
      </c>
      <c r="K38" s="126" t="str">
        <f t="shared" si="1"/>
        <v>OK</v>
      </c>
      <c r="L38" s="21"/>
      <c r="M38" s="21"/>
      <c r="N38" s="21"/>
      <c r="O38" s="21"/>
      <c r="P38" s="21"/>
      <c r="Q38" s="21"/>
      <c r="R38" s="21"/>
      <c r="S38" s="21"/>
      <c r="T38" s="21"/>
      <c r="U38" s="21"/>
    </row>
    <row r="39" spans="1:21" ht="42.75" x14ac:dyDescent="0.25">
      <c r="A39" s="138"/>
      <c r="B39" s="148"/>
      <c r="C39" s="23">
        <v>36</v>
      </c>
      <c r="D39" s="24" t="s">
        <v>80</v>
      </c>
      <c r="E39" s="33" t="s">
        <v>41</v>
      </c>
      <c r="F39" s="30"/>
      <c r="G39" s="33" t="s">
        <v>113</v>
      </c>
      <c r="H39" s="37">
        <v>0</v>
      </c>
      <c r="I39" s="33">
        <v>10</v>
      </c>
      <c r="J39" s="125">
        <f t="shared" si="2"/>
        <v>10</v>
      </c>
      <c r="K39" s="126" t="str">
        <f t="shared" si="1"/>
        <v>OK</v>
      </c>
      <c r="L39" s="21"/>
      <c r="M39" s="21"/>
      <c r="N39" s="21"/>
      <c r="O39" s="21"/>
      <c r="P39" s="21"/>
      <c r="Q39" s="21"/>
      <c r="R39" s="21"/>
      <c r="S39" s="21"/>
      <c r="T39" s="21"/>
      <c r="U39" s="21"/>
    </row>
    <row r="40" spans="1:21" ht="142.5" x14ac:dyDescent="0.25">
      <c r="A40" s="138"/>
      <c r="B40" s="148"/>
      <c r="C40" s="23">
        <v>37</v>
      </c>
      <c r="D40" s="24" t="s">
        <v>81</v>
      </c>
      <c r="E40" s="33" t="s">
        <v>46</v>
      </c>
      <c r="F40" s="30"/>
      <c r="G40" s="33" t="s">
        <v>113</v>
      </c>
      <c r="H40" s="37">
        <v>0</v>
      </c>
      <c r="I40" s="33">
        <v>200</v>
      </c>
      <c r="J40" s="125">
        <f t="shared" si="2"/>
        <v>200</v>
      </c>
      <c r="K40" s="126" t="str">
        <f t="shared" si="1"/>
        <v>OK</v>
      </c>
      <c r="L40" s="21"/>
      <c r="M40" s="21"/>
      <c r="N40" s="21"/>
      <c r="O40" s="21"/>
      <c r="P40" s="21"/>
      <c r="Q40" s="21"/>
      <c r="R40" s="21"/>
      <c r="S40" s="21"/>
      <c r="T40" s="21"/>
      <c r="U40" s="21"/>
    </row>
    <row r="41" spans="1:21" ht="57" x14ac:dyDescent="0.25">
      <c r="A41" s="138"/>
      <c r="B41" s="148"/>
      <c r="C41" s="23">
        <v>38</v>
      </c>
      <c r="D41" s="24" t="s">
        <v>82</v>
      </c>
      <c r="E41" s="33" t="s">
        <v>43</v>
      </c>
      <c r="F41" s="30"/>
      <c r="G41" s="33" t="s">
        <v>114</v>
      </c>
      <c r="H41" s="37">
        <v>0</v>
      </c>
      <c r="I41" s="33"/>
      <c r="J41" s="125">
        <f t="shared" si="2"/>
        <v>0</v>
      </c>
      <c r="K41" s="126" t="str">
        <f t="shared" si="1"/>
        <v>OK</v>
      </c>
      <c r="L41" s="21"/>
      <c r="M41" s="21"/>
      <c r="N41" s="21"/>
      <c r="O41" s="21"/>
      <c r="P41" s="21"/>
      <c r="Q41" s="21"/>
      <c r="R41" s="21"/>
      <c r="S41" s="21"/>
      <c r="T41" s="21"/>
      <c r="U41" s="21"/>
    </row>
    <row r="42" spans="1:21" ht="28.5" x14ac:dyDescent="0.25">
      <c r="A42" s="138"/>
      <c r="B42" s="148"/>
      <c r="C42" s="23">
        <v>39</v>
      </c>
      <c r="D42" s="24" t="s">
        <v>83</v>
      </c>
      <c r="E42" s="36" t="s">
        <v>43</v>
      </c>
      <c r="F42" s="30"/>
      <c r="G42" s="36" t="s">
        <v>114</v>
      </c>
      <c r="H42" s="37">
        <v>0</v>
      </c>
      <c r="I42" s="33">
        <v>20</v>
      </c>
      <c r="J42" s="125">
        <f t="shared" si="2"/>
        <v>20</v>
      </c>
      <c r="K42" s="126" t="str">
        <f t="shared" si="1"/>
        <v>OK</v>
      </c>
      <c r="L42" s="21"/>
      <c r="M42" s="21"/>
      <c r="N42" s="21"/>
      <c r="O42" s="21"/>
      <c r="P42" s="21"/>
      <c r="Q42" s="21"/>
      <c r="R42" s="21"/>
      <c r="S42" s="21"/>
      <c r="T42" s="21"/>
      <c r="U42" s="21"/>
    </row>
    <row r="43" spans="1:21" ht="99.75" x14ac:dyDescent="0.25">
      <c r="A43" s="139" t="s">
        <v>117</v>
      </c>
      <c r="B43" s="149">
        <v>18</v>
      </c>
      <c r="C43" s="28">
        <v>40</v>
      </c>
      <c r="D43" s="29" t="s">
        <v>84</v>
      </c>
      <c r="E43" s="34" t="s">
        <v>41</v>
      </c>
      <c r="F43" s="32" t="s">
        <v>109</v>
      </c>
      <c r="G43" s="34" t="s">
        <v>113</v>
      </c>
      <c r="H43" s="39">
        <v>0.48</v>
      </c>
      <c r="I43" s="34">
        <v>200</v>
      </c>
      <c r="J43" s="125">
        <f t="shared" si="2"/>
        <v>0</v>
      </c>
      <c r="K43" s="126" t="str">
        <f t="shared" si="1"/>
        <v>OK</v>
      </c>
      <c r="L43" s="19">
        <v>200</v>
      </c>
      <c r="M43" s="21"/>
      <c r="N43" s="21"/>
      <c r="O43" s="21"/>
      <c r="P43" s="21"/>
      <c r="Q43" s="21"/>
      <c r="R43" s="21"/>
      <c r="S43" s="21"/>
      <c r="T43" s="21"/>
      <c r="U43" s="21"/>
    </row>
    <row r="44" spans="1:21" ht="99.75" x14ac:dyDescent="0.25">
      <c r="A44" s="139"/>
      <c r="B44" s="149"/>
      <c r="C44" s="25">
        <v>41</v>
      </c>
      <c r="D44" s="26" t="s">
        <v>85</v>
      </c>
      <c r="E44" s="34" t="s">
        <v>94</v>
      </c>
      <c r="F44" s="31" t="s">
        <v>110</v>
      </c>
      <c r="G44" s="34" t="s">
        <v>113</v>
      </c>
      <c r="H44" s="38">
        <v>1.59</v>
      </c>
      <c r="I44" s="34"/>
      <c r="J44" s="125">
        <f t="shared" si="2"/>
        <v>0</v>
      </c>
      <c r="K44" s="126" t="str">
        <f t="shared" si="1"/>
        <v>OK</v>
      </c>
      <c r="L44" s="21"/>
      <c r="M44" s="21"/>
      <c r="N44" s="21"/>
      <c r="O44" s="21"/>
      <c r="P44" s="21"/>
      <c r="Q44" s="21"/>
      <c r="R44" s="21"/>
      <c r="S44" s="21"/>
      <c r="T44" s="21"/>
      <c r="U44" s="21"/>
    </row>
    <row r="45" spans="1:21" ht="99.75" x14ac:dyDescent="0.25">
      <c r="A45" s="139"/>
      <c r="B45" s="149"/>
      <c r="C45" s="25">
        <v>42</v>
      </c>
      <c r="D45" s="26" t="s">
        <v>86</v>
      </c>
      <c r="E45" s="34" t="s">
        <v>94</v>
      </c>
      <c r="F45" s="31" t="s">
        <v>110</v>
      </c>
      <c r="G45" s="34" t="s">
        <v>113</v>
      </c>
      <c r="H45" s="38">
        <v>1.59</v>
      </c>
      <c r="I45" s="34"/>
      <c r="J45" s="125">
        <f t="shared" si="2"/>
        <v>0</v>
      </c>
      <c r="K45" s="126" t="str">
        <f t="shared" si="1"/>
        <v>OK</v>
      </c>
      <c r="L45" s="21"/>
      <c r="M45" s="21"/>
      <c r="N45" s="21"/>
      <c r="O45" s="21"/>
      <c r="P45" s="21"/>
      <c r="Q45" s="21"/>
      <c r="R45" s="21"/>
      <c r="S45" s="21"/>
      <c r="T45" s="21"/>
      <c r="U45" s="21"/>
    </row>
    <row r="46" spans="1:21" ht="114" x14ac:dyDescent="0.25">
      <c r="A46" s="139"/>
      <c r="B46" s="149"/>
      <c r="C46" s="25">
        <v>43</v>
      </c>
      <c r="D46" s="26" t="s">
        <v>87</v>
      </c>
      <c r="E46" s="34" t="s">
        <v>94</v>
      </c>
      <c r="F46" s="31" t="s">
        <v>110</v>
      </c>
      <c r="G46" s="34" t="s">
        <v>113</v>
      </c>
      <c r="H46" s="38">
        <v>1.59</v>
      </c>
      <c r="I46" s="34"/>
      <c r="J46" s="125">
        <f t="shared" si="2"/>
        <v>0</v>
      </c>
      <c r="K46" s="126" t="str">
        <f t="shared" si="1"/>
        <v>OK</v>
      </c>
      <c r="L46" s="21"/>
      <c r="M46" s="21"/>
      <c r="N46" s="21"/>
      <c r="O46" s="21"/>
      <c r="P46" s="21"/>
      <c r="Q46" s="21"/>
      <c r="R46" s="21"/>
      <c r="S46" s="21"/>
      <c r="T46" s="21"/>
      <c r="U46" s="21"/>
    </row>
    <row r="47" spans="1:21" ht="85.5" x14ac:dyDescent="0.25">
      <c r="A47" s="135" t="s">
        <v>118</v>
      </c>
      <c r="B47" s="148">
        <v>19</v>
      </c>
      <c r="C47" s="23">
        <v>44</v>
      </c>
      <c r="D47" s="24" t="s">
        <v>88</v>
      </c>
      <c r="E47" s="36" t="s">
        <v>41</v>
      </c>
      <c r="F47" s="30" t="s">
        <v>111</v>
      </c>
      <c r="G47" s="36" t="s">
        <v>113</v>
      </c>
      <c r="H47" s="37">
        <v>3.66</v>
      </c>
      <c r="I47" s="33">
        <v>20</v>
      </c>
      <c r="J47" s="125">
        <f t="shared" si="2"/>
        <v>0</v>
      </c>
      <c r="K47" s="126" t="str">
        <f t="shared" si="1"/>
        <v>OK</v>
      </c>
      <c r="L47" s="21"/>
      <c r="M47" s="21"/>
      <c r="N47" s="19">
        <v>20</v>
      </c>
      <c r="O47" s="21"/>
      <c r="P47" s="21"/>
      <c r="Q47" s="21"/>
      <c r="R47" s="21"/>
      <c r="S47" s="21"/>
      <c r="T47" s="21"/>
      <c r="U47" s="21"/>
    </row>
    <row r="48" spans="1:21" ht="85.5" x14ac:dyDescent="0.25">
      <c r="A48" s="135"/>
      <c r="B48" s="148"/>
      <c r="C48" s="23">
        <v>45</v>
      </c>
      <c r="D48" s="24" t="s">
        <v>89</v>
      </c>
      <c r="E48" s="36" t="s">
        <v>41</v>
      </c>
      <c r="F48" s="30" t="s">
        <v>112</v>
      </c>
      <c r="G48" s="36" t="s">
        <v>113</v>
      </c>
      <c r="H48" s="37">
        <v>6.77</v>
      </c>
      <c r="I48" s="33">
        <v>50</v>
      </c>
      <c r="J48" s="125">
        <f t="shared" si="2"/>
        <v>0</v>
      </c>
      <c r="K48" s="126" t="str">
        <f t="shared" si="1"/>
        <v>OK</v>
      </c>
      <c r="L48" s="21"/>
      <c r="M48" s="21"/>
      <c r="N48" s="19">
        <v>50</v>
      </c>
      <c r="O48" s="21"/>
      <c r="P48" s="21"/>
      <c r="Q48" s="21"/>
      <c r="R48" s="21"/>
      <c r="S48" s="21"/>
      <c r="T48" s="21"/>
      <c r="U48" s="21"/>
    </row>
    <row r="49" spans="1:21" ht="185.25" x14ac:dyDescent="0.25">
      <c r="A49" s="136" t="s">
        <v>122</v>
      </c>
      <c r="B49" s="147">
        <v>20</v>
      </c>
      <c r="C49" s="25">
        <v>46</v>
      </c>
      <c r="D49" s="26" t="s">
        <v>322</v>
      </c>
      <c r="E49" s="35" t="s">
        <v>46</v>
      </c>
      <c r="F49" s="31" t="s">
        <v>110</v>
      </c>
      <c r="G49" s="35" t="s">
        <v>113</v>
      </c>
      <c r="H49" s="38">
        <v>2.94</v>
      </c>
      <c r="I49" s="34">
        <v>1440</v>
      </c>
      <c r="J49" s="125">
        <f t="shared" si="2"/>
        <v>1340</v>
      </c>
      <c r="K49" s="126" t="str">
        <f t="shared" si="1"/>
        <v>OK</v>
      </c>
      <c r="L49" s="21"/>
      <c r="M49" s="19">
        <v>100</v>
      </c>
      <c r="N49" s="21"/>
      <c r="O49" s="21"/>
      <c r="P49" s="21"/>
      <c r="Q49" s="21"/>
      <c r="R49" s="21"/>
      <c r="S49" s="21"/>
      <c r="T49" s="21"/>
      <c r="U49" s="21"/>
    </row>
    <row r="50" spans="1:21" ht="171" x14ac:dyDescent="0.25">
      <c r="A50" s="136"/>
      <c r="B50" s="147"/>
      <c r="C50" s="25">
        <v>47</v>
      </c>
      <c r="D50" s="26" t="s">
        <v>323</v>
      </c>
      <c r="E50" s="35" t="s">
        <v>46</v>
      </c>
      <c r="F50" s="31" t="s">
        <v>110</v>
      </c>
      <c r="G50" s="35" t="s">
        <v>113</v>
      </c>
      <c r="H50" s="38">
        <v>2.2000000000000002</v>
      </c>
      <c r="I50" s="34">
        <v>300</v>
      </c>
      <c r="J50" s="125">
        <f t="shared" si="2"/>
        <v>200</v>
      </c>
      <c r="K50" s="126" t="str">
        <f t="shared" si="1"/>
        <v>OK</v>
      </c>
      <c r="L50" s="21"/>
      <c r="M50" s="19">
        <v>100</v>
      </c>
      <c r="N50" s="21"/>
      <c r="O50" s="21"/>
      <c r="P50" s="21"/>
      <c r="Q50" s="21"/>
      <c r="R50" s="21"/>
      <c r="S50" s="21"/>
      <c r="T50" s="21"/>
      <c r="U50" s="21"/>
    </row>
    <row r="51" spans="1:21" ht="171" x14ac:dyDescent="0.25">
      <c r="A51" s="136"/>
      <c r="B51" s="147"/>
      <c r="C51" s="25">
        <v>48</v>
      </c>
      <c r="D51" s="26" t="s">
        <v>324</v>
      </c>
      <c r="E51" s="35" t="s">
        <v>46</v>
      </c>
      <c r="F51" s="31" t="s">
        <v>110</v>
      </c>
      <c r="G51" s="35" t="s">
        <v>113</v>
      </c>
      <c r="H51" s="38">
        <v>2.4300000000000002</v>
      </c>
      <c r="I51" s="34">
        <v>300</v>
      </c>
      <c r="J51" s="125">
        <f t="shared" si="2"/>
        <v>270</v>
      </c>
      <c r="K51" s="126" t="str">
        <f t="shared" si="1"/>
        <v>OK</v>
      </c>
      <c r="L51" s="21"/>
      <c r="M51" s="19">
        <v>30</v>
      </c>
      <c r="N51" s="21"/>
      <c r="O51" s="21"/>
      <c r="P51" s="21"/>
      <c r="Q51" s="21"/>
      <c r="R51" s="21"/>
      <c r="S51" s="21"/>
      <c r="T51" s="21"/>
      <c r="U51" s="21"/>
    </row>
    <row r="52" spans="1:21" ht="185.25" x14ac:dyDescent="0.25">
      <c r="A52" s="136"/>
      <c r="B52" s="147"/>
      <c r="C52" s="25">
        <v>49</v>
      </c>
      <c r="D52" s="26" t="s">
        <v>325</v>
      </c>
      <c r="E52" s="35" t="s">
        <v>46</v>
      </c>
      <c r="F52" s="31" t="s">
        <v>110</v>
      </c>
      <c r="G52" s="35" t="s">
        <v>113</v>
      </c>
      <c r="H52" s="38">
        <v>3.76</v>
      </c>
      <c r="I52" s="34">
        <v>300</v>
      </c>
      <c r="J52" s="125">
        <f t="shared" si="2"/>
        <v>220</v>
      </c>
      <c r="K52" s="126" t="str">
        <f t="shared" si="1"/>
        <v>OK</v>
      </c>
      <c r="L52" s="21"/>
      <c r="M52" s="19">
        <v>80</v>
      </c>
      <c r="N52" s="21"/>
      <c r="O52" s="21"/>
      <c r="P52" s="21"/>
      <c r="Q52" s="21"/>
      <c r="R52" s="21"/>
      <c r="S52" s="21"/>
      <c r="T52" s="21"/>
      <c r="U52" s="21"/>
    </row>
  </sheetData>
  <mergeCells count="36">
    <mergeCell ref="U1:U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71" priority="31" stopIfTrue="1" operator="greaterThan">
      <formula>0</formula>
    </cfRule>
    <cfRule type="cellIs" dxfId="70" priority="32" stopIfTrue="1" operator="greaterThan">
      <formula>0</formula>
    </cfRule>
    <cfRule type="cellIs" dxfId="69" priority="33" stopIfTrue="1" operator="greaterThan">
      <formula>0</formula>
    </cfRule>
  </conditionalFormatting>
  <conditionalFormatting sqref="L5:L28">
    <cfRule type="cellIs" dxfId="68" priority="28" stopIfTrue="1" operator="greaterThan">
      <formula>0</formula>
    </cfRule>
    <cfRule type="cellIs" dxfId="67" priority="29" stopIfTrue="1" operator="greaterThan">
      <formula>0</formula>
    </cfRule>
    <cfRule type="cellIs" dxfId="66" priority="30" stopIfTrue="1" operator="greaterThan">
      <formula>0</formula>
    </cfRule>
  </conditionalFormatting>
  <conditionalFormatting sqref="M4:R4">
    <cfRule type="cellIs" dxfId="65" priority="25" stopIfTrue="1" operator="greaterThan">
      <formula>0</formula>
    </cfRule>
    <cfRule type="cellIs" dxfId="64" priority="26" stopIfTrue="1" operator="greaterThan">
      <formula>0</formula>
    </cfRule>
    <cfRule type="cellIs" dxfId="63" priority="27" stopIfTrue="1" operator="greaterThan">
      <formula>0</formula>
    </cfRule>
  </conditionalFormatting>
  <conditionalFormatting sqref="M5:R28">
    <cfRule type="cellIs" dxfId="62" priority="22" stopIfTrue="1" operator="greaterThan">
      <formula>0</formula>
    </cfRule>
    <cfRule type="cellIs" dxfId="61" priority="23" stopIfTrue="1" operator="greaterThan">
      <formula>0</formula>
    </cfRule>
    <cfRule type="cellIs" dxfId="60" priority="24" stopIfTrue="1" operator="greaterThan">
      <formula>0</formula>
    </cfRule>
  </conditionalFormatting>
  <conditionalFormatting sqref="L43">
    <cfRule type="cellIs" dxfId="59" priority="19" stopIfTrue="1" operator="greaterThan">
      <formula>0</formula>
    </cfRule>
    <cfRule type="cellIs" dxfId="58" priority="20" stopIfTrue="1" operator="greaterThan">
      <formula>0</formula>
    </cfRule>
    <cfRule type="cellIs" dxfId="57" priority="21" stopIfTrue="1" operator="greaterThan">
      <formula>0</formula>
    </cfRule>
  </conditionalFormatting>
  <conditionalFormatting sqref="M49">
    <cfRule type="cellIs" dxfId="56" priority="16" stopIfTrue="1" operator="greaterThan">
      <formula>0</formula>
    </cfRule>
    <cfRule type="cellIs" dxfId="55" priority="17" stopIfTrue="1" operator="greaterThan">
      <formula>0</formula>
    </cfRule>
    <cfRule type="cellIs" dxfId="54" priority="18" stopIfTrue="1" operator="greaterThan">
      <formula>0</formula>
    </cfRule>
  </conditionalFormatting>
  <conditionalFormatting sqref="M50:M52">
    <cfRule type="cellIs" dxfId="53" priority="13" stopIfTrue="1" operator="greaterThan">
      <formula>0</formula>
    </cfRule>
    <cfRule type="cellIs" dxfId="52" priority="14" stopIfTrue="1" operator="greaterThan">
      <formula>0</formula>
    </cfRule>
    <cfRule type="cellIs" dxfId="51" priority="15" stopIfTrue="1" operator="greaterThan">
      <formula>0</formula>
    </cfRule>
  </conditionalFormatting>
  <conditionalFormatting sqref="N47">
    <cfRule type="cellIs" dxfId="50" priority="10" stopIfTrue="1" operator="greaterThan">
      <formula>0</formula>
    </cfRule>
    <cfRule type="cellIs" dxfId="49" priority="11" stopIfTrue="1" operator="greaterThan">
      <formula>0</formula>
    </cfRule>
    <cfRule type="cellIs" dxfId="48" priority="12" stopIfTrue="1" operator="greaterThan">
      <formula>0</formula>
    </cfRule>
  </conditionalFormatting>
  <conditionalFormatting sqref="N48">
    <cfRule type="cellIs" dxfId="47" priority="7" stopIfTrue="1" operator="greaterThan">
      <formula>0</formula>
    </cfRule>
    <cfRule type="cellIs" dxfId="46" priority="8" stopIfTrue="1" operator="greaterThan">
      <formula>0</formula>
    </cfRule>
    <cfRule type="cellIs" dxfId="45" priority="9" stopIfTrue="1" operator="greaterThan">
      <formula>0</formula>
    </cfRule>
  </conditionalFormatting>
  <conditionalFormatting sqref="Q30">
    <cfRule type="cellIs" dxfId="44" priority="4" stopIfTrue="1" operator="greaterThan">
      <formula>0</formula>
    </cfRule>
    <cfRule type="cellIs" dxfId="43" priority="5" stopIfTrue="1" operator="greaterThan">
      <formula>0</formula>
    </cfRule>
    <cfRule type="cellIs" dxfId="42" priority="6" stopIfTrue="1" operator="greaterThan">
      <formula>0</formula>
    </cfRule>
  </conditionalFormatting>
  <conditionalFormatting sqref="R32">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conditionalFormatting sqref="S4:U4">
    <cfRule type="cellIs" dxfId="38" priority="37" stopIfTrue="1" operator="greaterThan">
      <formula>0</formula>
    </cfRule>
    <cfRule type="cellIs" dxfId="37" priority="38" stopIfTrue="1" operator="greaterThan">
      <formula>0</formula>
    </cfRule>
    <cfRule type="cellIs" dxfId="36" priority="39" stopIfTrue="1" operator="greaterThan">
      <formula>0</formula>
    </cfRule>
  </conditionalFormatting>
  <conditionalFormatting sqref="S5:U28">
    <cfRule type="cellIs" dxfId="35" priority="34" stopIfTrue="1" operator="greaterThan">
      <formula>0</formula>
    </cfRule>
    <cfRule type="cellIs" dxfId="34" priority="35" stopIfTrue="1" operator="greaterThan">
      <formula>0</formula>
    </cfRule>
    <cfRule type="cellIs" dxfId="33" priority="3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70" zoomScaleNormal="70" workbookViewId="0">
      <selection activeCell="S7" sqref="S7"/>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1" bestFit="1" customWidth="1"/>
    <col min="9" max="9" width="11.28515625" style="20" customWidth="1"/>
    <col min="10" max="10" width="13.28515625" style="131" customWidth="1"/>
    <col min="11" max="11" width="12.5703125" style="17" customWidth="1"/>
    <col min="12" max="12" width="14.85546875" style="18" customWidth="1"/>
    <col min="13" max="13" width="14" style="18" customWidth="1"/>
    <col min="14" max="14" width="14.28515625" style="18" customWidth="1"/>
    <col min="15" max="15" width="15.5703125" style="18" customWidth="1"/>
    <col min="16" max="16" width="14" style="18" customWidth="1"/>
    <col min="17" max="17" width="14.42578125" style="18" customWidth="1"/>
    <col min="18" max="18" width="13.5703125" style="18" customWidth="1"/>
    <col min="19" max="19" width="14.42578125" style="18" customWidth="1"/>
    <col min="20" max="20" width="13.85546875" style="18" customWidth="1"/>
    <col min="21" max="21" width="14.42578125" style="18" customWidth="1"/>
    <col min="22" max="22" width="14" style="15" customWidth="1"/>
    <col min="23" max="16384" width="9.7109375" style="15"/>
  </cols>
  <sheetData>
    <row r="1" spans="1:22" ht="33" customHeight="1" x14ac:dyDescent="0.25">
      <c r="A1" s="142" t="s">
        <v>52</v>
      </c>
      <c r="B1" s="142"/>
      <c r="C1" s="142"/>
      <c r="D1" s="142" t="s">
        <v>53</v>
      </c>
      <c r="E1" s="142"/>
      <c r="F1" s="142"/>
      <c r="G1" s="142"/>
      <c r="H1" s="142"/>
      <c r="I1" s="142" t="s">
        <v>54</v>
      </c>
      <c r="J1" s="142"/>
      <c r="K1" s="142"/>
      <c r="L1" s="141" t="s">
        <v>328</v>
      </c>
      <c r="M1" s="141" t="s">
        <v>329</v>
      </c>
      <c r="N1" s="141" t="s">
        <v>330</v>
      </c>
      <c r="O1" s="141" t="s">
        <v>331</v>
      </c>
      <c r="P1" s="141" t="s">
        <v>332</v>
      </c>
      <c r="Q1" s="141" t="s">
        <v>333</v>
      </c>
      <c r="R1" s="141" t="s">
        <v>334</v>
      </c>
      <c r="S1" s="141" t="s">
        <v>335</v>
      </c>
      <c r="T1" s="141" t="s">
        <v>336</v>
      </c>
      <c r="U1" s="141" t="s">
        <v>337</v>
      </c>
      <c r="V1" s="141" t="s">
        <v>185</v>
      </c>
    </row>
    <row r="2" spans="1:22" ht="21.75" customHeight="1" x14ac:dyDescent="0.25">
      <c r="A2" s="142" t="s">
        <v>31</v>
      </c>
      <c r="B2" s="142"/>
      <c r="C2" s="142"/>
      <c r="D2" s="142"/>
      <c r="E2" s="142"/>
      <c r="F2" s="142"/>
      <c r="G2" s="142"/>
      <c r="H2" s="142"/>
      <c r="I2" s="142"/>
      <c r="J2" s="142"/>
      <c r="K2" s="142"/>
      <c r="L2" s="141"/>
      <c r="M2" s="141"/>
      <c r="N2" s="141"/>
      <c r="O2" s="141"/>
      <c r="P2" s="141"/>
      <c r="Q2" s="141"/>
      <c r="R2" s="141"/>
      <c r="S2" s="141"/>
      <c r="T2" s="141"/>
      <c r="U2" s="141"/>
      <c r="V2" s="141"/>
    </row>
    <row r="3" spans="1:22" s="16" customFormat="1" ht="45" x14ac:dyDescent="0.2">
      <c r="A3" s="120" t="s">
        <v>3</v>
      </c>
      <c r="B3" s="120" t="s">
        <v>1</v>
      </c>
      <c r="C3" s="121" t="s">
        <v>4</v>
      </c>
      <c r="D3" s="121" t="s">
        <v>6</v>
      </c>
      <c r="E3" s="121" t="s">
        <v>37</v>
      </c>
      <c r="F3" s="121" t="s">
        <v>38</v>
      </c>
      <c r="G3" s="121" t="s">
        <v>47</v>
      </c>
      <c r="H3" s="122" t="s">
        <v>5</v>
      </c>
      <c r="I3" s="123" t="s">
        <v>28</v>
      </c>
      <c r="J3" s="124" t="s">
        <v>0</v>
      </c>
      <c r="K3" s="120" t="s">
        <v>7</v>
      </c>
      <c r="L3" s="105">
        <v>42145</v>
      </c>
      <c r="M3" s="105">
        <v>42145</v>
      </c>
      <c r="N3" s="105">
        <v>42145</v>
      </c>
      <c r="O3" s="105">
        <v>42145</v>
      </c>
      <c r="P3" s="105">
        <v>42145</v>
      </c>
      <c r="Q3" s="105">
        <v>42235</v>
      </c>
      <c r="R3" s="105">
        <v>42291</v>
      </c>
      <c r="S3" s="105">
        <v>42291</v>
      </c>
      <c r="T3" s="105">
        <v>42291</v>
      </c>
      <c r="U3" s="105">
        <v>42291</v>
      </c>
      <c r="V3" s="105">
        <v>42291</v>
      </c>
    </row>
    <row r="4" spans="1:22" ht="85.5" x14ac:dyDescent="0.25">
      <c r="A4" s="138" t="s">
        <v>121</v>
      </c>
      <c r="B4" s="148">
        <v>1</v>
      </c>
      <c r="C4" s="23">
        <v>1</v>
      </c>
      <c r="D4" s="24" t="s">
        <v>55</v>
      </c>
      <c r="E4" s="33" t="s">
        <v>41</v>
      </c>
      <c r="F4" s="30" t="s">
        <v>95</v>
      </c>
      <c r="G4" s="33" t="s">
        <v>113</v>
      </c>
      <c r="H4" s="37">
        <v>0</v>
      </c>
      <c r="I4" s="33"/>
      <c r="J4" s="125">
        <f t="shared" ref="J4:J35" si="0">I4-(SUM(L4:V4))</f>
        <v>0</v>
      </c>
      <c r="K4" s="126" t="str">
        <f>IF(J4&lt;0,"ATENÇÃO","OK")</f>
        <v>OK</v>
      </c>
      <c r="L4" s="19">
        <v>0</v>
      </c>
      <c r="M4" s="19">
        <v>0</v>
      </c>
      <c r="N4" s="19">
        <v>0</v>
      </c>
      <c r="O4" s="19">
        <v>0</v>
      </c>
      <c r="P4" s="19">
        <v>0</v>
      </c>
      <c r="Q4" s="19">
        <v>0</v>
      </c>
      <c r="R4" s="19">
        <v>0</v>
      </c>
      <c r="S4" s="19">
        <v>0</v>
      </c>
      <c r="T4" s="19">
        <v>0</v>
      </c>
      <c r="U4" s="19">
        <v>0</v>
      </c>
      <c r="V4" s="19">
        <v>0</v>
      </c>
    </row>
    <row r="5" spans="1:22" ht="142.5" x14ac:dyDescent="0.25">
      <c r="A5" s="138"/>
      <c r="B5" s="148"/>
      <c r="C5" s="23">
        <v>2</v>
      </c>
      <c r="D5" s="24" t="s">
        <v>56</v>
      </c>
      <c r="E5" s="33" t="s">
        <v>90</v>
      </c>
      <c r="F5" s="30"/>
      <c r="G5" s="33" t="s">
        <v>113</v>
      </c>
      <c r="H5" s="37">
        <v>0</v>
      </c>
      <c r="I5" s="33">
        <v>60</v>
      </c>
      <c r="J5" s="125">
        <f t="shared" si="0"/>
        <v>60</v>
      </c>
      <c r="K5" s="126" t="str">
        <f t="shared" ref="K5:K52" si="1">IF(J5&lt;0,"ATENÇÃO","OK")</f>
        <v>OK</v>
      </c>
      <c r="L5" s="19">
        <v>0</v>
      </c>
      <c r="M5" s="19">
        <v>0</v>
      </c>
      <c r="N5" s="19">
        <v>0</v>
      </c>
      <c r="O5" s="19">
        <v>0</v>
      </c>
      <c r="P5" s="19">
        <v>0</v>
      </c>
      <c r="Q5" s="19">
        <v>0</v>
      </c>
      <c r="R5" s="19">
        <v>0</v>
      </c>
      <c r="S5" s="19">
        <v>0</v>
      </c>
      <c r="T5" s="19">
        <v>0</v>
      </c>
      <c r="U5" s="19">
        <v>0</v>
      </c>
      <c r="V5" s="19">
        <v>0</v>
      </c>
    </row>
    <row r="6" spans="1:22" ht="42.75" x14ac:dyDescent="0.25">
      <c r="A6" s="138"/>
      <c r="B6" s="148"/>
      <c r="C6" s="23">
        <v>3</v>
      </c>
      <c r="D6" s="24" t="s">
        <v>57</v>
      </c>
      <c r="E6" s="36" t="s">
        <v>41</v>
      </c>
      <c r="F6" s="30"/>
      <c r="G6" s="33" t="s">
        <v>113</v>
      </c>
      <c r="H6" s="37">
        <v>0</v>
      </c>
      <c r="I6" s="33"/>
      <c r="J6" s="125">
        <f t="shared" si="0"/>
        <v>0</v>
      </c>
      <c r="K6" s="126" t="str">
        <f t="shared" si="1"/>
        <v>OK</v>
      </c>
      <c r="L6" s="19">
        <v>0</v>
      </c>
      <c r="M6" s="19">
        <v>0</v>
      </c>
      <c r="N6" s="19">
        <v>0</v>
      </c>
      <c r="O6" s="19">
        <v>0</v>
      </c>
      <c r="P6" s="19">
        <v>0</v>
      </c>
      <c r="Q6" s="19">
        <v>0</v>
      </c>
      <c r="R6" s="19">
        <v>0</v>
      </c>
      <c r="S6" s="19">
        <v>0</v>
      </c>
      <c r="T6" s="19">
        <v>0</v>
      </c>
      <c r="U6" s="19">
        <v>0</v>
      </c>
      <c r="V6" s="19">
        <v>0</v>
      </c>
    </row>
    <row r="7" spans="1:22" ht="114" x14ac:dyDescent="0.25">
      <c r="A7" s="138"/>
      <c r="B7" s="148"/>
      <c r="C7" s="23">
        <v>4</v>
      </c>
      <c r="D7" s="24" t="s">
        <v>58</v>
      </c>
      <c r="E7" s="36" t="s">
        <v>41</v>
      </c>
      <c r="F7" s="30"/>
      <c r="G7" s="33" t="s">
        <v>113</v>
      </c>
      <c r="H7" s="37">
        <v>0</v>
      </c>
      <c r="I7" s="33"/>
      <c r="J7" s="125">
        <f t="shared" si="0"/>
        <v>0</v>
      </c>
      <c r="K7" s="126" t="str">
        <f t="shared" si="1"/>
        <v>OK</v>
      </c>
      <c r="L7" s="19">
        <v>0</v>
      </c>
      <c r="M7" s="19">
        <v>0</v>
      </c>
      <c r="N7" s="19">
        <v>0</v>
      </c>
      <c r="O7" s="19">
        <v>0</v>
      </c>
      <c r="P7" s="19">
        <v>0</v>
      </c>
      <c r="Q7" s="19">
        <v>0</v>
      </c>
      <c r="R7" s="19">
        <v>0</v>
      </c>
      <c r="S7" s="19">
        <v>0</v>
      </c>
      <c r="T7" s="19">
        <v>0</v>
      </c>
      <c r="U7" s="19">
        <v>0</v>
      </c>
      <c r="V7" s="19">
        <v>0</v>
      </c>
    </row>
    <row r="8" spans="1:22" ht="231" customHeight="1" x14ac:dyDescent="0.25">
      <c r="A8" s="127" t="s">
        <v>115</v>
      </c>
      <c r="B8" s="98">
        <v>2</v>
      </c>
      <c r="C8" s="25">
        <v>5</v>
      </c>
      <c r="D8" s="26" t="s">
        <v>59</v>
      </c>
      <c r="E8" s="34" t="s">
        <v>91</v>
      </c>
      <c r="F8" s="31" t="s">
        <v>96</v>
      </c>
      <c r="G8" s="34" t="s">
        <v>113</v>
      </c>
      <c r="H8" s="38">
        <v>1.21</v>
      </c>
      <c r="I8" s="34">
        <v>720</v>
      </c>
      <c r="J8" s="125">
        <f t="shared" si="0"/>
        <v>108</v>
      </c>
      <c r="K8" s="126" t="str">
        <f t="shared" si="1"/>
        <v>OK</v>
      </c>
      <c r="L8" s="19">
        <v>0</v>
      </c>
      <c r="M8" s="19">
        <v>0</v>
      </c>
      <c r="N8" s="19">
        <v>0</v>
      </c>
      <c r="O8" s="19">
        <v>252</v>
      </c>
      <c r="P8" s="19">
        <v>0</v>
      </c>
      <c r="Q8" s="19">
        <v>0</v>
      </c>
      <c r="R8" s="19">
        <v>360</v>
      </c>
      <c r="S8" s="19">
        <v>0</v>
      </c>
      <c r="T8" s="19">
        <v>0</v>
      </c>
      <c r="U8" s="19">
        <v>0</v>
      </c>
      <c r="V8" s="19">
        <v>0</v>
      </c>
    </row>
    <row r="9" spans="1:22" ht="213.75" x14ac:dyDescent="0.25">
      <c r="A9" s="135" t="s">
        <v>116</v>
      </c>
      <c r="B9" s="148">
        <v>3</v>
      </c>
      <c r="C9" s="23">
        <v>6</v>
      </c>
      <c r="D9" s="24" t="s">
        <v>60</v>
      </c>
      <c r="E9" s="33" t="s">
        <v>44</v>
      </c>
      <c r="F9" s="30" t="s">
        <v>97</v>
      </c>
      <c r="G9" s="33" t="s">
        <v>113</v>
      </c>
      <c r="H9" s="37">
        <v>1.1000000000000001</v>
      </c>
      <c r="I9" s="33">
        <v>600</v>
      </c>
      <c r="J9" s="125">
        <f t="shared" si="0"/>
        <v>216</v>
      </c>
      <c r="K9" s="126" t="str">
        <f t="shared" si="1"/>
        <v>OK</v>
      </c>
      <c r="L9" s="19">
        <v>0</v>
      </c>
      <c r="M9" s="19">
        <v>0</v>
      </c>
      <c r="N9" s="19">
        <v>0</v>
      </c>
      <c r="O9" s="19">
        <v>0</v>
      </c>
      <c r="P9" s="19">
        <v>0</v>
      </c>
      <c r="Q9" s="19">
        <v>0</v>
      </c>
      <c r="R9" s="19">
        <v>0</v>
      </c>
      <c r="S9" s="19">
        <v>384</v>
      </c>
      <c r="T9" s="19">
        <v>0</v>
      </c>
      <c r="U9" s="19">
        <v>0</v>
      </c>
      <c r="V9" s="19">
        <v>0</v>
      </c>
    </row>
    <row r="10" spans="1:22" ht="213.75" x14ac:dyDescent="0.25">
      <c r="A10" s="135"/>
      <c r="B10" s="148"/>
      <c r="C10" s="23">
        <v>7</v>
      </c>
      <c r="D10" s="24" t="s">
        <v>61</v>
      </c>
      <c r="E10" s="33" t="s">
        <v>44</v>
      </c>
      <c r="F10" s="30" t="s">
        <v>98</v>
      </c>
      <c r="G10" s="33" t="s">
        <v>113</v>
      </c>
      <c r="H10" s="37">
        <v>6.8</v>
      </c>
      <c r="I10" s="33">
        <v>600</v>
      </c>
      <c r="J10" s="125">
        <f t="shared" si="0"/>
        <v>600</v>
      </c>
      <c r="K10" s="126" t="str">
        <f t="shared" si="1"/>
        <v>OK</v>
      </c>
      <c r="L10" s="19">
        <v>0</v>
      </c>
      <c r="M10" s="19">
        <v>0</v>
      </c>
      <c r="N10" s="19">
        <v>0</v>
      </c>
      <c r="O10" s="19">
        <v>0</v>
      </c>
      <c r="P10" s="19">
        <v>0</v>
      </c>
      <c r="Q10" s="19">
        <v>0</v>
      </c>
      <c r="R10" s="19">
        <v>0</v>
      </c>
      <c r="S10" s="19">
        <v>0</v>
      </c>
      <c r="T10" s="19">
        <v>0</v>
      </c>
      <c r="U10" s="19">
        <v>0</v>
      </c>
      <c r="V10" s="19">
        <v>0</v>
      </c>
    </row>
    <row r="11" spans="1:22" ht="285" x14ac:dyDescent="0.25">
      <c r="A11" s="135"/>
      <c r="B11" s="148"/>
      <c r="C11" s="23">
        <v>8</v>
      </c>
      <c r="D11" s="24" t="s">
        <v>62</v>
      </c>
      <c r="E11" s="33" t="s">
        <v>41</v>
      </c>
      <c r="F11" s="30" t="s">
        <v>99</v>
      </c>
      <c r="G11" s="33" t="s">
        <v>113</v>
      </c>
      <c r="H11" s="37">
        <v>0.73</v>
      </c>
      <c r="I11" s="33">
        <v>600</v>
      </c>
      <c r="J11" s="125">
        <f t="shared" si="0"/>
        <v>600</v>
      </c>
      <c r="K11" s="126" t="str">
        <f t="shared" si="1"/>
        <v>OK</v>
      </c>
      <c r="L11" s="19">
        <v>0</v>
      </c>
      <c r="M11" s="19">
        <v>0</v>
      </c>
      <c r="N11" s="19">
        <v>0</v>
      </c>
      <c r="O11" s="19">
        <v>0</v>
      </c>
      <c r="P11" s="19">
        <v>0</v>
      </c>
      <c r="Q11" s="19">
        <v>0</v>
      </c>
      <c r="R11" s="19">
        <v>0</v>
      </c>
      <c r="S11" s="19">
        <v>0</v>
      </c>
      <c r="T11" s="19">
        <v>0</v>
      </c>
      <c r="U11" s="19">
        <v>0</v>
      </c>
      <c r="V11" s="19">
        <v>0</v>
      </c>
    </row>
    <row r="12" spans="1:22" ht="299.25" x14ac:dyDescent="0.25">
      <c r="A12" s="135" t="s">
        <v>116</v>
      </c>
      <c r="B12" s="147">
        <v>4</v>
      </c>
      <c r="C12" s="25">
        <v>9</v>
      </c>
      <c r="D12" s="26" t="s">
        <v>312</v>
      </c>
      <c r="E12" s="34" t="s">
        <v>44</v>
      </c>
      <c r="F12" s="31" t="s">
        <v>97</v>
      </c>
      <c r="G12" s="34" t="s">
        <v>113</v>
      </c>
      <c r="H12" s="38">
        <v>1.1000000000000001</v>
      </c>
      <c r="I12" s="34">
        <v>300</v>
      </c>
      <c r="J12" s="125">
        <f t="shared" si="0"/>
        <v>180</v>
      </c>
      <c r="K12" s="126" t="str">
        <f t="shared" si="1"/>
        <v>OK</v>
      </c>
      <c r="L12" s="19">
        <v>0</v>
      </c>
      <c r="M12" s="19">
        <v>0</v>
      </c>
      <c r="N12" s="19">
        <v>0</v>
      </c>
      <c r="O12" s="19">
        <v>0</v>
      </c>
      <c r="P12" s="19">
        <v>0</v>
      </c>
      <c r="Q12" s="19">
        <v>0</v>
      </c>
      <c r="R12" s="19">
        <v>0</v>
      </c>
      <c r="S12" s="19">
        <v>120</v>
      </c>
      <c r="T12" s="19">
        <v>0</v>
      </c>
      <c r="U12" s="19">
        <v>0</v>
      </c>
      <c r="V12" s="19">
        <v>0</v>
      </c>
    </row>
    <row r="13" spans="1:22" ht="285" x14ac:dyDescent="0.25">
      <c r="A13" s="135"/>
      <c r="B13" s="147"/>
      <c r="C13" s="25">
        <v>10</v>
      </c>
      <c r="D13" s="26" t="s">
        <v>313</v>
      </c>
      <c r="E13" s="34" t="s">
        <v>44</v>
      </c>
      <c r="F13" s="31" t="s">
        <v>97</v>
      </c>
      <c r="G13" s="34" t="s">
        <v>113</v>
      </c>
      <c r="H13" s="38">
        <v>1.52</v>
      </c>
      <c r="I13" s="34">
        <v>300</v>
      </c>
      <c r="J13" s="125">
        <f t="shared" si="0"/>
        <v>0</v>
      </c>
      <c r="K13" s="126" t="str">
        <f t="shared" si="1"/>
        <v>OK</v>
      </c>
      <c r="L13" s="19">
        <v>0</v>
      </c>
      <c r="M13" s="19">
        <v>0</v>
      </c>
      <c r="N13" s="19">
        <v>0</v>
      </c>
      <c r="O13" s="19">
        <v>0</v>
      </c>
      <c r="P13" s="19">
        <v>0</v>
      </c>
      <c r="Q13" s="19">
        <v>0</v>
      </c>
      <c r="R13" s="19">
        <v>0</v>
      </c>
      <c r="S13" s="19">
        <v>300</v>
      </c>
      <c r="T13" s="19">
        <v>0</v>
      </c>
      <c r="U13" s="19">
        <v>0</v>
      </c>
      <c r="V13" s="19">
        <v>0</v>
      </c>
    </row>
    <row r="14" spans="1:22" ht="327.75" x14ac:dyDescent="0.25">
      <c r="A14" s="135"/>
      <c r="B14" s="147"/>
      <c r="C14" s="25">
        <v>11</v>
      </c>
      <c r="D14" s="26" t="s">
        <v>63</v>
      </c>
      <c r="E14" s="34" t="s">
        <v>44</v>
      </c>
      <c r="F14" s="31" t="s">
        <v>97</v>
      </c>
      <c r="G14" s="34" t="s">
        <v>113</v>
      </c>
      <c r="H14" s="38">
        <v>1.4</v>
      </c>
      <c r="I14" s="34">
        <v>300</v>
      </c>
      <c r="J14" s="125">
        <f t="shared" si="0"/>
        <v>300</v>
      </c>
      <c r="K14" s="126" t="str">
        <f t="shared" si="1"/>
        <v>OK</v>
      </c>
      <c r="L14" s="19">
        <v>0</v>
      </c>
      <c r="M14" s="19">
        <v>0</v>
      </c>
      <c r="N14" s="19">
        <v>0</v>
      </c>
      <c r="O14" s="19">
        <v>0</v>
      </c>
      <c r="P14" s="19">
        <v>0</v>
      </c>
      <c r="Q14" s="19">
        <v>0</v>
      </c>
      <c r="R14" s="19">
        <v>0</v>
      </c>
      <c r="S14" s="19">
        <v>0</v>
      </c>
      <c r="T14" s="19">
        <v>0</v>
      </c>
      <c r="U14" s="19">
        <v>0</v>
      </c>
      <c r="V14" s="19">
        <v>0</v>
      </c>
    </row>
    <row r="15" spans="1:22" ht="213.75" x14ac:dyDescent="0.25">
      <c r="A15" s="135" t="s">
        <v>116</v>
      </c>
      <c r="B15" s="148">
        <v>5</v>
      </c>
      <c r="C15" s="23">
        <v>12</v>
      </c>
      <c r="D15" s="24" t="s">
        <v>314</v>
      </c>
      <c r="E15" s="33" t="s">
        <v>41</v>
      </c>
      <c r="F15" s="30" t="s">
        <v>97</v>
      </c>
      <c r="G15" s="33" t="s">
        <v>113</v>
      </c>
      <c r="H15" s="37">
        <v>2.2000000000000002</v>
      </c>
      <c r="I15" s="33">
        <v>300</v>
      </c>
      <c r="J15" s="125">
        <f t="shared" si="0"/>
        <v>180</v>
      </c>
      <c r="K15" s="126" t="str">
        <f t="shared" si="1"/>
        <v>OK</v>
      </c>
      <c r="L15" s="19">
        <v>0</v>
      </c>
      <c r="M15" s="19">
        <v>0</v>
      </c>
      <c r="N15" s="19">
        <v>0</v>
      </c>
      <c r="O15" s="19">
        <v>0</v>
      </c>
      <c r="P15" s="19">
        <v>0</v>
      </c>
      <c r="Q15" s="19">
        <v>0</v>
      </c>
      <c r="R15" s="19">
        <v>0</v>
      </c>
      <c r="S15" s="19">
        <v>120</v>
      </c>
      <c r="T15" s="19">
        <v>0</v>
      </c>
      <c r="U15" s="19">
        <v>0</v>
      </c>
      <c r="V15" s="19">
        <v>0</v>
      </c>
    </row>
    <row r="16" spans="1:22" ht="285" x14ac:dyDescent="0.25">
      <c r="A16" s="135"/>
      <c r="B16" s="148"/>
      <c r="C16" s="23">
        <v>13</v>
      </c>
      <c r="D16" s="24" t="s">
        <v>315</v>
      </c>
      <c r="E16" s="33" t="s">
        <v>41</v>
      </c>
      <c r="F16" s="30" t="s">
        <v>97</v>
      </c>
      <c r="G16" s="33" t="s">
        <v>113</v>
      </c>
      <c r="H16" s="37">
        <v>1.45</v>
      </c>
      <c r="I16" s="33">
        <v>600</v>
      </c>
      <c r="J16" s="125">
        <f t="shared" si="0"/>
        <v>288</v>
      </c>
      <c r="K16" s="126" t="str">
        <f t="shared" si="1"/>
        <v>OK</v>
      </c>
      <c r="L16" s="19">
        <v>0</v>
      </c>
      <c r="M16" s="19">
        <v>0</v>
      </c>
      <c r="N16" s="19">
        <v>0</v>
      </c>
      <c r="O16" s="19">
        <v>0</v>
      </c>
      <c r="P16" s="19">
        <v>0</v>
      </c>
      <c r="Q16" s="19">
        <v>0</v>
      </c>
      <c r="R16" s="19">
        <v>0</v>
      </c>
      <c r="S16" s="19">
        <v>312</v>
      </c>
      <c r="T16" s="19">
        <v>0</v>
      </c>
      <c r="U16" s="19">
        <v>0</v>
      </c>
      <c r="V16" s="19">
        <v>0</v>
      </c>
    </row>
    <row r="17" spans="1:22" ht="270.75" x14ac:dyDescent="0.25">
      <c r="A17" s="127" t="s">
        <v>117</v>
      </c>
      <c r="B17" s="98">
        <v>6</v>
      </c>
      <c r="C17" s="25">
        <v>14</v>
      </c>
      <c r="D17" s="26" t="s">
        <v>64</v>
      </c>
      <c r="E17" s="34" t="s">
        <v>41</v>
      </c>
      <c r="F17" s="31" t="s">
        <v>100</v>
      </c>
      <c r="G17" s="34" t="s">
        <v>113</v>
      </c>
      <c r="H17" s="38">
        <v>2.4300000000000002</v>
      </c>
      <c r="I17" s="34"/>
      <c r="J17" s="125">
        <f t="shared" si="0"/>
        <v>0</v>
      </c>
      <c r="K17" s="126" t="str">
        <f t="shared" si="1"/>
        <v>OK</v>
      </c>
      <c r="L17" s="19">
        <v>0</v>
      </c>
      <c r="M17" s="19">
        <v>0</v>
      </c>
      <c r="N17" s="19">
        <v>0</v>
      </c>
      <c r="O17" s="19">
        <v>0</v>
      </c>
      <c r="P17" s="19">
        <v>0</v>
      </c>
      <c r="Q17" s="19">
        <v>0</v>
      </c>
      <c r="R17" s="19">
        <v>0</v>
      </c>
      <c r="S17" s="19">
        <v>0</v>
      </c>
      <c r="T17" s="19">
        <v>0</v>
      </c>
      <c r="U17" s="19">
        <v>0</v>
      </c>
      <c r="V17" s="19">
        <v>0</v>
      </c>
    </row>
    <row r="18" spans="1:22" ht="242.25" x14ac:dyDescent="0.25">
      <c r="A18" s="135" t="s">
        <v>118</v>
      </c>
      <c r="B18" s="148">
        <v>7</v>
      </c>
      <c r="C18" s="23">
        <v>15</v>
      </c>
      <c r="D18" s="24" t="s">
        <v>65</v>
      </c>
      <c r="E18" s="33" t="s">
        <v>41</v>
      </c>
      <c r="F18" s="30" t="s">
        <v>101</v>
      </c>
      <c r="G18" s="33" t="s">
        <v>113</v>
      </c>
      <c r="H18" s="37">
        <v>0.63</v>
      </c>
      <c r="I18" s="33"/>
      <c r="J18" s="125">
        <f t="shared" si="0"/>
        <v>0</v>
      </c>
      <c r="K18" s="126" t="str">
        <f t="shared" si="1"/>
        <v>OK</v>
      </c>
      <c r="L18" s="19">
        <v>0</v>
      </c>
      <c r="M18" s="19">
        <v>0</v>
      </c>
      <c r="N18" s="19">
        <v>0</v>
      </c>
      <c r="O18" s="19">
        <v>0</v>
      </c>
      <c r="P18" s="19">
        <v>0</v>
      </c>
      <c r="Q18" s="19">
        <v>0</v>
      </c>
      <c r="R18" s="19">
        <v>0</v>
      </c>
      <c r="S18" s="19">
        <v>0</v>
      </c>
      <c r="T18" s="19">
        <v>0</v>
      </c>
      <c r="U18" s="19">
        <v>0</v>
      </c>
      <c r="V18" s="19">
        <v>0</v>
      </c>
    </row>
    <row r="19" spans="1:22" ht="156.75" x14ac:dyDescent="0.25">
      <c r="A19" s="135"/>
      <c r="B19" s="148"/>
      <c r="C19" s="23">
        <v>16</v>
      </c>
      <c r="D19" s="24" t="s">
        <v>66</v>
      </c>
      <c r="E19" s="33" t="s">
        <v>41</v>
      </c>
      <c r="F19" s="30" t="s">
        <v>101</v>
      </c>
      <c r="G19" s="33" t="s">
        <v>113</v>
      </c>
      <c r="H19" s="37">
        <v>1.08</v>
      </c>
      <c r="I19" s="33"/>
      <c r="J19" s="125">
        <f t="shared" si="0"/>
        <v>0</v>
      </c>
      <c r="K19" s="126" t="str">
        <f t="shared" si="1"/>
        <v>OK</v>
      </c>
      <c r="L19" s="19">
        <v>0</v>
      </c>
      <c r="M19" s="19">
        <v>0</v>
      </c>
      <c r="N19" s="19">
        <v>0</v>
      </c>
      <c r="O19" s="19">
        <v>0</v>
      </c>
      <c r="P19" s="19">
        <v>0</v>
      </c>
      <c r="Q19" s="19">
        <v>0</v>
      </c>
      <c r="R19" s="19">
        <v>0</v>
      </c>
      <c r="S19" s="19">
        <v>0</v>
      </c>
      <c r="T19" s="19">
        <v>0</v>
      </c>
      <c r="U19" s="19">
        <v>0</v>
      </c>
      <c r="V19" s="19">
        <v>0</v>
      </c>
    </row>
    <row r="20" spans="1:22" ht="213.75" x14ac:dyDescent="0.25">
      <c r="A20" s="135"/>
      <c r="B20" s="148"/>
      <c r="C20" s="23">
        <v>17</v>
      </c>
      <c r="D20" s="24" t="s">
        <v>67</v>
      </c>
      <c r="E20" s="33" t="s">
        <v>44</v>
      </c>
      <c r="F20" s="30" t="s">
        <v>99</v>
      </c>
      <c r="G20" s="33" t="s">
        <v>113</v>
      </c>
      <c r="H20" s="37">
        <v>1.35</v>
      </c>
      <c r="I20" s="33">
        <v>300</v>
      </c>
      <c r="J20" s="125">
        <f t="shared" si="0"/>
        <v>300</v>
      </c>
      <c r="K20" s="126" t="str">
        <f t="shared" si="1"/>
        <v>OK</v>
      </c>
      <c r="L20" s="19">
        <v>0</v>
      </c>
      <c r="M20" s="19">
        <v>0</v>
      </c>
      <c r="N20" s="19">
        <v>0</v>
      </c>
      <c r="O20" s="19">
        <v>0</v>
      </c>
      <c r="P20" s="19">
        <v>0</v>
      </c>
      <c r="Q20" s="19">
        <v>0</v>
      </c>
      <c r="R20" s="19">
        <v>0</v>
      </c>
      <c r="S20" s="19">
        <v>0</v>
      </c>
      <c r="T20" s="19">
        <v>0</v>
      </c>
      <c r="U20" s="19">
        <v>0</v>
      </c>
      <c r="V20" s="19">
        <v>0</v>
      </c>
    </row>
    <row r="21" spans="1:22" ht="171" x14ac:dyDescent="0.25">
      <c r="A21" s="135"/>
      <c r="B21" s="148"/>
      <c r="C21" s="23">
        <v>18</v>
      </c>
      <c r="D21" s="27" t="s">
        <v>68</v>
      </c>
      <c r="E21" s="33" t="s">
        <v>41</v>
      </c>
      <c r="F21" s="30" t="s">
        <v>102</v>
      </c>
      <c r="G21" s="33" t="s">
        <v>113</v>
      </c>
      <c r="H21" s="37">
        <v>3.32</v>
      </c>
      <c r="I21" s="33">
        <v>150</v>
      </c>
      <c r="J21" s="125">
        <f t="shared" si="0"/>
        <v>100</v>
      </c>
      <c r="K21" s="126" t="str">
        <f t="shared" si="1"/>
        <v>OK</v>
      </c>
      <c r="L21" s="19">
        <v>0</v>
      </c>
      <c r="M21" s="19">
        <v>0</v>
      </c>
      <c r="N21" s="19">
        <v>0</v>
      </c>
      <c r="O21" s="19">
        <v>0</v>
      </c>
      <c r="P21" s="19">
        <v>0</v>
      </c>
      <c r="Q21" s="19">
        <v>0</v>
      </c>
      <c r="R21" s="19">
        <v>0</v>
      </c>
      <c r="S21" s="19">
        <v>0</v>
      </c>
      <c r="T21" s="19">
        <v>50</v>
      </c>
      <c r="U21" s="19">
        <v>0</v>
      </c>
      <c r="V21" s="19">
        <v>0</v>
      </c>
    </row>
    <row r="22" spans="1:22" ht="342" x14ac:dyDescent="0.25">
      <c r="A22" s="127" t="s">
        <v>116</v>
      </c>
      <c r="B22" s="98">
        <v>8</v>
      </c>
      <c r="C22" s="25">
        <v>19</v>
      </c>
      <c r="D22" s="26" t="s">
        <v>69</v>
      </c>
      <c r="E22" s="34" t="s">
        <v>44</v>
      </c>
      <c r="F22" s="31" t="s">
        <v>97</v>
      </c>
      <c r="G22" s="34" t="s">
        <v>113</v>
      </c>
      <c r="H22" s="38">
        <v>3.03</v>
      </c>
      <c r="I22" s="34">
        <v>720</v>
      </c>
      <c r="J22" s="125">
        <f t="shared" si="0"/>
        <v>720</v>
      </c>
      <c r="K22" s="126" t="str">
        <f t="shared" si="1"/>
        <v>OK</v>
      </c>
      <c r="L22" s="19">
        <v>0</v>
      </c>
      <c r="M22" s="19">
        <v>0</v>
      </c>
      <c r="N22" s="19">
        <v>0</v>
      </c>
      <c r="O22" s="19">
        <v>0</v>
      </c>
      <c r="P22" s="19">
        <v>0</v>
      </c>
      <c r="Q22" s="19">
        <v>0</v>
      </c>
      <c r="R22" s="19">
        <v>0</v>
      </c>
      <c r="S22" s="19">
        <v>0</v>
      </c>
      <c r="T22" s="19"/>
      <c r="U22" s="19">
        <v>0</v>
      </c>
      <c r="V22" s="19">
        <v>0</v>
      </c>
    </row>
    <row r="23" spans="1:22" ht="327.75" x14ac:dyDescent="0.25">
      <c r="A23" s="128" t="s">
        <v>119</v>
      </c>
      <c r="B23" s="99">
        <v>9</v>
      </c>
      <c r="C23" s="23">
        <v>20</v>
      </c>
      <c r="D23" s="24" t="s">
        <v>70</v>
      </c>
      <c r="E23" s="33" t="s">
        <v>44</v>
      </c>
      <c r="F23" s="30" t="s">
        <v>103</v>
      </c>
      <c r="G23" s="33" t="s">
        <v>113</v>
      </c>
      <c r="H23" s="37">
        <v>3.24</v>
      </c>
      <c r="I23" s="33">
        <v>720</v>
      </c>
      <c r="J23" s="125">
        <f t="shared" si="0"/>
        <v>720</v>
      </c>
      <c r="K23" s="126" t="str">
        <f t="shared" si="1"/>
        <v>OK</v>
      </c>
      <c r="L23" s="19">
        <v>0</v>
      </c>
      <c r="M23" s="19">
        <v>0</v>
      </c>
      <c r="N23" s="19">
        <v>0</v>
      </c>
      <c r="O23" s="19">
        <v>0</v>
      </c>
      <c r="P23" s="19">
        <v>0</v>
      </c>
      <c r="Q23" s="19">
        <v>0</v>
      </c>
      <c r="R23" s="19">
        <v>0</v>
      </c>
      <c r="S23" s="19">
        <v>0</v>
      </c>
      <c r="T23" s="19"/>
      <c r="U23" s="19">
        <v>0</v>
      </c>
      <c r="V23" s="19">
        <v>0</v>
      </c>
    </row>
    <row r="24" spans="1:22" ht="199.5" x14ac:dyDescent="0.25">
      <c r="A24" s="137" t="s">
        <v>117</v>
      </c>
      <c r="B24" s="147">
        <v>10</v>
      </c>
      <c r="C24" s="25">
        <v>21</v>
      </c>
      <c r="D24" s="26" t="s">
        <v>316</v>
      </c>
      <c r="E24" s="34" t="s">
        <v>92</v>
      </c>
      <c r="F24" s="31" t="s">
        <v>104</v>
      </c>
      <c r="G24" s="34" t="s">
        <v>114</v>
      </c>
      <c r="H24" s="38">
        <v>2.4700000000000002</v>
      </c>
      <c r="I24" s="34">
        <v>1200</v>
      </c>
      <c r="J24" s="125">
        <f t="shared" si="0"/>
        <v>700</v>
      </c>
      <c r="K24" s="126" t="str">
        <f t="shared" si="1"/>
        <v>OK</v>
      </c>
      <c r="L24" s="19">
        <v>0</v>
      </c>
      <c r="M24" s="19">
        <v>0</v>
      </c>
      <c r="N24" s="19">
        <v>0</v>
      </c>
      <c r="O24" s="19">
        <v>0</v>
      </c>
      <c r="P24" s="19">
        <v>0</v>
      </c>
      <c r="Q24" s="19">
        <v>250</v>
      </c>
      <c r="R24" s="19">
        <v>0</v>
      </c>
      <c r="S24" s="19">
        <v>0</v>
      </c>
      <c r="T24" s="19"/>
      <c r="U24" s="19">
        <v>250</v>
      </c>
      <c r="V24" s="19">
        <v>0</v>
      </c>
    </row>
    <row r="25" spans="1:22" ht="199.5" x14ac:dyDescent="0.25">
      <c r="A25" s="137"/>
      <c r="B25" s="147"/>
      <c r="C25" s="25">
        <v>22</v>
      </c>
      <c r="D25" s="26" t="s">
        <v>317</v>
      </c>
      <c r="E25" s="34" t="s">
        <v>92</v>
      </c>
      <c r="F25" s="31" t="s">
        <v>104</v>
      </c>
      <c r="G25" s="34" t="s">
        <v>114</v>
      </c>
      <c r="H25" s="38">
        <v>1.21</v>
      </c>
      <c r="I25" s="34"/>
      <c r="J25" s="125">
        <f t="shared" si="0"/>
        <v>0</v>
      </c>
      <c r="K25" s="126" t="str">
        <f t="shared" si="1"/>
        <v>OK</v>
      </c>
      <c r="L25" s="19">
        <v>0</v>
      </c>
      <c r="M25" s="19">
        <v>0</v>
      </c>
      <c r="N25" s="19">
        <v>0</v>
      </c>
      <c r="O25" s="19">
        <v>0</v>
      </c>
      <c r="P25" s="19">
        <v>0</v>
      </c>
      <c r="Q25" s="19">
        <v>0</v>
      </c>
      <c r="R25" s="19">
        <v>0</v>
      </c>
      <c r="S25" s="19">
        <v>0</v>
      </c>
      <c r="T25" s="19"/>
      <c r="U25" s="19">
        <v>0</v>
      </c>
      <c r="V25" s="19">
        <v>0</v>
      </c>
    </row>
    <row r="26" spans="1:22" ht="110.25" customHeight="1" x14ac:dyDescent="0.25">
      <c r="A26" s="128" t="s">
        <v>120</v>
      </c>
      <c r="B26" s="99">
        <v>11</v>
      </c>
      <c r="C26" s="23">
        <v>23</v>
      </c>
      <c r="D26" s="24" t="s">
        <v>71</v>
      </c>
      <c r="E26" s="33" t="s">
        <v>41</v>
      </c>
      <c r="F26" s="30" t="s">
        <v>105</v>
      </c>
      <c r="G26" s="33" t="s">
        <v>114</v>
      </c>
      <c r="H26" s="37">
        <v>32.97</v>
      </c>
      <c r="I26" s="33">
        <v>12</v>
      </c>
      <c r="J26" s="125">
        <f t="shared" si="0"/>
        <v>6</v>
      </c>
      <c r="K26" s="126" t="str">
        <f t="shared" si="1"/>
        <v>OK</v>
      </c>
      <c r="L26" s="19">
        <v>0</v>
      </c>
      <c r="M26" s="19">
        <v>0</v>
      </c>
      <c r="N26" s="19">
        <v>6</v>
      </c>
      <c r="O26" s="19">
        <v>0</v>
      </c>
      <c r="P26" s="19">
        <v>0</v>
      </c>
      <c r="Q26" s="19">
        <v>0</v>
      </c>
      <c r="R26" s="19">
        <v>0</v>
      </c>
      <c r="S26" s="19">
        <v>0</v>
      </c>
      <c r="T26" s="19"/>
      <c r="U26" s="19">
        <v>0</v>
      </c>
      <c r="V26" s="19">
        <v>0</v>
      </c>
    </row>
    <row r="27" spans="1:22" ht="121.5" customHeight="1" x14ac:dyDescent="0.25">
      <c r="A27" s="136" t="s">
        <v>121</v>
      </c>
      <c r="B27" s="147">
        <v>12</v>
      </c>
      <c r="C27" s="25">
        <v>24</v>
      </c>
      <c r="D27" s="26" t="s">
        <v>72</v>
      </c>
      <c r="E27" s="34" t="s">
        <v>41</v>
      </c>
      <c r="F27" s="31"/>
      <c r="G27" s="34" t="s">
        <v>113</v>
      </c>
      <c r="H27" s="38">
        <v>0</v>
      </c>
      <c r="I27" s="34">
        <v>250</v>
      </c>
      <c r="J27" s="125">
        <f t="shared" si="0"/>
        <v>250</v>
      </c>
      <c r="K27" s="126" t="str">
        <f t="shared" si="1"/>
        <v>OK</v>
      </c>
      <c r="L27" s="19">
        <v>0</v>
      </c>
      <c r="M27" s="19">
        <v>0</v>
      </c>
      <c r="N27" s="19">
        <v>0</v>
      </c>
      <c r="O27" s="19">
        <v>0</v>
      </c>
      <c r="P27" s="19">
        <v>0</v>
      </c>
      <c r="Q27" s="19">
        <v>0</v>
      </c>
      <c r="R27" s="19">
        <v>0</v>
      </c>
      <c r="S27" s="19">
        <v>0</v>
      </c>
      <c r="T27" s="19"/>
      <c r="U27" s="19">
        <v>0</v>
      </c>
      <c r="V27" s="19">
        <v>0</v>
      </c>
    </row>
    <row r="28" spans="1:22" ht="128.25" x14ac:dyDescent="0.25">
      <c r="A28" s="137"/>
      <c r="B28" s="147"/>
      <c r="C28" s="28">
        <v>25</v>
      </c>
      <c r="D28" s="29" t="s">
        <v>73</v>
      </c>
      <c r="E28" s="35" t="s">
        <v>41</v>
      </c>
      <c r="F28" s="32"/>
      <c r="G28" s="35" t="s">
        <v>113</v>
      </c>
      <c r="H28" s="38">
        <v>0</v>
      </c>
      <c r="I28" s="34">
        <v>500</v>
      </c>
      <c r="J28" s="125">
        <f t="shared" si="0"/>
        <v>500</v>
      </c>
      <c r="K28" s="126" t="str">
        <f t="shared" si="1"/>
        <v>OK</v>
      </c>
      <c r="L28" s="19">
        <v>0</v>
      </c>
      <c r="M28" s="19">
        <v>0</v>
      </c>
      <c r="N28" s="19">
        <v>0</v>
      </c>
      <c r="O28" s="19">
        <v>0</v>
      </c>
      <c r="P28" s="19">
        <v>0</v>
      </c>
      <c r="Q28" s="19">
        <v>0</v>
      </c>
      <c r="R28" s="19">
        <v>0</v>
      </c>
      <c r="S28" s="19">
        <v>0</v>
      </c>
      <c r="T28" s="19"/>
      <c r="U28" s="19">
        <v>0</v>
      </c>
      <c r="V28" s="19">
        <v>0</v>
      </c>
    </row>
    <row r="29" spans="1:22" ht="71.25" x14ac:dyDescent="0.25">
      <c r="A29" s="137"/>
      <c r="B29" s="147"/>
      <c r="C29" s="25">
        <v>26</v>
      </c>
      <c r="D29" s="26" t="s">
        <v>74</v>
      </c>
      <c r="E29" s="34" t="s">
        <v>41</v>
      </c>
      <c r="F29" s="31"/>
      <c r="G29" s="34" t="s">
        <v>113</v>
      </c>
      <c r="H29" s="38">
        <v>0</v>
      </c>
      <c r="I29" s="34">
        <v>300</v>
      </c>
      <c r="J29" s="125">
        <f t="shared" si="0"/>
        <v>300</v>
      </c>
      <c r="K29" s="126" t="str">
        <f t="shared" si="1"/>
        <v>OK</v>
      </c>
      <c r="L29" s="21"/>
      <c r="M29" s="21"/>
      <c r="N29" s="21"/>
      <c r="O29" s="21"/>
      <c r="P29" s="21"/>
      <c r="Q29" s="21"/>
      <c r="R29" s="21"/>
      <c r="S29" s="21"/>
      <c r="T29" s="19"/>
      <c r="U29" s="19">
        <v>0</v>
      </c>
      <c r="V29" s="19">
        <v>0</v>
      </c>
    </row>
    <row r="30" spans="1:22" ht="185.25" x14ac:dyDescent="0.25">
      <c r="A30" s="128" t="s">
        <v>119</v>
      </c>
      <c r="B30" s="99">
        <v>13</v>
      </c>
      <c r="C30" s="23">
        <v>27</v>
      </c>
      <c r="D30" s="24" t="s">
        <v>318</v>
      </c>
      <c r="E30" s="33" t="s">
        <v>45</v>
      </c>
      <c r="F30" s="30" t="s">
        <v>106</v>
      </c>
      <c r="G30" s="33" t="s">
        <v>113</v>
      </c>
      <c r="H30" s="37">
        <v>0.76</v>
      </c>
      <c r="I30" s="33"/>
      <c r="J30" s="125">
        <f t="shared" si="0"/>
        <v>0</v>
      </c>
      <c r="K30" s="126" t="str">
        <f t="shared" si="1"/>
        <v>OK</v>
      </c>
      <c r="L30" s="21"/>
      <c r="M30" s="21"/>
      <c r="N30" s="21"/>
      <c r="O30" s="21"/>
      <c r="P30" s="21"/>
      <c r="Q30" s="21"/>
      <c r="R30" s="21"/>
      <c r="S30" s="21"/>
      <c r="T30" s="19"/>
      <c r="U30" s="19">
        <v>0</v>
      </c>
      <c r="V30" s="19">
        <v>0</v>
      </c>
    </row>
    <row r="31" spans="1:22" ht="199.5" x14ac:dyDescent="0.25">
      <c r="A31" s="129" t="s">
        <v>122</v>
      </c>
      <c r="B31" s="98">
        <v>14</v>
      </c>
      <c r="C31" s="25">
        <v>28</v>
      </c>
      <c r="D31" s="26" t="s">
        <v>319</v>
      </c>
      <c r="E31" s="34" t="s">
        <v>45</v>
      </c>
      <c r="F31" s="31" t="s">
        <v>107</v>
      </c>
      <c r="G31" s="34" t="s">
        <v>113</v>
      </c>
      <c r="H31" s="38">
        <v>5.84</v>
      </c>
      <c r="I31" s="34">
        <v>2400</v>
      </c>
      <c r="J31" s="125">
        <f t="shared" si="0"/>
        <v>2400</v>
      </c>
      <c r="K31" s="126" t="str">
        <f t="shared" si="1"/>
        <v>OK</v>
      </c>
      <c r="L31" s="21"/>
      <c r="M31" s="21"/>
      <c r="N31" s="21"/>
      <c r="O31" s="21"/>
      <c r="P31" s="21"/>
      <c r="Q31" s="21"/>
      <c r="R31" s="21"/>
      <c r="S31" s="21"/>
      <c r="T31" s="19"/>
      <c r="U31" s="19">
        <v>0</v>
      </c>
      <c r="V31" s="19">
        <v>0</v>
      </c>
    </row>
    <row r="32" spans="1:22" ht="285" x14ac:dyDescent="0.25">
      <c r="A32" s="128" t="s">
        <v>119</v>
      </c>
      <c r="B32" s="99">
        <v>15</v>
      </c>
      <c r="C32" s="23">
        <v>29</v>
      </c>
      <c r="D32" s="24" t="s">
        <v>320</v>
      </c>
      <c r="E32" s="33" t="s">
        <v>93</v>
      </c>
      <c r="F32" s="30" t="s">
        <v>108</v>
      </c>
      <c r="G32" s="33" t="s">
        <v>113</v>
      </c>
      <c r="H32" s="37">
        <v>11.05</v>
      </c>
      <c r="I32" s="33">
        <v>4500</v>
      </c>
      <c r="J32" s="125">
        <f t="shared" si="0"/>
        <v>3900</v>
      </c>
      <c r="K32" s="126" t="str">
        <f t="shared" si="1"/>
        <v>OK</v>
      </c>
      <c r="L32" s="21"/>
      <c r="M32" s="19">
        <v>400</v>
      </c>
      <c r="N32" s="21"/>
      <c r="O32" s="21"/>
      <c r="P32" s="21"/>
      <c r="Q32" s="21"/>
      <c r="R32" s="21"/>
      <c r="S32" s="21"/>
      <c r="T32" s="19"/>
      <c r="U32" s="19">
        <v>0</v>
      </c>
      <c r="V32" s="19">
        <v>200</v>
      </c>
    </row>
    <row r="33" spans="1:22" ht="199.5" x14ac:dyDescent="0.25">
      <c r="A33" s="129" t="s">
        <v>121</v>
      </c>
      <c r="B33" s="98">
        <v>16</v>
      </c>
      <c r="C33" s="25">
        <v>30</v>
      </c>
      <c r="D33" s="26" t="s">
        <v>321</v>
      </c>
      <c r="E33" s="34" t="s">
        <v>45</v>
      </c>
      <c r="F33" s="31"/>
      <c r="G33" s="34" t="s">
        <v>113</v>
      </c>
      <c r="H33" s="38">
        <v>0</v>
      </c>
      <c r="I33" s="34"/>
      <c r="J33" s="125">
        <f t="shared" si="0"/>
        <v>0</v>
      </c>
      <c r="K33" s="126" t="str">
        <f t="shared" si="1"/>
        <v>OK</v>
      </c>
      <c r="L33" s="21"/>
      <c r="M33" s="21"/>
      <c r="N33" s="21"/>
      <c r="O33" s="21"/>
      <c r="P33" s="21"/>
      <c r="Q33" s="21"/>
      <c r="R33" s="21"/>
      <c r="S33" s="21"/>
      <c r="T33" s="19"/>
      <c r="U33" s="19">
        <v>0</v>
      </c>
      <c r="V33" s="19">
        <v>0</v>
      </c>
    </row>
    <row r="34" spans="1:22" ht="114" x14ac:dyDescent="0.25">
      <c r="A34" s="138" t="s">
        <v>121</v>
      </c>
      <c r="B34" s="148">
        <v>17</v>
      </c>
      <c r="C34" s="23">
        <v>31</v>
      </c>
      <c r="D34" s="24" t="s">
        <v>75</v>
      </c>
      <c r="E34" s="33" t="s">
        <v>41</v>
      </c>
      <c r="F34" s="30"/>
      <c r="G34" s="33" t="s">
        <v>113</v>
      </c>
      <c r="H34" s="37">
        <v>0</v>
      </c>
      <c r="I34" s="33">
        <v>30</v>
      </c>
      <c r="J34" s="125">
        <f t="shared" si="0"/>
        <v>30</v>
      </c>
      <c r="K34" s="126" t="str">
        <f t="shared" si="1"/>
        <v>OK</v>
      </c>
      <c r="L34" s="21"/>
      <c r="M34" s="21"/>
      <c r="N34" s="21"/>
      <c r="O34" s="21"/>
      <c r="P34" s="21"/>
      <c r="Q34" s="21"/>
      <c r="R34" s="21"/>
      <c r="S34" s="21"/>
      <c r="T34" s="19"/>
      <c r="U34" s="19">
        <v>0</v>
      </c>
      <c r="V34" s="19">
        <v>0</v>
      </c>
    </row>
    <row r="35" spans="1:22" ht="71.25" x14ac:dyDescent="0.25">
      <c r="A35" s="138"/>
      <c r="B35" s="148"/>
      <c r="C35" s="23">
        <v>32</v>
      </c>
      <c r="D35" s="24" t="s">
        <v>76</v>
      </c>
      <c r="E35" s="33" t="s">
        <v>41</v>
      </c>
      <c r="F35" s="30"/>
      <c r="G35" s="33" t="s">
        <v>113</v>
      </c>
      <c r="H35" s="37">
        <v>0</v>
      </c>
      <c r="I35" s="33">
        <v>30</v>
      </c>
      <c r="J35" s="125">
        <f t="shared" si="0"/>
        <v>30</v>
      </c>
      <c r="K35" s="126" t="str">
        <f t="shared" si="1"/>
        <v>OK</v>
      </c>
      <c r="L35" s="21"/>
      <c r="M35" s="21"/>
      <c r="N35" s="21"/>
      <c r="O35" s="21"/>
      <c r="P35" s="21"/>
      <c r="Q35" s="21"/>
      <c r="R35" s="21"/>
      <c r="S35" s="21"/>
      <c r="T35" s="19"/>
      <c r="U35" s="19">
        <v>0</v>
      </c>
      <c r="V35" s="19">
        <v>0</v>
      </c>
    </row>
    <row r="36" spans="1:22" ht="85.5" x14ac:dyDescent="0.25">
      <c r="A36" s="138"/>
      <c r="B36" s="148"/>
      <c r="C36" s="23">
        <v>33</v>
      </c>
      <c r="D36" s="24" t="s">
        <v>77</v>
      </c>
      <c r="E36" s="33" t="s">
        <v>41</v>
      </c>
      <c r="F36" s="30"/>
      <c r="G36" s="33" t="s">
        <v>113</v>
      </c>
      <c r="H36" s="37">
        <v>0</v>
      </c>
      <c r="I36" s="33">
        <v>60</v>
      </c>
      <c r="J36" s="125">
        <f t="shared" ref="J36:J52" si="2">I36-(SUM(L36:V36))</f>
        <v>60</v>
      </c>
      <c r="K36" s="126" t="str">
        <f t="shared" si="1"/>
        <v>OK</v>
      </c>
      <c r="L36" s="21"/>
      <c r="M36" s="21"/>
      <c r="N36" s="21"/>
      <c r="O36" s="21"/>
      <c r="P36" s="21"/>
      <c r="Q36" s="21"/>
      <c r="R36" s="21"/>
      <c r="S36" s="21"/>
      <c r="T36" s="19"/>
      <c r="U36" s="19">
        <v>0</v>
      </c>
      <c r="V36" s="19">
        <v>0</v>
      </c>
    </row>
    <row r="37" spans="1:22" ht="85.5" x14ac:dyDescent="0.25">
      <c r="A37" s="138"/>
      <c r="B37" s="148"/>
      <c r="C37" s="23">
        <v>34</v>
      </c>
      <c r="D37" s="24" t="s">
        <v>78</v>
      </c>
      <c r="E37" s="33" t="s">
        <v>41</v>
      </c>
      <c r="F37" s="30"/>
      <c r="G37" s="33" t="s">
        <v>113</v>
      </c>
      <c r="H37" s="37">
        <v>0</v>
      </c>
      <c r="I37" s="33">
        <v>200</v>
      </c>
      <c r="J37" s="125">
        <f t="shared" si="2"/>
        <v>200</v>
      </c>
      <c r="K37" s="126" t="str">
        <f t="shared" si="1"/>
        <v>OK</v>
      </c>
      <c r="L37" s="21"/>
      <c r="M37" s="21"/>
      <c r="N37" s="21"/>
      <c r="O37" s="21"/>
      <c r="P37" s="21"/>
      <c r="Q37" s="21"/>
      <c r="R37" s="21"/>
      <c r="S37" s="21"/>
      <c r="T37" s="19"/>
      <c r="U37" s="19">
        <v>0</v>
      </c>
      <c r="V37" s="19">
        <v>0</v>
      </c>
    </row>
    <row r="38" spans="1:22" ht="71.25" x14ac:dyDescent="0.25">
      <c r="A38" s="138"/>
      <c r="B38" s="148"/>
      <c r="C38" s="23">
        <v>35</v>
      </c>
      <c r="D38" s="24" t="s">
        <v>79</v>
      </c>
      <c r="E38" s="33" t="s">
        <v>46</v>
      </c>
      <c r="F38" s="30"/>
      <c r="G38" s="33" t="s">
        <v>113</v>
      </c>
      <c r="H38" s="37">
        <v>0</v>
      </c>
      <c r="I38" s="33">
        <v>200</v>
      </c>
      <c r="J38" s="125">
        <f t="shared" si="2"/>
        <v>200</v>
      </c>
      <c r="K38" s="126" t="str">
        <f t="shared" si="1"/>
        <v>OK</v>
      </c>
      <c r="L38" s="21"/>
      <c r="M38" s="21"/>
      <c r="N38" s="21"/>
      <c r="O38" s="21"/>
      <c r="P38" s="21"/>
      <c r="Q38" s="21"/>
      <c r="R38" s="21"/>
      <c r="S38" s="21"/>
      <c r="T38" s="19"/>
      <c r="U38" s="19">
        <v>0</v>
      </c>
      <c r="V38" s="19">
        <v>0</v>
      </c>
    </row>
    <row r="39" spans="1:22" ht="42.75" x14ac:dyDescent="0.25">
      <c r="A39" s="138"/>
      <c r="B39" s="148"/>
      <c r="C39" s="23">
        <v>36</v>
      </c>
      <c r="D39" s="24" t="s">
        <v>80</v>
      </c>
      <c r="E39" s="33" t="s">
        <v>41</v>
      </c>
      <c r="F39" s="30"/>
      <c r="G39" s="33" t="s">
        <v>113</v>
      </c>
      <c r="H39" s="37">
        <v>0</v>
      </c>
      <c r="I39" s="33">
        <v>50</v>
      </c>
      <c r="J39" s="125">
        <f t="shared" si="2"/>
        <v>50</v>
      </c>
      <c r="K39" s="126" t="str">
        <f t="shared" si="1"/>
        <v>OK</v>
      </c>
      <c r="L39" s="21"/>
      <c r="M39" s="21"/>
      <c r="N39" s="21"/>
      <c r="O39" s="21"/>
      <c r="P39" s="21"/>
      <c r="Q39" s="21"/>
      <c r="R39" s="21"/>
      <c r="S39" s="21"/>
      <c r="T39" s="19"/>
      <c r="U39" s="19">
        <v>0</v>
      </c>
      <c r="V39" s="19">
        <v>0</v>
      </c>
    </row>
    <row r="40" spans="1:22" ht="142.5" x14ac:dyDescent="0.25">
      <c r="A40" s="138"/>
      <c r="B40" s="148"/>
      <c r="C40" s="23">
        <v>37</v>
      </c>
      <c r="D40" s="24" t="s">
        <v>81</v>
      </c>
      <c r="E40" s="33" t="s">
        <v>46</v>
      </c>
      <c r="F40" s="30"/>
      <c r="G40" s="33" t="s">
        <v>113</v>
      </c>
      <c r="H40" s="37">
        <v>0</v>
      </c>
      <c r="I40" s="33">
        <v>50</v>
      </c>
      <c r="J40" s="125">
        <f t="shared" si="2"/>
        <v>50</v>
      </c>
      <c r="K40" s="126" t="str">
        <f t="shared" si="1"/>
        <v>OK</v>
      </c>
      <c r="L40" s="21"/>
      <c r="M40" s="21"/>
      <c r="N40" s="21"/>
      <c r="O40" s="21"/>
      <c r="P40" s="21"/>
      <c r="Q40" s="21"/>
      <c r="R40" s="21"/>
      <c r="S40" s="21"/>
      <c r="T40" s="19"/>
      <c r="U40" s="19">
        <v>0</v>
      </c>
      <c r="V40" s="19">
        <v>0</v>
      </c>
    </row>
    <row r="41" spans="1:22" ht="57" x14ac:dyDescent="0.25">
      <c r="A41" s="138"/>
      <c r="B41" s="148"/>
      <c r="C41" s="23">
        <v>38</v>
      </c>
      <c r="D41" s="24" t="s">
        <v>82</v>
      </c>
      <c r="E41" s="33" t="s">
        <v>43</v>
      </c>
      <c r="F41" s="30"/>
      <c r="G41" s="33" t="s">
        <v>114</v>
      </c>
      <c r="H41" s="37">
        <v>0</v>
      </c>
      <c r="I41" s="33">
        <v>300</v>
      </c>
      <c r="J41" s="125">
        <f t="shared" si="2"/>
        <v>300</v>
      </c>
      <c r="K41" s="126" t="str">
        <f t="shared" si="1"/>
        <v>OK</v>
      </c>
      <c r="L41" s="21"/>
      <c r="M41" s="21"/>
      <c r="N41" s="21"/>
      <c r="O41" s="21"/>
      <c r="P41" s="21"/>
      <c r="Q41" s="21"/>
      <c r="R41" s="21"/>
      <c r="S41" s="21"/>
      <c r="T41" s="19"/>
      <c r="U41" s="19">
        <v>0</v>
      </c>
      <c r="V41" s="19">
        <v>0</v>
      </c>
    </row>
    <row r="42" spans="1:22" ht="28.5" x14ac:dyDescent="0.25">
      <c r="A42" s="138"/>
      <c r="B42" s="148"/>
      <c r="C42" s="23">
        <v>39</v>
      </c>
      <c r="D42" s="24" t="s">
        <v>83</v>
      </c>
      <c r="E42" s="36" t="s">
        <v>43</v>
      </c>
      <c r="F42" s="30"/>
      <c r="G42" s="36" t="s">
        <v>114</v>
      </c>
      <c r="H42" s="37">
        <v>0</v>
      </c>
      <c r="I42" s="33">
        <v>120</v>
      </c>
      <c r="J42" s="125">
        <f t="shared" si="2"/>
        <v>120</v>
      </c>
      <c r="K42" s="126" t="str">
        <f t="shared" si="1"/>
        <v>OK</v>
      </c>
      <c r="L42" s="21"/>
      <c r="M42" s="21"/>
      <c r="N42" s="21"/>
      <c r="O42" s="21"/>
      <c r="P42" s="21"/>
      <c r="Q42" s="21"/>
      <c r="R42" s="21"/>
      <c r="S42" s="21"/>
      <c r="T42" s="19"/>
      <c r="U42" s="19">
        <v>0</v>
      </c>
      <c r="V42" s="19">
        <v>0</v>
      </c>
    </row>
    <row r="43" spans="1:22" ht="99.75" x14ac:dyDescent="0.25">
      <c r="A43" s="139" t="s">
        <v>117</v>
      </c>
      <c r="B43" s="149">
        <v>18</v>
      </c>
      <c r="C43" s="28">
        <v>40</v>
      </c>
      <c r="D43" s="29" t="s">
        <v>84</v>
      </c>
      <c r="E43" s="34" t="s">
        <v>41</v>
      </c>
      <c r="F43" s="32" t="s">
        <v>109</v>
      </c>
      <c r="G43" s="34" t="s">
        <v>113</v>
      </c>
      <c r="H43" s="39">
        <v>0.48</v>
      </c>
      <c r="I43" s="34">
        <v>400</v>
      </c>
      <c r="J43" s="125">
        <f t="shared" si="2"/>
        <v>200</v>
      </c>
      <c r="K43" s="126" t="str">
        <f t="shared" si="1"/>
        <v>OK</v>
      </c>
      <c r="L43" s="21"/>
      <c r="M43" s="21"/>
      <c r="N43" s="21"/>
      <c r="O43" s="21"/>
      <c r="P43" s="21"/>
      <c r="Q43" s="21"/>
      <c r="R43" s="21"/>
      <c r="S43" s="21"/>
      <c r="T43" s="19"/>
      <c r="U43" s="19">
        <v>200</v>
      </c>
      <c r="V43" s="19">
        <v>0</v>
      </c>
    </row>
    <row r="44" spans="1:22" ht="99.75" x14ac:dyDescent="0.25">
      <c r="A44" s="139"/>
      <c r="B44" s="149"/>
      <c r="C44" s="25">
        <v>41</v>
      </c>
      <c r="D44" s="26" t="s">
        <v>85</v>
      </c>
      <c r="E44" s="34" t="s">
        <v>94</v>
      </c>
      <c r="F44" s="31" t="s">
        <v>110</v>
      </c>
      <c r="G44" s="34" t="s">
        <v>113</v>
      </c>
      <c r="H44" s="38">
        <v>1.59</v>
      </c>
      <c r="I44" s="34">
        <v>100</v>
      </c>
      <c r="J44" s="125">
        <f t="shared" si="2"/>
        <v>100</v>
      </c>
      <c r="K44" s="126" t="str">
        <f t="shared" si="1"/>
        <v>OK</v>
      </c>
      <c r="L44" s="21"/>
      <c r="M44" s="21"/>
      <c r="N44" s="21"/>
      <c r="O44" s="21"/>
      <c r="P44" s="21"/>
      <c r="Q44" s="21"/>
      <c r="R44" s="21"/>
      <c r="S44" s="21"/>
      <c r="T44" s="19"/>
      <c r="U44" s="19">
        <v>0</v>
      </c>
      <c r="V44" s="19">
        <v>0</v>
      </c>
    </row>
    <row r="45" spans="1:22" ht="99.75" x14ac:dyDescent="0.25">
      <c r="A45" s="139"/>
      <c r="B45" s="149"/>
      <c r="C45" s="25">
        <v>42</v>
      </c>
      <c r="D45" s="26" t="s">
        <v>86</v>
      </c>
      <c r="E45" s="34" t="s">
        <v>94</v>
      </c>
      <c r="F45" s="31" t="s">
        <v>110</v>
      </c>
      <c r="G45" s="34" t="s">
        <v>113</v>
      </c>
      <c r="H45" s="38">
        <v>1.59</v>
      </c>
      <c r="I45" s="34">
        <v>100</v>
      </c>
      <c r="J45" s="125">
        <f t="shared" si="2"/>
        <v>35</v>
      </c>
      <c r="K45" s="126" t="str">
        <f t="shared" si="1"/>
        <v>OK</v>
      </c>
      <c r="L45" s="21"/>
      <c r="M45" s="21"/>
      <c r="N45" s="21"/>
      <c r="O45" s="21"/>
      <c r="P45" s="21"/>
      <c r="Q45" s="21"/>
      <c r="R45" s="21"/>
      <c r="S45" s="21"/>
      <c r="T45" s="19"/>
      <c r="U45" s="19">
        <v>65</v>
      </c>
      <c r="V45" s="19">
        <v>0</v>
      </c>
    </row>
    <row r="46" spans="1:22" ht="114" x14ac:dyDescent="0.25">
      <c r="A46" s="139"/>
      <c r="B46" s="149"/>
      <c r="C46" s="25">
        <v>43</v>
      </c>
      <c r="D46" s="26" t="s">
        <v>87</v>
      </c>
      <c r="E46" s="34" t="s">
        <v>94</v>
      </c>
      <c r="F46" s="31" t="s">
        <v>110</v>
      </c>
      <c r="G46" s="34" t="s">
        <v>113</v>
      </c>
      <c r="H46" s="38">
        <v>1.59</v>
      </c>
      <c r="I46" s="34">
        <v>100</v>
      </c>
      <c r="J46" s="125">
        <f t="shared" si="2"/>
        <v>30</v>
      </c>
      <c r="K46" s="126" t="str">
        <f t="shared" si="1"/>
        <v>OK</v>
      </c>
      <c r="L46" s="21"/>
      <c r="M46" s="21"/>
      <c r="N46" s="21"/>
      <c r="O46" s="21"/>
      <c r="P46" s="21"/>
      <c r="Q46" s="21"/>
      <c r="R46" s="21"/>
      <c r="S46" s="21"/>
      <c r="T46" s="19"/>
      <c r="U46" s="19">
        <v>70</v>
      </c>
      <c r="V46" s="19">
        <v>0</v>
      </c>
    </row>
    <row r="47" spans="1:22" ht="85.5" x14ac:dyDescent="0.25">
      <c r="A47" s="135" t="s">
        <v>118</v>
      </c>
      <c r="B47" s="148">
        <v>19</v>
      </c>
      <c r="C47" s="23">
        <v>44</v>
      </c>
      <c r="D47" s="24" t="s">
        <v>88</v>
      </c>
      <c r="E47" s="36" t="s">
        <v>41</v>
      </c>
      <c r="F47" s="30" t="s">
        <v>111</v>
      </c>
      <c r="G47" s="36" t="s">
        <v>113</v>
      </c>
      <c r="H47" s="37">
        <v>3.66</v>
      </c>
      <c r="I47" s="33">
        <v>50</v>
      </c>
      <c r="J47" s="125">
        <f t="shared" si="2"/>
        <v>30</v>
      </c>
      <c r="K47" s="126" t="str">
        <f t="shared" si="1"/>
        <v>OK</v>
      </c>
      <c r="L47" s="19">
        <v>10</v>
      </c>
      <c r="M47" s="21"/>
      <c r="N47" s="21"/>
      <c r="O47" s="21"/>
      <c r="P47" s="21"/>
      <c r="Q47" s="21"/>
      <c r="R47" s="21"/>
      <c r="S47" s="21"/>
      <c r="T47" s="19">
        <v>10</v>
      </c>
      <c r="U47" s="19">
        <v>0</v>
      </c>
      <c r="V47" s="19">
        <v>0</v>
      </c>
    </row>
    <row r="48" spans="1:22" ht="85.5" x14ac:dyDescent="0.25">
      <c r="A48" s="135"/>
      <c r="B48" s="148"/>
      <c r="C48" s="23">
        <v>45</v>
      </c>
      <c r="D48" s="24" t="s">
        <v>89</v>
      </c>
      <c r="E48" s="36" t="s">
        <v>41</v>
      </c>
      <c r="F48" s="30" t="s">
        <v>112</v>
      </c>
      <c r="G48" s="36" t="s">
        <v>113</v>
      </c>
      <c r="H48" s="37">
        <v>6.77</v>
      </c>
      <c r="I48" s="33">
        <v>300</v>
      </c>
      <c r="J48" s="125">
        <f t="shared" si="2"/>
        <v>100</v>
      </c>
      <c r="K48" s="126" t="str">
        <f t="shared" si="1"/>
        <v>OK</v>
      </c>
      <c r="L48" s="19">
        <v>100</v>
      </c>
      <c r="M48" s="21"/>
      <c r="N48" s="21"/>
      <c r="O48" s="21"/>
      <c r="P48" s="21"/>
      <c r="Q48" s="21"/>
      <c r="R48" s="21"/>
      <c r="S48" s="21"/>
      <c r="T48" s="19">
        <v>100</v>
      </c>
      <c r="U48" s="19">
        <v>0</v>
      </c>
      <c r="V48" s="19">
        <v>0</v>
      </c>
    </row>
    <row r="49" spans="1:22" ht="185.25" x14ac:dyDescent="0.25">
      <c r="A49" s="136" t="s">
        <v>122</v>
      </c>
      <c r="B49" s="147">
        <v>20</v>
      </c>
      <c r="C49" s="25">
        <v>46</v>
      </c>
      <c r="D49" s="26" t="s">
        <v>322</v>
      </c>
      <c r="E49" s="35" t="s">
        <v>46</v>
      </c>
      <c r="F49" s="31" t="s">
        <v>110</v>
      </c>
      <c r="G49" s="35" t="s">
        <v>113</v>
      </c>
      <c r="H49" s="38">
        <v>2.94</v>
      </c>
      <c r="I49" s="34">
        <v>600</v>
      </c>
      <c r="J49" s="125">
        <f t="shared" si="2"/>
        <v>400</v>
      </c>
      <c r="K49" s="126" t="str">
        <f t="shared" si="1"/>
        <v>OK</v>
      </c>
      <c r="L49" s="21"/>
      <c r="M49" s="21"/>
      <c r="N49" s="21"/>
      <c r="O49" s="21"/>
      <c r="P49" s="19">
        <v>200</v>
      </c>
      <c r="Q49" s="21"/>
      <c r="R49" s="21"/>
      <c r="S49" s="21"/>
      <c r="T49" s="19"/>
      <c r="U49" s="19">
        <v>0</v>
      </c>
      <c r="V49" s="19">
        <v>0</v>
      </c>
    </row>
    <row r="50" spans="1:22" ht="171" x14ac:dyDescent="0.25">
      <c r="A50" s="136"/>
      <c r="B50" s="147"/>
      <c r="C50" s="25">
        <v>47</v>
      </c>
      <c r="D50" s="26" t="s">
        <v>323</v>
      </c>
      <c r="E50" s="35" t="s">
        <v>46</v>
      </c>
      <c r="F50" s="31" t="s">
        <v>110</v>
      </c>
      <c r="G50" s="35" t="s">
        <v>113</v>
      </c>
      <c r="H50" s="38">
        <v>2.2000000000000002</v>
      </c>
      <c r="I50" s="34">
        <v>400</v>
      </c>
      <c r="J50" s="125">
        <f t="shared" si="2"/>
        <v>200</v>
      </c>
      <c r="K50" s="126" t="str">
        <f t="shared" si="1"/>
        <v>OK</v>
      </c>
      <c r="L50" s="21"/>
      <c r="M50" s="21"/>
      <c r="N50" s="21"/>
      <c r="O50" s="21"/>
      <c r="P50" s="19">
        <v>200</v>
      </c>
      <c r="Q50" s="21"/>
      <c r="R50" s="21"/>
      <c r="S50" s="21"/>
      <c r="T50" s="19"/>
      <c r="U50" s="19">
        <v>0</v>
      </c>
      <c r="V50" s="19">
        <v>0</v>
      </c>
    </row>
    <row r="51" spans="1:22" ht="171" x14ac:dyDescent="0.25">
      <c r="A51" s="136"/>
      <c r="B51" s="147"/>
      <c r="C51" s="25">
        <v>48</v>
      </c>
      <c r="D51" s="26" t="s">
        <v>324</v>
      </c>
      <c r="E51" s="35" t="s">
        <v>46</v>
      </c>
      <c r="F51" s="31" t="s">
        <v>110</v>
      </c>
      <c r="G51" s="35" t="s">
        <v>113</v>
      </c>
      <c r="H51" s="38">
        <v>2.4300000000000002</v>
      </c>
      <c r="I51" s="34">
        <v>400</v>
      </c>
      <c r="J51" s="125">
        <f t="shared" si="2"/>
        <v>100</v>
      </c>
      <c r="K51" s="126" t="str">
        <f t="shared" si="1"/>
        <v>OK</v>
      </c>
      <c r="L51" s="21"/>
      <c r="M51" s="21"/>
      <c r="N51" s="21"/>
      <c r="O51" s="21"/>
      <c r="P51" s="19">
        <v>300</v>
      </c>
      <c r="Q51" s="21"/>
      <c r="R51" s="21"/>
      <c r="S51" s="21"/>
      <c r="T51" s="19"/>
      <c r="U51" s="19">
        <v>0</v>
      </c>
      <c r="V51" s="19">
        <v>0</v>
      </c>
    </row>
    <row r="52" spans="1:22" ht="185.25" x14ac:dyDescent="0.25">
      <c r="A52" s="136"/>
      <c r="B52" s="147"/>
      <c r="C52" s="25">
        <v>49</v>
      </c>
      <c r="D52" s="26" t="s">
        <v>325</v>
      </c>
      <c r="E52" s="35" t="s">
        <v>46</v>
      </c>
      <c r="F52" s="31" t="s">
        <v>110</v>
      </c>
      <c r="G52" s="35" t="s">
        <v>113</v>
      </c>
      <c r="H52" s="38">
        <v>3.76</v>
      </c>
      <c r="I52" s="34">
        <v>500</v>
      </c>
      <c r="J52" s="125">
        <f t="shared" si="2"/>
        <v>500</v>
      </c>
      <c r="K52" s="126" t="str">
        <f t="shared" si="1"/>
        <v>OK</v>
      </c>
      <c r="L52" s="21"/>
      <c r="M52" s="21"/>
      <c r="N52" s="21"/>
      <c r="O52" s="21"/>
      <c r="P52" s="21"/>
      <c r="Q52" s="21"/>
      <c r="R52" s="21"/>
      <c r="S52" s="21"/>
      <c r="T52" s="19"/>
      <c r="U52" s="19">
        <v>0</v>
      </c>
      <c r="V52" s="19">
        <v>0</v>
      </c>
    </row>
  </sheetData>
  <mergeCells count="37">
    <mergeCell ref="U1:U2"/>
    <mergeCell ref="V1:V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5:V21 L22:S28 T22:V52">
    <cfRule type="cellIs" dxfId="14" priority="10" stopIfTrue="1" operator="greaterThan">
      <formula>0</formula>
    </cfRule>
    <cfRule type="cellIs" dxfId="13" priority="11" stopIfTrue="1" operator="greaterThan">
      <formula>0</formula>
    </cfRule>
    <cfRule type="cellIs" dxfId="12" priority="12" stopIfTrue="1" operator="greaterThan">
      <formula>0</formula>
    </cfRule>
  </conditionalFormatting>
  <conditionalFormatting sqref="L47:L48">
    <cfRule type="cellIs" dxfId="11" priority="7" stopIfTrue="1" operator="greaterThan">
      <formula>0</formula>
    </cfRule>
    <cfRule type="cellIs" dxfId="10" priority="8" stopIfTrue="1" operator="greaterThan">
      <formula>0</formula>
    </cfRule>
    <cfRule type="cellIs" dxfId="9" priority="9" stopIfTrue="1" operator="greaterThan">
      <formula>0</formula>
    </cfRule>
  </conditionalFormatting>
  <conditionalFormatting sqref="M32">
    <cfRule type="cellIs" dxfId="8" priority="4" stopIfTrue="1" operator="greaterThan">
      <formula>0</formula>
    </cfRule>
    <cfRule type="cellIs" dxfId="7" priority="5" stopIfTrue="1" operator="greaterThan">
      <formula>0</formula>
    </cfRule>
    <cfRule type="cellIs" dxfId="6" priority="6" stopIfTrue="1" operator="greaterThan">
      <formula>0</formula>
    </cfRule>
  </conditionalFormatting>
  <conditionalFormatting sqref="P49:P51">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conditionalFormatting sqref="L4:V4">
    <cfRule type="cellIs" dxfId="2" priority="13" stopIfTrue="1" operator="greaterThan">
      <formula>0</formula>
    </cfRule>
    <cfRule type="cellIs" dxfId="1" priority="14" stopIfTrue="1" operator="greaterThan">
      <formula>0</formula>
    </cfRule>
    <cfRule type="cellIs" dxfId="0" priority="15"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0"/>
  <sheetViews>
    <sheetView tabSelected="1" zoomScale="80" zoomScaleNormal="80" workbookViewId="0">
      <selection activeCell="K21" sqref="K21"/>
    </sheetView>
  </sheetViews>
  <sheetFormatPr defaultColWidth="9.7109375" defaultRowHeight="15" x14ac:dyDescent="0.25"/>
  <cols>
    <col min="1" max="1" width="14.5703125" style="1" customWidth="1"/>
    <col min="2" max="2" width="5.5703125" style="1" bestFit="1" customWidth="1"/>
    <col min="3" max="3" width="6" style="130" bestFit="1" customWidth="1"/>
    <col min="4" max="4" width="53.85546875" style="1" bestFit="1" customWidth="1"/>
    <col min="5" max="5" width="9.85546875" style="1" bestFit="1" customWidth="1"/>
    <col min="6" max="6" width="13.140625" style="1" customWidth="1"/>
    <col min="7" max="7" width="13.42578125" style="1" customWidth="1"/>
    <col min="8" max="8" width="12.7109375" style="84" bestFit="1" customWidth="1"/>
    <col min="9" max="9" width="11.28515625" style="20" customWidth="1"/>
    <col min="10" max="10" width="13.28515625" style="131" customWidth="1"/>
    <col min="11" max="11" width="12.5703125" style="17" customWidth="1"/>
    <col min="12" max="12" width="21.5703125" style="85" bestFit="1" customWidth="1"/>
    <col min="13" max="13" width="18.28515625" style="85" customWidth="1"/>
    <col min="14" max="16384" width="9.7109375" style="15"/>
  </cols>
  <sheetData>
    <row r="1" spans="1:13" ht="33" customHeight="1" x14ac:dyDescent="0.25">
      <c r="A1" s="142" t="s">
        <v>52</v>
      </c>
      <c r="B1" s="142"/>
      <c r="C1" s="142"/>
      <c r="D1" s="142" t="s">
        <v>53</v>
      </c>
      <c r="E1" s="142"/>
      <c r="F1" s="142"/>
      <c r="G1" s="142"/>
      <c r="H1" s="142"/>
      <c r="I1" s="160" t="s">
        <v>54</v>
      </c>
      <c r="J1" s="160"/>
      <c r="K1" s="160"/>
      <c r="L1" s="160"/>
      <c r="M1" s="160"/>
    </row>
    <row r="2" spans="1:13" s="16" customFormat="1" ht="45" x14ac:dyDescent="0.2">
      <c r="A2" s="120" t="s">
        <v>3</v>
      </c>
      <c r="B2" s="120" t="s">
        <v>1</v>
      </c>
      <c r="C2" s="121" t="s">
        <v>4</v>
      </c>
      <c r="D2" s="121" t="s">
        <v>6</v>
      </c>
      <c r="E2" s="121" t="s">
        <v>37</v>
      </c>
      <c r="F2" s="121" t="s">
        <v>38</v>
      </c>
      <c r="G2" s="121" t="s">
        <v>47</v>
      </c>
      <c r="H2" s="132" t="s">
        <v>5</v>
      </c>
      <c r="I2" s="123" t="s">
        <v>28</v>
      </c>
      <c r="J2" s="124" t="s">
        <v>50</v>
      </c>
      <c r="K2" s="120" t="s">
        <v>51</v>
      </c>
      <c r="L2" s="132" t="s">
        <v>206</v>
      </c>
      <c r="M2" s="132" t="s">
        <v>207</v>
      </c>
    </row>
    <row r="3" spans="1:13" ht="75" x14ac:dyDescent="0.25">
      <c r="A3" s="157" t="s">
        <v>121</v>
      </c>
      <c r="B3" s="158">
        <v>1</v>
      </c>
      <c r="C3" s="22">
        <v>1</v>
      </c>
      <c r="D3" s="40" t="s">
        <v>55</v>
      </c>
      <c r="E3" s="41" t="s">
        <v>41</v>
      </c>
      <c r="F3" s="42" t="s">
        <v>95</v>
      </c>
      <c r="G3" s="41" t="s">
        <v>113</v>
      </c>
      <c r="H3" s="82">
        <v>0</v>
      </c>
      <c r="I3" s="78">
        <f>SUM(Reitoria!I4,ESAG!I4,CEART!I4,CEFID!I4,FAED!I4,CEAD!I4,CCT!I4,CEPLAN!I4,CAV!I4,CEO!I4,CEAVI!I4,CESFI!I4,CERES!I4)</f>
        <v>220</v>
      </c>
      <c r="J3" s="79">
        <f>SUM((Reitoria!I4-Reitoria!J4),(ESAG!I4-ESAG!J4),(CEART!I4-CEART!J4),(CEFID!I4-CEFID!J4),(FAED!I4-FAED!J4),(CEAD!I4-CEAD!J4),(CCT!I4-CCT!J4),(CEPLAN!I4-CEPLAN!J4),(CAV!I4-CAV!J4),(CEO!I4-CEO!J4),(CEAVI!I4-CEAVI!J4),(CESFI!I4-CESFI!J4),(CERES!I4-CERES!J4))</f>
        <v>0</v>
      </c>
      <c r="K3" s="81">
        <f>I3-J3</f>
        <v>220</v>
      </c>
      <c r="L3" s="86">
        <f>H3*I3</f>
        <v>0</v>
      </c>
      <c r="M3" s="86">
        <f>H3*J3</f>
        <v>0</v>
      </c>
    </row>
    <row r="4" spans="1:13" ht="135" x14ac:dyDescent="0.25">
      <c r="A4" s="157"/>
      <c r="B4" s="158"/>
      <c r="C4" s="22">
        <v>2</v>
      </c>
      <c r="D4" s="40" t="s">
        <v>56</v>
      </c>
      <c r="E4" s="41" t="s">
        <v>90</v>
      </c>
      <c r="F4" s="42"/>
      <c r="G4" s="41" t="s">
        <v>113</v>
      </c>
      <c r="H4" s="82">
        <v>0</v>
      </c>
      <c r="I4" s="78">
        <f>SUM(Reitoria!I5,ESAG!I5,CEART!I5,CEFID!I5,FAED!I5,CEAD!I5,CCT!I5,CEPLAN!I5,CAV!I5,CEO!I5,CEAVI!I5,CESFI!I5,CERES!I5)</f>
        <v>1495</v>
      </c>
      <c r="J4" s="79">
        <f>SUM((Reitoria!I5-Reitoria!J5),(ESAG!I5-ESAG!J5),(CEART!I5-CEART!J5),(CEFID!I5-CEFID!J5),(FAED!I5-FAED!J5),(CEAD!I5-CEAD!J5),(CCT!I5-CCT!J5),(CEPLAN!I5-CEPLAN!J5),(CAV!I5-CAV!J5),(CEO!I5-CEO!J5),(CEAVI!I5-CEAVI!J5),(CESFI!I5-CESFI!J5),(CERES!I5-CERES!J5))</f>
        <v>0</v>
      </c>
      <c r="K4" s="81">
        <f t="shared" ref="K4:K51" si="0">I4-J4</f>
        <v>1495</v>
      </c>
      <c r="L4" s="86">
        <f t="shared" ref="L4:L51" si="1">H4*I4</f>
        <v>0</v>
      </c>
      <c r="M4" s="86">
        <f t="shared" ref="M4:M51" si="2">H4*J4</f>
        <v>0</v>
      </c>
    </row>
    <row r="5" spans="1:13" ht="45" x14ac:dyDescent="0.25">
      <c r="A5" s="157"/>
      <c r="B5" s="158"/>
      <c r="C5" s="22">
        <v>3</v>
      </c>
      <c r="D5" s="40" t="s">
        <v>57</v>
      </c>
      <c r="E5" s="43" t="s">
        <v>41</v>
      </c>
      <c r="F5" s="42"/>
      <c r="G5" s="41" t="s">
        <v>113</v>
      </c>
      <c r="H5" s="82">
        <v>0</v>
      </c>
      <c r="I5" s="78">
        <f>SUM(Reitoria!I6,ESAG!I6,CEART!I6,CEFID!I6,FAED!I6,CEAD!I6,CCT!I6,CEPLAN!I6,CAV!I6,CEO!I6,CEAVI!I6,CESFI!I6,CERES!I6)</f>
        <v>20</v>
      </c>
      <c r="J5" s="79">
        <f>SUM((Reitoria!I6-Reitoria!J6),(ESAG!I6-ESAG!J6),(CEART!I6-CEART!J6),(CEFID!I6-CEFID!J6),(FAED!I6-FAED!J6),(CEAD!I6-CEAD!J6),(CCT!I6-CCT!J6),(CEPLAN!I6-CEPLAN!J6),(CAV!I6-CAV!J6),(CEO!I6-CEO!J6),(CEAVI!I6-CEAVI!J6),(CESFI!I6-CESFI!J6),(CERES!I6-CERES!J6))</f>
        <v>0</v>
      </c>
      <c r="K5" s="81">
        <f t="shared" si="0"/>
        <v>20</v>
      </c>
      <c r="L5" s="86">
        <f t="shared" si="1"/>
        <v>0</v>
      </c>
      <c r="M5" s="86">
        <f t="shared" si="2"/>
        <v>0</v>
      </c>
    </row>
    <row r="6" spans="1:13" ht="105" x14ac:dyDescent="0.25">
      <c r="A6" s="157"/>
      <c r="B6" s="158"/>
      <c r="C6" s="22">
        <v>4</v>
      </c>
      <c r="D6" s="40" t="s">
        <v>58</v>
      </c>
      <c r="E6" s="43" t="s">
        <v>41</v>
      </c>
      <c r="F6" s="42"/>
      <c r="G6" s="41" t="s">
        <v>113</v>
      </c>
      <c r="H6" s="82">
        <v>0</v>
      </c>
      <c r="I6" s="78">
        <f>SUM(Reitoria!I7,ESAG!I7,CEART!I7,CEFID!I7,FAED!I7,CEAD!I7,CCT!I7,CEPLAN!I7,CAV!I7,CEO!I7,CEAVI!I7,CESFI!I7,CERES!I7)</f>
        <v>350</v>
      </c>
      <c r="J6" s="79">
        <f>SUM((Reitoria!I7-Reitoria!J7),(ESAG!I7-ESAG!J7),(CEART!I7-CEART!J7),(CEFID!I7-CEFID!J7),(FAED!I7-FAED!J7),(CEAD!I7-CEAD!J7),(CCT!I7-CCT!J7),(CEPLAN!I7-CEPLAN!J7),(CAV!I7-CAV!J7),(CEO!I7-CEO!J7),(CEAVI!I7-CEAVI!J7),(CESFI!I7-CESFI!J7),(CERES!I7-CERES!J7))</f>
        <v>0</v>
      </c>
      <c r="K6" s="81">
        <f t="shared" si="0"/>
        <v>350</v>
      </c>
      <c r="L6" s="86">
        <f t="shared" si="1"/>
        <v>0</v>
      </c>
      <c r="M6" s="86">
        <f t="shared" si="2"/>
        <v>0</v>
      </c>
    </row>
    <row r="7" spans="1:13" ht="231" customHeight="1" x14ac:dyDescent="0.25">
      <c r="A7" s="102" t="s">
        <v>115</v>
      </c>
      <c r="B7" s="101">
        <v>2</v>
      </c>
      <c r="C7" s="22">
        <v>5</v>
      </c>
      <c r="D7" s="40" t="s">
        <v>59</v>
      </c>
      <c r="E7" s="41" t="s">
        <v>91</v>
      </c>
      <c r="F7" s="42" t="s">
        <v>96</v>
      </c>
      <c r="G7" s="41" t="s">
        <v>113</v>
      </c>
      <c r="H7" s="82">
        <v>1.21</v>
      </c>
      <c r="I7" s="78">
        <f>SUM(Reitoria!I8,ESAG!I8,CEART!I8,CEFID!I8,FAED!I8,CEAD!I8,CCT!I8,CEPLAN!I8,CAV!I8,CEO!I8,CEAVI!I8,CESFI!I8,CERES!I8)</f>
        <v>10486</v>
      </c>
      <c r="J7" s="79">
        <f>SUM((Reitoria!I8-Reitoria!J8),(ESAG!I8-ESAG!J8),(CEART!I8-CEART!J8),(CEFID!I8-CEFID!J8),(FAED!I8-FAED!J8),(CEAD!I8-CEAD!J8),(CCT!I8-CCT!J8),(CEPLAN!I8-CEPLAN!J8),(CAV!I8-CAV!J8),(CEO!I8-CEO!J8),(CEAVI!I8-CEAVI!J8),(CESFI!I8-CESFI!J8),(CERES!I8-CERES!J8))</f>
        <v>7658</v>
      </c>
      <c r="K7" s="81">
        <f t="shared" si="0"/>
        <v>2828</v>
      </c>
      <c r="L7" s="86">
        <f t="shared" si="1"/>
        <v>12688.06</v>
      </c>
      <c r="M7" s="86">
        <f t="shared" si="2"/>
        <v>9266.18</v>
      </c>
    </row>
    <row r="8" spans="1:13" ht="210" x14ac:dyDescent="0.25">
      <c r="A8" s="159" t="s">
        <v>116</v>
      </c>
      <c r="B8" s="158">
        <v>3</v>
      </c>
      <c r="C8" s="22">
        <v>6</v>
      </c>
      <c r="D8" s="40" t="s">
        <v>60</v>
      </c>
      <c r="E8" s="41" t="s">
        <v>44</v>
      </c>
      <c r="F8" s="42" t="s">
        <v>97</v>
      </c>
      <c r="G8" s="41" t="s">
        <v>113</v>
      </c>
      <c r="H8" s="82">
        <v>1.1000000000000001</v>
      </c>
      <c r="I8" s="78">
        <f>SUM(Reitoria!I9,ESAG!I9,CEART!I9,CEFID!I9,FAED!I9,CEAD!I9,CCT!I9,CEPLAN!I9,CAV!I9,CEO!I9,CEAVI!I9,CESFI!I9,CERES!I9)</f>
        <v>11984</v>
      </c>
      <c r="J8" s="79">
        <f>SUM((Reitoria!I9-Reitoria!J9),(ESAG!I9-ESAG!J9),(CEART!I9-CEART!J9),(CEFID!I9-CEFID!J9),(FAED!I9-FAED!J9),(CEAD!I9-CEAD!J9),(CCT!I9-CCT!J9),(CEPLAN!I9-CEPLAN!J9),(CAV!I9-CAV!J9),(CEO!I9-CEO!J9),(CEAVI!I9-CEAVI!J9),(CESFI!I9-CESFI!J9),(CERES!I9-CERES!J9))</f>
        <v>6276</v>
      </c>
      <c r="K8" s="81">
        <f t="shared" si="0"/>
        <v>5708</v>
      </c>
      <c r="L8" s="86">
        <f t="shared" si="1"/>
        <v>13182.400000000001</v>
      </c>
      <c r="M8" s="86">
        <f t="shared" si="2"/>
        <v>6903.6</v>
      </c>
    </row>
    <row r="9" spans="1:13" ht="195" x14ac:dyDescent="0.25">
      <c r="A9" s="159"/>
      <c r="B9" s="158"/>
      <c r="C9" s="22">
        <v>7</v>
      </c>
      <c r="D9" s="40" t="s">
        <v>61</v>
      </c>
      <c r="E9" s="41" t="s">
        <v>44</v>
      </c>
      <c r="F9" s="42" t="s">
        <v>98</v>
      </c>
      <c r="G9" s="41" t="s">
        <v>113</v>
      </c>
      <c r="H9" s="82">
        <v>6.8</v>
      </c>
      <c r="I9" s="78">
        <f>SUM(Reitoria!I10,ESAG!I10,CEART!I10,CEFID!I10,FAED!I10,CEAD!I10,CCT!I10,CEPLAN!I10,CAV!I10,CEO!I10,CEAVI!I10,CESFI!I10,CERES!I10)</f>
        <v>900</v>
      </c>
      <c r="J9" s="79">
        <f>SUM((Reitoria!I10-Reitoria!J10),(ESAG!I10-ESAG!J10),(CEART!I10-CEART!J10),(CEFID!I10-CEFID!J10),(FAED!I10-FAED!J10),(CEAD!I10-CEAD!J10),(CCT!I10-CCT!J10),(CEPLAN!I10-CEPLAN!J10),(CAV!I10-CAV!J10),(CEO!I10-CEO!J10),(CEAVI!I10-CEAVI!J10),(CESFI!I10-CESFI!J10),(CERES!I10-CERES!J10))</f>
        <v>10</v>
      </c>
      <c r="K9" s="81">
        <f t="shared" si="0"/>
        <v>890</v>
      </c>
      <c r="L9" s="86">
        <f t="shared" si="1"/>
        <v>6120</v>
      </c>
      <c r="M9" s="86">
        <f t="shared" si="2"/>
        <v>68</v>
      </c>
    </row>
    <row r="10" spans="1:13" ht="270" x14ac:dyDescent="0.25">
      <c r="A10" s="159"/>
      <c r="B10" s="158"/>
      <c r="C10" s="22">
        <v>8</v>
      </c>
      <c r="D10" s="40" t="s">
        <v>62</v>
      </c>
      <c r="E10" s="41" t="s">
        <v>41</v>
      </c>
      <c r="F10" s="42" t="s">
        <v>99</v>
      </c>
      <c r="G10" s="41" t="s">
        <v>113</v>
      </c>
      <c r="H10" s="82">
        <v>0.73</v>
      </c>
      <c r="I10" s="78">
        <f>SUM(Reitoria!I11,ESAG!I11,CEART!I11,CEFID!I11,FAED!I11,CEAD!I11,CCT!I11,CEPLAN!I11,CAV!I11,CEO!I11,CEAVI!I11,CESFI!I11,CERES!I11)</f>
        <v>3300</v>
      </c>
      <c r="J10" s="79">
        <f>SUM((Reitoria!I11-Reitoria!J11),(ESAG!I11-ESAG!J11),(CEART!I11-CEART!J11),(CEFID!I11-CEFID!J11),(FAED!I11-FAED!J11),(CEAD!I11-CEAD!J11),(CCT!I11-CCT!J11),(CEPLAN!I11-CEPLAN!J11),(CAV!I11-CAV!J11),(CEO!I11-CEO!J11),(CEAVI!I11-CEAVI!J11),(CESFI!I11-CESFI!J11),(CERES!I11-CERES!J11))</f>
        <v>1564</v>
      </c>
      <c r="K10" s="81">
        <f t="shared" si="0"/>
        <v>1736</v>
      </c>
      <c r="L10" s="86">
        <f t="shared" si="1"/>
        <v>2409</v>
      </c>
      <c r="M10" s="86">
        <f t="shared" si="2"/>
        <v>1141.72</v>
      </c>
    </row>
    <row r="11" spans="1:13" ht="300" x14ac:dyDescent="0.25">
      <c r="A11" s="159" t="s">
        <v>116</v>
      </c>
      <c r="B11" s="158">
        <v>4</v>
      </c>
      <c r="C11" s="22">
        <v>9</v>
      </c>
      <c r="D11" s="40" t="s">
        <v>124</v>
      </c>
      <c r="E11" s="41" t="s">
        <v>44</v>
      </c>
      <c r="F11" s="42" t="s">
        <v>97</v>
      </c>
      <c r="G11" s="41" t="s">
        <v>113</v>
      </c>
      <c r="H11" s="82">
        <v>1.1000000000000001</v>
      </c>
      <c r="I11" s="78">
        <f>SUM(Reitoria!I12,ESAG!I12,CEART!I12,CEFID!I12,FAED!I12,CEAD!I12,CCT!I12,CEPLAN!I12,CAV!I12,CEO!I12,CEAVI!I12,CESFI!I12,CERES!I12)</f>
        <v>4834</v>
      </c>
      <c r="J11" s="79">
        <f>SUM((Reitoria!I12-Reitoria!J12),(ESAG!I12-ESAG!J12),(CEART!I12-CEART!J12),(CEFID!I12-CEFID!J12),(FAED!I12-FAED!J12),(CEAD!I12-CEAD!J12),(CCT!I12-CCT!J12),(CEPLAN!I12-CEPLAN!J12),(CAV!I12-CAV!J12),(CEO!I12-CEO!J12),(CEAVI!I12-CEAVI!J12),(CESFI!I12-CESFI!J12),(CERES!I12-CERES!J12))</f>
        <v>2890</v>
      </c>
      <c r="K11" s="81">
        <f t="shared" si="0"/>
        <v>1944</v>
      </c>
      <c r="L11" s="86">
        <f t="shared" si="1"/>
        <v>5317.4000000000005</v>
      </c>
      <c r="M11" s="86">
        <f t="shared" si="2"/>
        <v>3179.0000000000005</v>
      </c>
    </row>
    <row r="12" spans="1:13" ht="285" x14ac:dyDescent="0.25">
      <c r="A12" s="159"/>
      <c r="B12" s="158"/>
      <c r="C12" s="22">
        <v>10</v>
      </c>
      <c r="D12" s="40" t="s">
        <v>125</v>
      </c>
      <c r="E12" s="41" t="s">
        <v>44</v>
      </c>
      <c r="F12" s="42" t="s">
        <v>97</v>
      </c>
      <c r="G12" s="41" t="s">
        <v>113</v>
      </c>
      <c r="H12" s="82">
        <v>1.52</v>
      </c>
      <c r="I12" s="78">
        <f>SUM(Reitoria!I13,ESAG!I13,CEART!I13,CEFID!I13,FAED!I13,CEAD!I13,CCT!I13,CEPLAN!I13,CAV!I13,CEO!I13,CEAVI!I13,CESFI!I13,CERES!I13)</f>
        <v>3414</v>
      </c>
      <c r="J12" s="79">
        <f>SUM((Reitoria!I13-Reitoria!J13),(ESAG!I13-ESAG!J13),(CEART!I13-CEART!J13),(CEFID!I13-CEFID!J13),(FAED!I13-FAED!J13),(CEAD!I13-CEAD!J13),(CCT!I13-CCT!J13),(CEPLAN!I13-CEPLAN!J13),(CAV!I13-CAV!J13),(CEO!I13-CEO!J13),(CEAVI!I13-CEAVI!J13),(CESFI!I13-CESFI!J13),(CERES!I13-CERES!J13))</f>
        <v>1596</v>
      </c>
      <c r="K12" s="81">
        <f t="shared" si="0"/>
        <v>1818</v>
      </c>
      <c r="L12" s="86">
        <f t="shared" si="1"/>
        <v>5189.28</v>
      </c>
      <c r="M12" s="86">
        <f t="shared" si="2"/>
        <v>2425.92</v>
      </c>
    </row>
    <row r="13" spans="1:13" ht="315" x14ac:dyDescent="0.25">
      <c r="A13" s="159"/>
      <c r="B13" s="158"/>
      <c r="C13" s="22">
        <v>11</v>
      </c>
      <c r="D13" s="40" t="s">
        <v>63</v>
      </c>
      <c r="E13" s="41" t="s">
        <v>44</v>
      </c>
      <c r="F13" s="42" t="s">
        <v>97</v>
      </c>
      <c r="G13" s="41" t="s">
        <v>113</v>
      </c>
      <c r="H13" s="82">
        <v>1.4</v>
      </c>
      <c r="I13" s="78">
        <f>SUM(Reitoria!I14,ESAG!I14,CEART!I14,CEFID!I14,FAED!I14,CEAD!I14,CCT!I14,CEPLAN!I14,CAV!I14,CEO!I14,CEAVI!I14,CESFI!I14,CERES!I14)</f>
        <v>3120</v>
      </c>
      <c r="J13" s="79">
        <f>SUM((Reitoria!I14-Reitoria!J14),(ESAG!I14-ESAG!J14),(CEART!I14-CEART!J14),(CEFID!I14-CEFID!J14),(FAED!I14-FAED!J14),(CEAD!I14-CEAD!J14),(CCT!I14-CCT!J14),(CEPLAN!I14-CEPLAN!J14),(CAV!I14-CAV!J14),(CEO!I14-CEO!J14),(CEAVI!I14-CEAVI!J14),(CESFI!I14-CESFI!J14),(CERES!I14-CERES!J14))</f>
        <v>1096</v>
      </c>
      <c r="K13" s="81">
        <f t="shared" si="0"/>
        <v>2024</v>
      </c>
      <c r="L13" s="86">
        <f t="shared" si="1"/>
        <v>4368</v>
      </c>
      <c r="M13" s="86">
        <f t="shared" si="2"/>
        <v>1534.3999999999999</v>
      </c>
    </row>
    <row r="14" spans="1:13" ht="210" x14ac:dyDescent="0.25">
      <c r="A14" s="159" t="s">
        <v>116</v>
      </c>
      <c r="B14" s="158">
        <v>5</v>
      </c>
      <c r="C14" s="22">
        <v>12</v>
      </c>
      <c r="D14" s="40" t="s">
        <v>126</v>
      </c>
      <c r="E14" s="41" t="s">
        <v>41</v>
      </c>
      <c r="F14" s="42" t="s">
        <v>97</v>
      </c>
      <c r="G14" s="41" t="s">
        <v>113</v>
      </c>
      <c r="H14" s="82">
        <v>2.2000000000000002</v>
      </c>
      <c r="I14" s="78">
        <f>SUM(Reitoria!I15,ESAG!I15,CEART!I15,CEFID!I15,FAED!I15,CEAD!I15,CCT!I15,CEPLAN!I15,CAV!I15,CEO!I15,CEAVI!I15,CESFI!I15,CERES!I15)</f>
        <v>5430</v>
      </c>
      <c r="J14" s="79">
        <f>SUM((Reitoria!I15-Reitoria!J15),(ESAG!I15-ESAG!J15),(CEART!I15-CEART!J15),(CEFID!I15-CEFID!J15),(FAED!I15-FAED!J15),(CEAD!I15-CEAD!J15),(CCT!I15-CCT!J15),(CEPLAN!I15-CEPLAN!J15),(CAV!I15-CAV!J15),(CEO!I15-CEO!J15),(CEAVI!I15-CEAVI!J15),(CESFI!I15-CESFI!J15),(CERES!I15-CERES!J15))</f>
        <v>2774</v>
      </c>
      <c r="K14" s="81">
        <f t="shared" si="0"/>
        <v>2656</v>
      </c>
      <c r="L14" s="86">
        <f t="shared" si="1"/>
        <v>11946.000000000002</v>
      </c>
      <c r="M14" s="86">
        <f t="shared" si="2"/>
        <v>6102.8</v>
      </c>
    </row>
    <row r="15" spans="1:13" ht="285" x14ac:dyDescent="0.25">
      <c r="A15" s="159"/>
      <c r="B15" s="158"/>
      <c r="C15" s="22">
        <v>13</v>
      </c>
      <c r="D15" s="40" t="s">
        <v>127</v>
      </c>
      <c r="E15" s="41" t="s">
        <v>41</v>
      </c>
      <c r="F15" s="42" t="s">
        <v>97</v>
      </c>
      <c r="G15" s="41" t="s">
        <v>113</v>
      </c>
      <c r="H15" s="82">
        <v>1.45</v>
      </c>
      <c r="I15" s="78">
        <f>SUM(Reitoria!I16,ESAG!I16,CEART!I16,CEFID!I16,FAED!I16,CEAD!I16,CCT!I16,CEPLAN!I16,CAV!I16,CEO!I16,CEAVI!I16,CESFI!I16,CERES!I16)</f>
        <v>9856</v>
      </c>
      <c r="J15" s="79">
        <f>SUM((Reitoria!I16-Reitoria!J16),(ESAG!I16-ESAG!J16),(CEART!I16-CEART!J16),(CEFID!I16-CEFID!J16),(FAED!I16-FAED!J16),(CEAD!I16-CEAD!J16),(CCT!I16-CCT!J16),(CEPLAN!I16-CEPLAN!J16),(CAV!I16-CAV!J16),(CEO!I16-CEO!J16),(CEAVI!I16-CEAVI!J16),(CESFI!I16-CESFI!J16),(CERES!I16-CERES!J16))</f>
        <v>6514</v>
      </c>
      <c r="K15" s="81">
        <f t="shared" si="0"/>
        <v>3342</v>
      </c>
      <c r="L15" s="86">
        <f t="shared" si="1"/>
        <v>14291.199999999999</v>
      </c>
      <c r="M15" s="86">
        <f t="shared" si="2"/>
        <v>9445.2999999999993</v>
      </c>
    </row>
    <row r="16" spans="1:13" ht="255" x14ac:dyDescent="0.25">
      <c r="A16" s="102" t="s">
        <v>117</v>
      </c>
      <c r="B16" s="101">
        <v>6</v>
      </c>
      <c r="C16" s="22">
        <v>14</v>
      </c>
      <c r="D16" s="40" t="s">
        <v>64</v>
      </c>
      <c r="E16" s="41" t="s">
        <v>41</v>
      </c>
      <c r="F16" s="42" t="s">
        <v>100</v>
      </c>
      <c r="G16" s="41" t="s">
        <v>113</v>
      </c>
      <c r="H16" s="82">
        <v>2.4300000000000002</v>
      </c>
      <c r="I16" s="78">
        <f>SUM(Reitoria!I17,ESAG!I17,CEART!I17,CEFID!I17,FAED!I17,CEAD!I17,CCT!I17,CEPLAN!I17,CAV!I17,CEO!I17,CEAVI!I17,CESFI!I17,CERES!I17)</f>
        <v>1610</v>
      </c>
      <c r="J16" s="79">
        <f>SUM((Reitoria!I17-Reitoria!J17),(ESAG!I17-ESAG!J17),(CEART!I17-CEART!J17),(CEFID!I17-CEFID!J17),(FAED!I17-FAED!J17),(CEAD!I17-CEAD!J17),(CCT!I17-CCT!J17),(CEPLAN!I17-CEPLAN!J17),(CAV!I17-CAV!J17),(CEO!I17-CEO!J17),(CEAVI!I17-CEAVI!J17),(CESFI!I17-CESFI!J17),(CERES!I17-CERES!J17))</f>
        <v>340</v>
      </c>
      <c r="K16" s="81">
        <f t="shared" si="0"/>
        <v>1270</v>
      </c>
      <c r="L16" s="86">
        <f t="shared" si="1"/>
        <v>3912.3</v>
      </c>
      <c r="M16" s="86">
        <f t="shared" si="2"/>
        <v>826.2</v>
      </c>
    </row>
    <row r="17" spans="1:13" ht="225" x14ac:dyDescent="0.25">
      <c r="A17" s="159" t="s">
        <v>118</v>
      </c>
      <c r="B17" s="158">
        <v>7</v>
      </c>
      <c r="C17" s="22">
        <v>15</v>
      </c>
      <c r="D17" s="40" t="s">
        <v>65</v>
      </c>
      <c r="E17" s="41" t="s">
        <v>41</v>
      </c>
      <c r="F17" s="42" t="s">
        <v>101</v>
      </c>
      <c r="G17" s="41" t="s">
        <v>113</v>
      </c>
      <c r="H17" s="82">
        <v>0.63</v>
      </c>
      <c r="I17" s="78">
        <f>SUM(Reitoria!I18,ESAG!I18,CEART!I18,CEFID!I18,FAED!I18,CEAD!I18,CCT!I18,CEPLAN!I18,CAV!I18,CEO!I18,CEAVI!I18,CESFI!I18,CERES!I18)</f>
        <v>2690</v>
      </c>
      <c r="J17" s="79">
        <f>SUM((Reitoria!I18-Reitoria!J18),(ESAG!I18-ESAG!J18),(CEART!I18-CEART!J18),(CEFID!I18-CEFID!J18),(FAED!I18-FAED!J18),(CEAD!I18-CEAD!J18),(CCT!I18-CCT!J18),(CEPLAN!I18-CEPLAN!J18),(CAV!I18-CAV!J18),(CEO!I18-CEO!J18),(CEAVI!I18-CEAVI!J18),(CESFI!I18-CESFI!J18),(CERES!I18-CERES!J18))</f>
        <v>1350</v>
      </c>
      <c r="K17" s="81">
        <f t="shared" si="0"/>
        <v>1340</v>
      </c>
      <c r="L17" s="86">
        <f t="shared" si="1"/>
        <v>1694.7</v>
      </c>
      <c r="M17" s="86">
        <f t="shared" si="2"/>
        <v>850.5</v>
      </c>
    </row>
    <row r="18" spans="1:13" ht="150" x14ac:dyDescent="0.25">
      <c r="A18" s="159"/>
      <c r="B18" s="158"/>
      <c r="C18" s="22">
        <v>16</v>
      </c>
      <c r="D18" s="40" t="s">
        <v>66</v>
      </c>
      <c r="E18" s="41" t="s">
        <v>41</v>
      </c>
      <c r="F18" s="42" t="s">
        <v>101</v>
      </c>
      <c r="G18" s="41" t="s">
        <v>113</v>
      </c>
      <c r="H18" s="82">
        <v>1.08</v>
      </c>
      <c r="I18" s="78">
        <f>SUM(Reitoria!I19,ESAG!I19,CEART!I19,CEFID!I19,FAED!I19,CEAD!I19,CCT!I19,CEPLAN!I19,CAV!I19,CEO!I19,CEAVI!I19,CESFI!I19,CERES!I19)</f>
        <v>570</v>
      </c>
      <c r="J18" s="79">
        <f>SUM((Reitoria!I19-Reitoria!J19),(ESAG!I19-ESAG!J19),(CEART!I19-CEART!J19),(CEFID!I19-CEFID!J19),(FAED!I19-FAED!J19),(CEAD!I19-CEAD!J19),(CCT!I19-CCT!J19),(CEPLAN!I19-CEPLAN!J19),(CAV!I19-CAV!J19),(CEO!I19-CEO!J19),(CEAVI!I19-CEAVI!J19),(CESFI!I19-CESFI!J19),(CERES!I19-CERES!J19))</f>
        <v>270</v>
      </c>
      <c r="K18" s="81">
        <f t="shared" si="0"/>
        <v>300</v>
      </c>
      <c r="L18" s="86">
        <f t="shared" si="1"/>
        <v>615.6</v>
      </c>
      <c r="M18" s="86">
        <f t="shared" si="2"/>
        <v>291.60000000000002</v>
      </c>
    </row>
    <row r="19" spans="1:13" ht="210" x14ac:dyDescent="0.25">
      <c r="A19" s="159"/>
      <c r="B19" s="158"/>
      <c r="C19" s="22">
        <v>17</v>
      </c>
      <c r="D19" s="40" t="s">
        <v>67</v>
      </c>
      <c r="E19" s="41" t="s">
        <v>44</v>
      </c>
      <c r="F19" s="42" t="s">
        <v>99</v>
      </c>
      <c r="G19" s="41" t="s">
        <v>113</v>
      </c>
      <c r="H19" s="82">
        <v>1.35</v>
      </c>
      <c r="I19" s="78">
        <f>SUM(Reitoria!I20,ESAG!I20,CEART!I20,CEFID!I20,FAED!I20,CEAD!I20,CCT!I20,CEPLAN!I20,CAV!I20,CEO!I20,CEAVI!I20,CESFI!I20,CERES!I20)</f>
        <v>5566</v>
      </c>
      <c r="J19" s="79">
        <f>SUM((Reitoria!I20-Reitoria!J20),(ESAG!I20-ESAG!J20),(CEART!I20-CEART!J20),(CEFID!I20-CEFID!J20),(FAED!I20-FAED!J20),(CEAD!I20-CEAD!J20),(CCT!I20-CCT!J20),(CEPLAN!I20-CEPLAN!J20),(CAV!I20-CAV!J20),(CEO!I20-CEO!J20),(CEAVI!I20-CEAVI!J20),(CESFI!I20-CESFI!J20),(CERES!I20-CERES!J20))</f>
        <v>576</v>
      </c>
      <c r="K19" s="81">
        <f t="shared" si="0"/>
        <v>4990</v>
      </c>
      <c r="L19" s="86">
        <f t="shared" si="1"/>
        <v>7514.1</v>
      </c>
      <c r="M19" s="86">
        <f t="shared" si="2"/>
        <v>777.6</v>
      </c>
    </row>
    <row r="20" spans="1:13" ht="165" x14ac:dyDescent="0.25">
      <c r="A20" s="159"/>
      <c r="B20" s="158"/>
      <c r="C20" s="22">
        <v>18</v>
      </c>
      <c r="D20" s="44" t="s">
        <v>68</v>
      </c>
      <c r="E20" s="41" t="s">
        <v>41</v>
      </c>
      <c r="F20" s="42" t="s">
        <v>102</v>
      </c>
      <c r="G20" s="41" t="s">
        <v>113</v>
      </c>
      <c r="H20" s="82">
        <v>3.32</v>
      </c>
      <c r="I20" s="78">
        <f>SUM(Reitoria!I21,ESAG!I21,CEART!I21,CEFID!I21,FAED!I21,CEAD!I21,CCT!I21,CEPLAN!I21,CAV!I21,CEO!I21,CEAVI!I21,CESFI!I21,CERES!I21)</f>
        <v>3128</v>
      </c>
      <c r="J20" s="79">
        <f>SUM((Reitoria!I21-Reitoria!J21),(ESAG!I21-ESAG!J21),(CEART!I21-CEART!J21),(CEFID!I21-CEFID!J21),(FAED!I21-FAED!J21),(CEAD!I21-CEAD!J21),(CCT!I21-CCT!J21),(CEPLAN!I21-CEPLAN!J21),(CAV!I21-CAV!J21),(CEO!I21-CEO!J21),(CEAVI!I21-CEAVI!J21),(CESFI!I21-CESFI!J21),(CERES!I21-CERES!J21))</f>
        <v>2260</v>
      </c>
      <c r="K20" s="81">
        <f t="shared" si="0"/>
        <v>868</v>
      </c>
      <c r="L20" s="86">
        <f t="shared" si="1"/>
        <v>10384.959999999999</v>
      </c>
      <c r="M20" s="86">
        <f t="shared" si="2"/>
        <v>7503.2</v>
      </c>
    </row>
    <row r="21" spans="1:13" ht="330" x14ac:dyDescent="0.25">
      <c r="A21" s="102" t="s">
        <v>116</v>
      </c>
      <c r="B21" s="101">
        <v>8</v>
      </c>
      <c r="C21" s="22">
        <v>19</v>
      </c>
      <c r="D21" s="40" t="s">
        <v>69</v>
      </c>
      <c r="E21" s="41" t="s">
        <v>44</v>
      </c>
      <c r="F21" s="42" t="s">
        <v>97</v>
      </c>
      <c r="G21" s="41" t="s">
        <v>113</v>
      </c>
      <c r="H21" s="82">
        <v>3.03</v>
      </c>
      <c r="I21" s="78">
        <f>SUM(Reitoria!I22,ESAG!I22,CEART!I22,CEFID!I22,FAED!I22,CEAD!I22,CCT!I22,CEPLAN!I22,CAV!I22,CEO!I22,CEAVI!I22,CESFI!I22,CERES!I22)</f>
        <v>6570</v>
      </c>
      <c r="J21" s="79">
        <f>SUM((Reitoria!I22-Reitoria!J22),(ESAG!I22-ESAG!J22),(CEART!I22-CEART!J22),(CEFID!I22-CEFID!J22),(FAED!I22-FAED!J22),(CEAD!I22-CEAD!J22),(CCT!I22-CCT!J22),(CEPLAN!I22-CEPLAN!J22),(CAV!I22-CAV!J22),(CEO!I22-CEO!J22),(CEAVI!I22-CEAVI!J22),(CESFI!I22-CESFI!J22),(CERES!I22-CERES!J22))</f>
        <v>2808</v>
      </c>
      <c r="K21" s="81">
        <f t="shared" si="0"/>
        <v>3762</v>
      </c>
      <c r="L21" s="86">
        <f t="shared" si="1"/>
        <v>19907.099999999999</v>
      </c>
      <c r="M21" s="86">
        <f t="shared" si="2"/>
        <v>8508.24</v>
      </c>
    </row>
    <row r="22" spans="1:13" ht="315" x14ac:dyDescent="0.25">
      <c r="A22" s="102" t="s">
        <v>119</v>
      </c>
      <c r="B22" s="101">
        <v>9</v>
      </c>
      <c r="C22" s="22">
        <v>20</v>
      </c>
      <c r="D22" s="40" t="s">
        <v>70</v>
      </c>
      <c r="E22" s="41" t="s">
        <v>44</v>
      </c>
      <c r="F22" s="42" t="s">
        <v>103</v>
      </c>
      <c r="G22" s="41" t="s">
        <v>113</v>
      </c>
      <c r="H22" s="82">
        <v>3.24</v>
      </c>
      <c r="I22" s="78">
        <f>SUM(Reitoria!I23,ESAG!I23,CEART!I23,CEFID!I23,FAED!I23,CEAD!I23,CCT!I23,CEPLAN!I23,CAV!I23,CEO!I23,CEAVI!I23,CESFI!I23,CERES!I23)</f>
        <v>9536</v>
      </c>
      <c r="J22" s="79">
        <f>SUM((Reitoria!I23-Reitoria!J23),(ESAG!I23-ESAG!J23),(CEART!I23-CEART!J23),(CEFID!I23-CEFID!J23),(FAED!I23-FAED!J23),(CEAD!I23-CEAD!J23),(CCT!I23-CCT!J23),(CEPLAN!I23-CEPLAN!J23),(CAV!I23-CAV!J23),(CEO!I23-CEO!J23),(CEAVI!I23-CEAVI!J23),(CESFI!I23-CESFI!J23),(CERES!I23-CERES!J23))</f>
        <v>4300</v>
      </c>
      <c r="K22" s="81">
        <f t="shared" si="0"/>
        <v>5236</v>
      </c>
      <c r="L22" s="86">
        <f t="shared" si="1"/>
        <v>30896.640000000003</v>
      </c>
      <c r="M22" s="86">
        <f t="shared" si="2"/>
        <v>13932.000000000002</v>
      </c>
    </row>
    <row r="23" spans="1:13" ht="195" x14ac:dyDescent="0.25">
      <c r="A23" s="159" t="s">
        <v>117</v>
      </c>
      <c r="B23" s="158">
        <v>10</v>
      </c>
      <c r="C23" s="22">
        <v>21</v>
      </c>
      <c r="D23" s="40" t="s">
        <v>128</v>
      </c>
      <c r="E23" s="41" t="s">
        <v>92</v>
      </c>
      <c r="F23" s="42" t="s">
        <v>104</v>
      </c>
      <c r="G23" s="41" t="s">
        <v>114</v>
      </c>
      <c r="H23" s="82">
        <v>2.4700000000000002</v>
      </c>
      <c r="I23" s="78">
        <f>SUM(Reitoria!I24,ESAG!I24,CEART!I24,CEFID!I24,FAED!I24,CEAD!I24,CCT!I24,CEPLAN!I24,CAV!I24,CEO!I24,CEAVI!I24,CESFI!I24,CERES!I24)</f>
        <v>24000</v>
      </c>
      <c r="J23" s="79">
        <f>SUM((Reitoria!I24-Reitoria!J24),(ESAG!I24-ESAG!J24),(CEART!I24-CEART!J24),(CEFID!I24-CEFID!J24),(FAED!I24-FAED!J24),(CEAD!I24-CEAD!J24),(CCT!I24-CCT!J24),(CEPLAN!I24-CEPLAN!J24),(CAV!I24-CAV!J24),(CEO!I24-CEO!J24),(CEAVI!I24-CEAVI!J24),(CESFI!I24-CESFI!J24),(CERES!I24-CERES!J24))</f>
        <v>11025</v>
      </c>
      <c r="K23" s="81">
        <f t="shared" si="0"/>
        <v>12975</v>
      </c>
      <c r="L23" s="86">
        <f t="shared" si="1"/>
        <v>59280.000000000007</v>
      </c>
      <c r="M23" s="86">
        <f t="shared" si="2"/>
        <v>27231.750000000004</v>
      </c>
    </row>
    <row r="24" spans="1:13" ht="195" x14ac:dyDescent="0.25">
      <c r="A24" s="159"/>
      <c r="B24" s="158"/>
      <c r="C24" s="22">
        <v>22</v>
      </c>
      <c r="D24" s="40" t="s">
        <v>129</v>
      </c>
      <c r="E24" s="41" t="s">
        <v>92</v>
      </c>
      <c r="F24" s="42" t="s">
        <v>104</v>
      </c>
      <c r="G24" s="41" t="s">
        <v>114</v>
      </c>
      <c r="H24" s="82">
        <v>1.21</v>
      </c>
      <c r="I24" s="78">
        <f>SUM(Reitoria!I25,ESAG!I25,CEART!I25,CEFID!I25,FAED!I25,CEAD!I25,CCT!I25,CEPLAN!I25,CAV!I25,CEO!I25,CEAVI!I25,CESFI!I25,CERES!I25)</f>
        <v>1150</v>
      </c>
      <c r="J24" s="79">
        <f>SUM((Reitoria!I25-Reitoria!J25),(ESAG!I25-ESAG!J25),(CEART!I25-CEART!J25),(CEFID!I25-CEFID!J25),(FAED!I25-FAED!J25),(CEAD!I25-CEAD!J25),(CCT!I25-CCT!J25),(CEPLAN!I25-CEPLAN!J25),(CAV!I25-CAV!J25),(CEO!I25-CEO!J25),(CEAVI!I25-CEAVI!J25),(CESFI!I25-CESFI!J25),(CERES!I25-CERES!J25))</f>
        <v>450</v>
      </c>
      <c r="K24" s="81">
        <f t="shared" si="0"/>
        <v>700</v>
      </c>
      <c r="L24" s="86">
        <f t="shared" si="1"/>
        <v>1391.5</v>
      </c>
      <c r="M24" s="86">
        <f t="shared" si="2"/>
        <v>544.5</v>
      </c>
    </row>
    <row r="25" spans="1:13" ht="110.25" customHeight="1" x14ac:dyDescent="0.25">
      <c r="A25" s="102" t="s">
        <v>120</v>
      </c>
      <c r="B25" s="101">
        <v>11</v>
      </c>
      <c r="C25" s="22">
        <v>23</v>
      </c>
      <c r="D25" s="40" t="s">
        <v>71</v>
      </c>
      <c r="E25" s="41" t="s">
        <v>41</v>
      </c>
      <c r="F25" s="42" t="s">
        <v>105</v>
      </c>
      <c r="G25" s="41" t="s">
        <v>114</v>
      </c>
      <c r="H25" s="82">
        <v>32.97</v>
      </c>
      <c r="I25" s="78">
        <f>SUM(Reitoria!I26,ESAG!I26,CEART!I26,CEFID!I26,FAED!I26,CEAD!I26,CCT!I26,CEPLAN!I26,CAV!I26,CEO!I26,CEAVI!I26,CESFI!I26,CERES!I26)</f>
        <v>677</v>
      </c>
      <c r="J25" s="79">
        <f>SUM((Reitoria!I26-Reitoria!J26),(ESAG!I26-ESAG!J26),(CEART!I26-CEART!J26),(CEFID!I26-CEFID!J26),(FAED!I26-FAED!J26),(CEAD!I26-CEAD!J26),(CCT!I26-CCT!J26),(CEPLAN!I26-CEPLAN!J26),(CAV!I26-CAV!J26),(CEO!I26-CEO!J26),(CEAVI!I26-CEAVI!J26),(CESFI!I26-CESFI!J26),(CERES!I26-CERES!J26))</f>
        <v>242</v>
      </c>
      <c r="K25" s="81">
        <f t="shared" si="0"/>
        <v>435</v>
      </c>
      <c r="L25" s="86">
        <f t="shared" si="1"/>
        <v>22320.69</v>
      </c>
      <c r="M25" s="86">
        <f t="shared" si="2"/>
        <v>7978.74</v>
      </c>
    </row>
    <row r="26" spans="1:13" ht="121.5" customHeight="1" x14ac:dyDescent="0.25">
      <c r="A26" s="157" t="s">
        <v>121</v>
      </c>
      <c r="B26" s="158">
        <v>12</v>
      </c>
      <c r="C26" s="22">
        <v>24</v>
      </c>
      <c r="D26" s="40" t="s">
        <v>72</v>
      </c>
      <c r="E26" s="41" t="s">
        <v>41</v>
      </c>
      <c r="F26" s="42"/>
      <c r="G26" s="41" t="s">
        <v>113</v>
      </c>
      <c r="H26" s="82">
        <v>0</v>
      </c>
      <c r="I26" s="78">
        <f>SUM(Reitoria!I27,ESAG!I27,CEART!I27,CEFID!I27,FAED!I27,CEAD!I27,CCT!I27,CEPLAN!I27,CAV!I27,CEO!I27,CEAVI!I27,CESFI!I27,CERES!I27)</f>
        <v>4250</v>
      </c>
      <c r="J26" s="79">
        <f>SUM((Reitoria!I27-Reitoria!J27),(ESAG!I27-ESAG!J27),(CEART!I27-CEART!J27),(CEFID!I27-CEFID!J27),(FAED!I27-FAED!J27),(CEAD!I27-CEAD!J27),(CCT!I27-CCT!J27),(CEPLAN!I27-CEPLAN!J27),(CAV!I27-CAV!J27),(CEO!I27-CEO!J27),(CEAVI!I27-CEAVI!J27),(CESFI!I27-CESFI!J27),(CERES!I27-CERES!J27))</f>
        <v>0</v>
      </c>
      <c r="K26" s="81">
        <f t="shared" si="0"/>
        <v>4250</v>
      </c>
      <c r="L26" s="86">
        <f t="shared" si="1"/>
        <v>0</v>
      </c>
      <c r="M26" s="86">
        <f t="shared" si="2"/>
        <v>0</v>
      </c>
    </row>
    <row r="27" spans="1:13" ht="120" x14ac:dyDescent="0.25">
      <c r="A27" s="159"/>
      <c r="B27" s="158"/>
      <c r="C27" s="22">
        <v>25</v>
      </c>
      <c r="D27" s="40" t="s">
        <v>73</v>
      </c>
      <c r="E27" s="43" t="s">
        <v>41</v>
      </c>
      <c r="F27" s="42"/>
      <c r="G27" s="43" t="s">
        <v>113</v>
      </c>
      <c r="H27" s="82">
        <v>0</v>
      </c>
      <c r="I27" s="78">
        <f>SUM(Reitoria!I28,ESAG!I28,CEART!I28,CEFID!I28,FAED!I28,CEAD!I28,CCT!I28,CEPLAN!I28,CAV!I28,CEO!I28,CEAVI!I28,CESFI!I28,CERES!I28)</f>
        <v>7300</v>
      </c>
      <c r="J27" s="79">
        <f>SUM((Reitoria!I28-Reitoria!J28),(ESAG!I28-ESAG!J28),(CEART!I28-CEART!J28),(CEFID!I28-CEFID!J28),(FAED!I28-FAED!J28),(CEAD!I28-CEAD!J28),(CCT!I28-CCT!J28),(CEPLAN!I28-CEPLAN!J28),(CAV!I28-CAV!J28),(CEO!I28-CEO!J28),(CEAVI!I28-CEAVI!J28),(CESFI!I28-CESFI!J28),(CERES!I28-CERES!J28))</f>
        <v>0</v>
      </c>
      <c r="K27" s="81">
        <f t="shared" si="0"/>
        <v>7300</v>
      </c>
      <c r="L27" s="86">
        <f t="shared" si="1"/>
        <v>0</v>
      </c>
      <c r="M27" s="86">
        <f t="shared" si="2"/>
        <v>0</v>
      </c>
    </row>
    <row r="28" spans="1:13" ht="60" x14ac:dyDescent="0.25">
      <c r="A28" s="159"/>
      <c r="B28" s="158"/>
      <c r="C28" s="22">
        <v>26</v>
      </c>
      <c r="D28" s="40" t="s">
        <v>74</v>
      </c>
      <c r="E28" s="41" t="s">
        <v>41</v>
      </c>
      <c r="F28" s="42"/>
      <c r="G28" s="41" t="s">
        <v>113</v>
      </c>
      <c r="H28" s="82">
        <v>0</v>
      </c>
      <c r="I28" s="78">
        <f>SUM(Reitoria!I29,ESAG!I29,CEART!I29,CEFID!I29,FAED!I29,CEAD!I29,CCT!I29,CEPLAN!I29,CAV!I29,CEO!I29,CEAVI!I29,CESFI!I29,CERES!I29)</f>
        <v>6390</v>
      </c>
      <c r="J28" s="79">
        <f>SUM((Reitoria!I29-Reitoria!J29),(ESAG!I29-ESAG!J29),(CEART!I29-CEART!J29),(CEFID!I29-CEFID!J29),(FAED!I29-FAED!J29),(CEAD!I29-CEAD!J29),(CCT!I29-CCT!J29),(CEPLAN!I29-CEPLAN!J29),(CAV!I29-CAV!J29),(CEO!I29-CEO!J29),(CEAVI!I29-CEAVI!J29),(CESFI!I29-CESFI!J29),(CERES!I29-CERES!J29))</f>
        <v>0</v>
      </c>
      <c r="K28" s="81">
        <f t="shared" si="0"/>
        <v>6390</v>
      </c>
      <c r="L28" s="86">
        <f t="shared" si="1"/>
        <v>0</v>
      </c>
      <c r="M28" s="86">
        <f t="shared" si="2"/>
        <v>0</v>
      </c>
    </row>
    <row r="29" spans="1:13" ht="180" x14ac:dyDescent="0.25">
      <c r="A29" s="102" t="s">
        <v>119</v>
      </c>
      <c r="B29" s="101">
        <v>13</v>
      </c>
      <c r="C29" s="22">
        <v>27</v>
      </c>
      <c r="D29" s="40" t="s">
        <v>130</v>
      </c>
      <c r="E29" s="41" t="s">
        <v>45</v>
      </c>
      <c r="F29" s="42" t="s">
        <v>106</v>
      </c>
      <c r="G29" s="41" t="s">
        <v>113</v>
      </c>
      <c r="H29" s="82">
        <v>0.76</v>
      </c>
      <c r="I29" s="78">
        <f>SUM(Reitoria!I30,ESAG!I30,CEART!I30,CEFID!I30,FAED!I30,CEAD!I30,CCT!I30,CEPLAN!I30,CAV!I30,CEO!I30,CEAVI!I30,CESFI!I30,CERES!I30)</f>
        <v>18750</v>
      </c>
      <c r="J29" s="79">
        <f>SUM((Reitoria!I30-Reitoria!J30),(ESAG!I30-ESAG!J30),(CEART!I30-CEART!J30),(CEFID!I30-CEFID!J30),(FAED!I30-FAED!J30),(CEAD!I30-CEAD!J30),(CCT!I30-CCT!J30),(CEPLAN!I30-CEPLAN!J30),(CAV!I30-CAV!J30),(CEO!I30-CEO!J30),(CEAVI!I30-CEAVI!J30),(CESFI!I30-CESFI!J30),(CERES!I30-CERES!J30))</f>
        <v>8444</v>
      </c>
      <c r="K29" s="81">
        <f t="shared" si="0"/>
        <v>10306</v>
      </c>
      <c r="L29" s="86">
        <f t="shared" si="1"/>
        <v>14250</v>
      </c>
      <c r="M29" s="86">
        <f t="shared" si="2"/>
        <v>6417.4400000000005</v>
      </c>
    </row>
    <row r="30" spans="1:13" ht="195" x14ac:dyDescent="0.25">
      <c r="A30" s="100" t="s">
        <v>122</v>
      </c>
      <c r="B30" s="101">
        <v>14</v>
      </c>
      <c r="C30" s="22">
        <v>28</v>
      </c>
      <c r="D30" s="40" t="s">
        <v>131</v>
      </c>
      <c r="E30" s="41" t="s">
        <v>45</v>
      </c>
      <c r="F30" s="42" t="s">
        <v>107</v>
      </c>
      <c r="G30" s="41" t="s">
        <v>113</v>
      </c>
      <c r="H30" s="82">
        <v>5.84</v>
      </c>
      <c r="I30" s="78">
        <f>SUM(Reitoria!I31,ESAG!I31,CEART!I31,CEFID!I31,FAED!I31,CEAD!I31,CCT!I31,CEPLAN!I31,CAV!I31,CEO!I31,CEAVI!I31,CESFI!I31,CERES!I31)</f>
        <v>32760</v>
      </c>
      <c r="J30" s="79">
        <f>SUM((Reitoria!I31-Reitoria!J31),(ESAG!I31-ESAG!J31),(CEART!I31-CEART!J31),(CEFID!I31-CEFID!J31),(FAED!I31-FAED!J31),(CEAD!I31-CEAD!J31),(CCT!I31-CCT!J31),(CEPLAN!I31-CEPLAN!J31),(CAV!I31-CAV!J31),(CEO!I31-CEO!J31),(CEAVI!I31-CEAVI!J31),(CESFI!I31-CESFI!J31),(CERES!I31-CERES!J31))</f>
        <v>800</v>
      </c>
      <c r="K30" s="81">
        <f t="shared" si="0"/>
        <v>31960</v>
      </c>
      <c r="L30" s="86">
        <f t="shared" si="1"/>
        <v>191318.39999999999</v>
      </c>
      <c r="M30" s="86">
        <f t="shared" si="2"/>
        <v>4672</v>
      </c>
    </row>
    <row r="31" spans="1:13" ht="270" x14ac:dyDescent="0.25">
      <c r="A31" s="102" t="s">
        <v>119</v>
      </c>
      <c r="B31" s="101">
        <v>15</v>
      </c>
      <c r="C31" s="22">
        <v>29</v>
      </c>
      <c r="D31" s="40" t="s">
        <v>132</v>
      </c>
      <c r="E31" s="41" t="s">
        <v>93</v>
      </c>
      <c r="F31" s="42" t="s">
        <v>108</v>
      </c>
      <c r="G31" s="41" t="s">
        <v>113</v>
      </c>
      <c r="H31" s="82">
        <v>11.05</v>
      </c>
      <c r="I31" s="78">
        <f>SUM(Reitoria!I32,ESAG!I32,CEART!I32,CEFID!I32,FAED!I32,CEAD!I32,CCT!I32,CEPLAN!I32,CAV!I32,CEO!I32,CEAVI!I32,CESFI!I32,CERES!I32)</f>
        <v>20500</v>
      </c>
      <c r="J31" s="79">
        <f>SUM((Reitoria!I32-Reitoria!J32),(ESAG!I32-ESAG!J32),(CEART!I32-CEART!J32),(CEFID!I32-CEFID!J32),(FAED!I32-FAED!J32),(CEAD!I32-CEAD!J32),(CCT!I32-CCT!J32),(CEPLAN!I32-CEPLAN!J32),(CAV!I32-CAV!J32),(CEO!I32-CEO!J32),(CEAVI!I32-CEAVI!J32),(CESFI!I32-CESFI!J32),(CERES!I32-CERES!J32))</f>
        <v>9810</v>
      </c>
      <c r="K31" s="81">
        <f t="shared" si="0"/>
        <v>10690</v>
      </c>
      <c r="L31" s="86">
        <f t="shared" si="1"/>
        <v>226525.00000000003</v>
      </c>
      <c r="M31" s="86">
        <f t="shared" si="2"/>
        <v>108400.5</v>
      </c>
    </row>
    <row r="32" spans="1:13" ht="195" x14ac:dyDescent="0.25">
      <c r="A32" s="100" t="s">
        <v>121</v>
      </c>
      <c r="B32" s="101">
        <v>16</v>
      </c>
      <c r="C32" s="22">
        <v>30</v>
      </c>
      <c r="D32" s="40" t="s">
        <v>133</v>
      </c>
      <c r="E32" s="41" t="s">
        <v>45</v>
      </c>
      <c r="F32" s="42"/>
      <c r="G32" s="41" t="s">
        <v>113</v>
      </c>
      <c r="H32" s="82">
        <v>0</v>
      </c>
      <c r="I32" s="78">
        <f>SUM(Reitoria!I33,ESAG!I33,CEART!I33,CEFID!I33,FAED!I33,CEAD!I33,CCT!I33,CEPLAN!I33,CAV!I33,CEO!I33,CEAVI!I33,CESFI!I33,CERES!I33)</f>
        <v>28970</v>
      </c>
      <c r="J32" s="79">
        <f>SUM((Reitoria!I33-Reitoria!J33),(ESAG!I33-ESAG!J33),(CEART!I33-CEART!J33),(CEFID!I33-CEFID!J33),(FAED!I33-FAED!J33),(CEAD!I33-CEAD!J33),(CCT!I33-CCT!J33),(CEPLAN!I33-CEPLAN!J33),(CAV!I33-CAV!J33),(CEO!I33-CEO!J33),(CEAVI!I33-CEAVI!J33),(CESFI!I33-CESFI!J33),(CERES!I33-CERES!J33))</f>
        <v>0</v>
      </c>
      <c r="K32" s="81">
        <f t="shared" si="0"/>
        <v>28970</v>
      </c>
      <c r="L32" s="86">
        <f t="shared" si="1"/>
        <v>0</v>
      </c>
      <c r="M32" s="86">
        <f t="shared" si="2"/>
        <v>0</v>
      </c>
    </row>
    <row r="33" spans="1:13" ht="105" x14ac:dyDescent="0.25">
      <c r="A33" s="157" t="s">
        <v>121</v>
      </c>
      <c r="B33" s="158">
        <v>17</v>
      </c>
      <c r="C33" s="22">
        <v>31</v>
      </c>
      <c r="D33" s="40" t="s">
        <v>75</v>
      </c>
      <c r="E33" s="41" t="s">
        <v>41</v>
      </c>
      <c r="F33" s="42"/>
      <c r="G33" s="41" t="s">
        <v>113</v>
      </c>
      <c r="H33" s="82">
        <v>0</v>
      </c>
      <c r="I33" s="78">
        <f>SUM(Reitoria!I34,ESAG!I34,CEART!I34,CEFID!I34,FAED!I34,CEAD!I34,CCT!I34,CEPLAN!I34,CAV!I34,CEO!I34,CEAVI!I34,CESFI!I34,CERES!I34)</f>
        <v>525</v>
      </c>
      <c r="J33" s="79">
        <f>SUM((Reitoria!I34-Reitoria!J34),(ESAG!I34-ESAG!J34),(CEART!I34-CEART!J34),(CEFID!I34-CEFID!J34),(FAED!I34-FAED!J34),(CEAD!I34-CEAD!J34),(CCT!I34-CCT!J34),(CEPLAN!I34-CEPLAN!J34),(CAV!I34-CAV!J34),(CEO!I34-CEO!J34),(CEAVI!I34-CEAVI!J34),(CESFI!I34-CESFI!J34),(CERES!I34-CERES!J34))</f>
        <v>0</v>
      </c>
      <c r="K33" s="81">
        <f t="shared" si="0"/>
        <v>525</v>
      </c>
      <c r="L33" s="86">
        <f t="shared" si="1"/>
        <v>0</v>
      </c>
      <c r="M33" s="86">
        <f t="shared" si="2"/>
        <v>0</v>
      </c>
    </row>
    <row r="34" spans="1:13" ht="75" x14ac:dyDescent="0.25">
      <c r="A34" s="157"/>
      <c r="B34" s="158"/>
      <c r="C34" s="22">
        <v>32</v>
      </c>
      <c r="D34" s="40" t="s">
        <v>76</v>
      </c>
      <c r="E34" s="41" t="s">
        <v>41</v>
      </c>
      <c r="F34" s="42"/>
      <c r="G34" s="41" t="s">
        <v>113</v>
      </c>
      <c r="H34" s="82">
        <v>0</v>
      </c>
      <c r="I34" s="78">
        <f>SUM(Reitoria!I35,ESAG!I35,CEART!I35,CEFID!I35,FAED!I35,CEAD!I35,CCT!I35,CEPLAN!I35,CAV!I35,CEO!I35,CEAVI!I35,CESFI!I35,CERES!I35)</f>
        <v>470</v>
      </c>
      <c r="J34" s="79">
        <f>SUM((Reitoria!I35-Reitoria!J35),(ESAG!I35-ESAG!J35),(CEART!I35-CEART!J35),(CEFID!I35-CEFID!J35),(FAED!I35-FAED!J35),(CEAD!I35-CEAD!J35),(CCT!I35-CCT!J35),(CEPLAN!I35-CEPLAN!J35),(CAV!I35-CAV!J35),(CEO!I35-CEO!J35),(CEAVI!I35-CEAVI!J35),(CESFI!I35-CESFI!J35),(CERES!I35-CERES!J35))</f>
        <v>0</v>
      </c>
      <c r="K34" s="81">
        <f t="shared" si="0"/>
        <v>470</v>
      </c>
      <c r="L34" s="86">
        <f t="shared" si="1"/>
        <v>0</v>
      </c>
      <c r="M34" s="86">
        <f t="shared" si="2"/>
        <v>0</v>
      </c>
    </row>
    <row r="35" spans="1:13" ht="90" x14ac:dyDescent="0.25">
      <c r="A35" s="157"/>
      <c r="B35" s="158"/>
      <c r="C35" s="22">
        <v>33</v>
      </c>
      <c r="D35" s="40" t="s">
        <v>77</v>
      </c>
      <c r="E35" s="41" t="s">
        <v>41</v>
      </c>
      <c r="F35" s="42"/>
      <c r="G35" s="41" t="s">
        <v>113</v>
      </c>
      <c r="H35" s="82">
        <v>0</v>
      </c>
      <c r="I35" s="78">
        <f>SUM(Reitoria!I36,ESAG!I36,CEART!I36,CEFID!I36,FAED!I36,CEAD!I36,CCT!I36,CEPLAN!I36,CAV!I36,CEO!I36,CEAVI!I36,CESFI!I36,CERES!I36)</f>
        <v>340</v>
      </c>
      <c r="J35" s="79">
        <f>SUM((Reitoria!I36-Reitoria!J36),(ESAG!I36-ESAG!J36),(CEART!I36-CEART!J36),(CEFID!I36-CEFID!J36),(FAED!I36-FAED!J36),(CEAD!I36-CEAD!J36),(CCT!I36-CCT!J36),(CEPLAN!I36-CEPLAN!J36),(CAV!I36-CAV!J36),(CEO!I36-CEO!J36),(CEAVI!I36-CEAVI!J36),(CESFI!I36-CESFI!J36),(CERES!I36-CERES!J36))</f>
        <v>0</v>
      </c>
      <c r="K35" s="81">
        <f t="shared" si="0"/>
        <v>340</v>
      </c>
      <c r="L35" s="86">
        <f t="shared" si="1"/>
        <v>0</v>
      </c>
      <c r="M35" s="86">
        <f t="shared" si="2"/>
        <v>0</v>
      </c>
    </row>
    <row r="36" spans="1:13" ht="90" x14ac:dyDescent="0.25">
      <c r="A36" s="157"/>
      <c r="B36" s="158"/>
      <c r="C36" s="22">
        <v>34</v>
      </c>
      <c r="D36" s="40" t="s">
        <v>78</v>
      </c>
      <c r="E36" s="41" t="s">
        <v>41</v>
      </c>
      <c r="F36" s="42"/>
      <c r="G36" s="41" t="s">
        <v>113</v>
      </c>
      <c r="H36" s="82">
        <v>0</v>
      </c>
      <c r="I36" s="78">
        <f>SUM(Reitoria!I37,ESAG!I37,CEART!I37,CEFID!I37,FAED!I37,CEAD!I37,CCT!I37,CEPLAN!I37,CAV!I37,CEO!I37,CEAVI!I37,CESFI!I37,CERES!I37)</f>
        <v>1030</v>
      </c>
      <c r="J36" s="79">
        <f>SUM((Reitoria!I37-Reitoria!J37),(ESAG!I37-ESAG!J37),(CEART!I37-CEART!J37),(CEFID!I37-CEFID!J37),(FAED!I37-FAED!J37),(CEAD!I37-CEAD!J37),(CCT!I37-CCT!J37),(CEPLAN!I37-CEPLAN!J37),(CAV!I37-CAV!J37),(CEO!I37-CEO!J37),(CEAVI!I37-CEAVI!J37),(CESFI!I37-CESFI!J37),(CERES!I37-CERES!J37))</f>
        <v>0</v>
      </c>
      <c r="K36" s="81">
        <f t="shared" si="0"/>
        <v>1030</v>
      </c>
      <c r="L36" s="86">
        <f t="shared" si="1"/>
        <v>0</v>
      </c>
      <c r="M36" s="86">
        <f t="shared" si="2"/>
        <v>0</v>
      </c>
    </row>
    <row r="37" spans="1:13" ht="60" x14ac:dyDescent="0.25">
      <c r="A37" s="157"/>
      <c r="B37" s="158"/>
      <c r="C37" s="22">
        <v>35</v>
      </c>
      <c r="D37" s="40" t="s">
        <v>79</v>
      </c>
      <c r="E37" s="41" t="s">
        <v>46</v>
      </c>
      <c r="F37" s="42"/>
      <c r="G37" s="41" t="s">
        <v>113</v>
      </c>
      <c r="H37" s="82">
        <v>0</v>
      </c>
      <c r="I37" s="78">
        <f>SUM(Reitoria!I38,ESAG!I38,CEART!I38,CEFID!I38,FAED!I38,CEAD!I38,CCT!I38,CEPLAN!I38,CAV!I38,CEO!I38,CEAVI!I38,CESFI!I38,CERES!I38)</f>
        <v>1738</v>
      </c>
      <c r="J37" s="79">
        <f>SUM((Reitoria!I38-Reitoria!J38),(ESAG!I38-ESAG!J38),(CEART!I38-CEART!J38),(CEFID!I38-CEFID!J38),(FAED!I38-FAED!J38),(CEAD!I38-CEAD!J38),(CCT!I38-CCT!J38),(CEPLAN!I38-CEPLAN!J38),(CAV!I38-CAV!J38),(CEO!I38-CEO!J38),(CEAVI!I38-CEAVI!J38),(CESFI!I38-CESFI!J38),(CERES!I38-CERES!J38))</f>
        <v>0</v>
      </c>
      <c r="K37" s="81">
        <f t="shared" si="0"/>
        <v>1738</v>
      </c>
      <c r="L37" s="86">
        <f t="shared" si="1"/>
        <v>0</v>
      </c>
      <c r="M37" s="86">
        <f t="shared" si="2"/>
        <v>0</v>
      </c>
    </row>
    <row r="38" spans="1:13" ht="45" x14ac:dyDescent="0.25">
      <c r="A38" s="157"/>
      <c r="B38" s="158"/>
      <c r="C38" s="22">
        <v>36</v>
      </c>
      <c r="D38" s="40" t="s">
        <v>80</v>
      </c>
      <c r="E38" s="41" t="s">
        <v>41</v>
      </c>
      <c r="F38" s="42"/>
      <c r="G38" s="41" t="s">
        <v>113</v>
      </c>
      <c r="H38" s="82">
        <v>0</v>
      </c>
      <c r="I38" s="78">
        <f>SUM(Reitoria!I39,ESAG!I39,CEART!I39,CEFID!I39,FAED!I39,CEAD!I39,CCT!I39,CEPLAN!I39,CAV!I39,CEO!I39,CEAVI!I39,CESFI!I39,CERES!I39)</f>
        <v>545</v>
      </c>
      <c r="J38" s="79">
        <f>SUM((Reitoria!I39-Reitoria!J39),(ESAG!I39-ESAG!J39),(CEART!I39-CEART!J39),(CEFID!I39-CEFID!J39),(FAED!I39-FAED!J39),(CEAD!I39-CEAD!J39),(CCT!I39-CCT!J39),(CEPLAN!I39-CEPLAN!J39),(CAV!I39-CAV!J39),(CEO!I39-CEO!J39),(CEAVI!I39-CEAVI!J39),(CESFI!I39-CESFI!J39),(CERES!I39-CERES!J39))</f>
        <v>0</v>
      </c>
      <c r="K38" s="81">
        <f t="shared" si="0"/>
        <v>545</v>
      </c>
      <c r="L38" s="86">
        <f t="shared" si="1"/>
        <v>0</v>
      </c>
      <c r="M38" s="86">
        <f t="shared" si="2"/>
        <v>0</v>
      </c>
    </row>
    <row r="39" spans="1:13" ht="135" x14ac:dyDescent="0.25">
      <c r="A39" s="157"/>
      <c r="B39" s="158"/>
      <c r="C39" s="22">
        <v>37</v>
      </c>
      <c r="D39" s="40" t="s">
        <v>81</v>
      </c>
      <c r="E39" s="41" t="s">
        <v>46</v>
      </c>
      <c r="F39" s="42"/>
      <c r="G39" s="41" t="s">
        <v>113</v>
      </c>
      <c r="H39" s="82">
        <v>0</v>
      </c>
      <c r="I39" s="78">
        <f>SUM(Reitoria!I40,ESAG!I40,CEART!I40,CEFID!I40,FAED!I40,CEAD!I40,CCT!I40,CEPLAN!I40,CAV!I40,CEO!I40,CEAVI!I40,CESFI!I40,CERES!I40)</f>
        <v>4031</v>
      </c>
      <c r="J39" s="79">
        <f>SUM((Reitoria!I40-Reitoria!J40),(ESAG!I40-ESAG!J40),(CEART!I40-CEART!J40),(CEFID!I40-CEFID!J40),(FAED!I40-FAED!J40),(CEAD!I40-CEAD!J40),(CCT!I40-CCT!J40),(CEPLAN!I40-CEPLAN!J40),(CAV!I40-CAV!J40),(CEO!I40-CEO!J40),(CEAVI!I40-CEAVI!J40),(CESFI!I40-CESFI!J40),(CERES!I40-CERES!J40))</f>
        <v>0</v>
      </c>
      <c r="K39" s="81">
        <f t="shared" si="0"/>
        <v>4031</v>
      </c>
      <c r="L39" s="86">
        <f t="shared" si="1"/>
        <v>0</v>
      </c>
      <c r="M39" s="86">
        <f t="shared" si="2"/>
        <v>0</v>
      </c>
    </row>
    <row r="40" spans="1:13" ht="60" x14ac:dyDescent="0.25">
      <c r="A40" s="157"/>
      <c r="B40" s="158"/>
      <c r="C40" s="22">
        <v>38</v>
      </c>
      <c r="D40" s="40" t="s">
        <v>82</v>
      </c>
      <c r="E40" s="41" t="s">
        <v>43</v>
      </c>
      <c r="F40" s="42"/>
      <c r="G40" s="41" t="s">
        <v>114</v>
      </c>
      <c r="H40" s="82">
        <v>0</v>
      </c>
      <c r="I40" s="78">
        <f>SUM(Reitoria!I41,ESAG!I41,CEART!I41,CEFID!I41,FAED!I41,CEAD!I41,CCT!I41,CEPLAN!I41,CAV!I41,CEO!I41,CEAVI!I41,CESFI!I41,CERES!I41)</f>
        <v>670</v>
      </c>
      <c r="J40" s="79">
        <f>SUM((Reitoria!I41-Reitoria!J41),(ESAG!I41-ESAG!J41),(CEART!I41-CEART!J41),(CEFID!I41-CEFID!J41),(FAED!I41-FAED!J41),(CEAD!I41-CEAD!J41),(CCT!I41-CCT!J41),(CEPLAN!I41-CEPLAN!J41),(CAV!I41-CAV!J41),(CEO!I41-CEO!J41),(CEAVI!I41-CEAVI!J41),(CESFI!I41-CESFI!J41),(CERES!I41-CERES!J41))</f>
        <v>0</v>
      </c>
      <c r="K40" s="81">
        <f t="shared" si="0"/>
        <v>670</v>
      </c>
      <c r="L40" s="86">
        <f t="shared" si="1"/>
        <v>0</v>
      </c>
      <c r="M40" s="86">
        <f t="shared" si="2"/>
        <v>0</v>
      </c>
    </row>
    <row r="41" spans="1:13" ht="30" x14ac:dyDescent="0.25">
      <c r="A41" s="157"/>
      <c r="B41" s="158"/>
      <c r="C41" s="22">
        <v>39</v>
      </c>
      <c r="D41" s="40" t="s">
        <v>83</v>
      </c>
      <c r="E41" s="43" t="s">
        <v>43</v>
      </c>
      <c r="F41" s="42"/>
      <c r="G41" s="43" t="s">
        <v>114</v>
      </c>
      <c r="H41" s="82">
        <v>0</v>
      </c>
      <c r="I41" s="78">
        <f>SUM(Reitoria!I42,ESAG!I42,CEART!I42,CEFID!I42,FAED!I42,CEAD!I42,CCT!I42,CEPLAN!I42,CAV!I42,CEO!I42,CEAVI!I42,CESFI!I42,CERES!I42)</f>
        <v>364</v>
      </c>
      <c r="J41" s="79">
        <f>SUM((Reitoria!I42-Reitoria!J42),(ESAG!I42-ESAG!J42),(CEART!I42-CEART!J42),(CEFID!I42-CEFID!J42),(FAED!I42-FAED!J42),(CEAD!I42-CEAD!J42),(CCT!I42-CCT!J42),(CEPLAN!I42-CEPLAN!J42),(CAV!I42-CAV!J42),(CEO!I42-CEO!J42),(CEAVI!I42-CEAVI!J42),(CESFI!I42-CESFI!J42),(CERES!I42-CERES!J42))</f>
        <v>0</v>
      </c>
      <c r="K41" s="81">
        <f t="shared" si="0"/>
        <v>364</v>
      </c>
      <c r="L41" s="86">
        <f t="shared" si="1"/>
        <v>0</v>
      </c>
      <c r="M41" s="86">
        <f t="shared" si="2"/>
        <v>0</v>
      </c>
    </row>
    <row r="42" spans="1:13" ht="105" x14ac:dyDescent="0.25">
      <c r="A42" s="159" t="s">
        <v>117</v>
      </c>
      <c r="B42" s="158">
        <v>18</v>
      </c>
      <c r="C42" s="22">
        <v>40</v>
      </c>
      <c r="D42" s="40" t="s">
        <v>84</v>
      </c>
      <c r="E42" s="41" t="s">
        <v>41</v>
      </c>
      <c r="F42" s="42" t="s">
        <v>109</v>
      </c>
      <c r="G42" s="41" t="s">
        <v>113</v>
      </c>
      <c r="H42" s="82">
        <v>0.48</v>
      </c>
      <c r="I42" s="78">
        <f>SUM(Reitoria!I43,ESAG!I43,CEART!I43,CEFID!I43,FAED!I43,CEAD!I43,CCT!I43,CEPLAN!I43,CAV!I43,CEO!I43,CEAVI!I43,CESFI!I43,CERES!I43)</f>
        <v>10120</v>
      </c>
      <c r="J42" s="79">
        <f>SUM((Reitoria!I43-Reitoria!J43),(ESAG!I43-ESAG!J43),(CEART!I43-CEART!J43),(CEFID!I43-CEFID!J43),(FAED!I43-FAED!J43),(CEAD!I43-CEAD!J43),(CCT!I43-CCT!J43),(CEPLAN!I43-CEPLAN!J43),(CAV!I43-CAV!J43),(CEO!I43-CEO!J43),(CEAVI!I43-CEAVI!J43),(CESFI!I43-CESFI!J43),(CERES!I43-CERES!J43))</f>
        <v>6130</v>
      </c>
      <c r="K42" s="81">
        <f t="shared" si="0"/>
        <v>3990</v>
      </c>
      <c r="L42" s="86">
        <f t="shared" si="1"/>
        <v>4857.5999999999995</v>
      </c>
      <c r="M42" s="86">
        <f t="shared" si="2"/>
        <v>2942.4</v>
      </c>
    </row>
    <row r="43" spans="1:13" ht="105" x14ac:dyDescent="0.25">
      <c r="A43" s="159"/>
      <c r="B43" s="158"/>
      <c r="C43" s="22">
        <v>41</v>
      </c>
      <c r="D43" s="40" t="s">
        <v>85</v>
      </c>
      <c r="E43" s="41" t="s">
        <v>94</v>
      </c>
      <c r="F43" s="42" t="s">
        <v>110</v>
      </c>
      <c r="G43" s="41" t="s">
        <v>113</v>
      </c>
      <c r="H43" s="82">
        <v>1.59</v>
      </c>
      <c r="I43" s="78">
        <f>SUM(Reitoria!I44,ESAG!I44,CEART!I44,CEFID!I44,FAED!I44,CEAD!I44,CCT!I44,CEPLAN!I44,CAV!I44,CEO!I44,CEAVI!I44,CESFI!I44,CERES!I44)</f>
        <v>1276</v>
      </c>
      <c r="J43" s="79">
        <f>SUM((Reitoria!I44-Reitoria!J44),(ESAG!I44-ESAG!J44),(CEART!I44-CEART!J44),(CEFID!I44-CEFID!J44),(FAED!I44-FAED!J44),(CEAD!I44-CEAD!J44),(CCT!I44-CCT!J44),(CEPLAN!I44-CEPLAN!J44),(CAV!I44-CAV!J44),(CEO!I44-CEO!J44),(CEAVI!I44-CEAVI!J44),(CESFI!I44-CESFI!J44),(CERES!I44-CERES!J44))</f>
        <v>690</v>
      </c>
      <c r="K43" s="81">
        <f t="shared" si="0"/>
        <v>586</v>
      </c>
      <c r="L43" s="86">
        <f t="shared" si="1"/>
        <v>2028.8400000000001</v>
      </c>
      <c r="M43" s="86">
        <f t="shared" si="2"/>
        <v>1097.1000000000001</v>
      </c>
    </row>
    <row r="44" spans="1:13" ht="105" x14ac:dyDescent="0.25">
      <c r="A44" s="159"/>
      <c r="B44" s="158"/>
      <c r="C44" s="22">
        <v>42</v>
      </c>
      <c r="D44" s="40" t="s">
        <v>86</v>
      </c>
      <c r="E44" s="41" t="s">
        <v>94</v>
      </c>
      <c r="F44" s="42" t="s">
        <v>110</v>
      </c>
      <c r="G44" s="41" t="s">
        <v>113</v>
      </c>
      <c r="H44" s="82">
        <v>1.59</v>
      </c>
      <c r="I44" s="78">
        <f>SUM(Reitoria!I45,ESAG!I45,CEART!I45,CEFID!I45,FAED!I45,CEAD!I45,CCT!I45,CEPLAN!I45,CAV!I45,CEO!I45,CEAVI!I45,CESFI!I45,CERES!I45)</f>
        <v>1466</v>
      </c>
      <c r="J44" s="79">
        <f>SUM((Reitoria!I45-Reitoria!J45),(ESAG!I45-ESAG!J45),(CEART!I45-CEART!J45),(CEFID!I45-CEFID!J45),(FAED!I45-FAED!J45),(CEAD!I45-CEAD!J45),(CCT!I45-CCT!J45),(CEPLAN!I45-CEPLAN!J45),(CAV!I45-CAV!J45),(CEO!I45-CEO!J45),(CEAVI!I45-CEAVI!J45),(CESFI!I45-CESFI!J45),(CERES!I45-CERES!J45))</f>
        <v>1110</v>
      </c>
      <c r="K44" s="81">
        <f t="shared" si="0"/>
        <v>356</v>
      </c>
      <c r="L44" s="86">
        <f t="shared" si="1"/>
        <v>2330.94</v>
      </c>
      <c r="M44" s="86">
        <f t="shared" si="2"/>
        <v>1764.9</v>
      </c>
    </row>
    <row r="45" spans="1:13" ht="105" x14ac:dyDescent="0.25">
      <c r="A45" s="159"/>
      <c r="B45" s="158"/>
      <c r="C45" s="22">
        <v>43</v>
      </c>
      <c r="D45" s="40" t="s">
        <v>87</v>
      </c>
      <c r="E45" s="41" t="s">
        <v>94</v>
      </c>
      <c r="F45" s="42" t="s">
        <v>110</v>
      </c>
      <c r="G45" s="41" t="s">
        <v>113</v>
      </c>
      <c r="H45" s="82">
        <v>1.59</v>
      </c>
      <c r="I45" s="78">
        <f>SUM(Reitoria!I46,ESAG!I46,CEART!I46,CEFID!I46,FAED!I46,CEAD!I46,CCT!I46,CEPLAN!I46,CAV!I46,CEO!I46,CEAVI!I46,CESFI!I46,CERES!I46)</f>
        <v>1186</v>
      </c>
      <c r="J45" s="79">
        <f>SUM((Reitoria!I46-Reitoria!J46),(ESAG!I46-ESAG!J46),(CEART!I46-CEART!J46),(CEFID!I46-CEFID!J46),(FAED!I46-FAED!J46),(CEAD!I46-CEAD!J46),(CCT!I46-CCT!J46),(CEPLAN!I46-CEPLAN!J46),(CAV!I46-CAV!J46),(CEO!I46-CEO!J46),(CEAVI!I46-CEAVI!J46),(CESFI!I46-CESFI!J46),(CERES!I46-CERES!J46))</f>
        <v>810</v>
      </c>
      <c r="K45" s="81">
        <f t="shared" si="0"/>
        <v>376</v>
      </c>
      <c r="L45" s="86">
        <f t="shared" si="1"/>
        <v>1885.74</v>
      </c>
      <c r="M45" s="86">
        <f t="shared" si="2"/>
        <v>1287.9000000000001</v>
      </c>
    </row>
    <row r="46" spans="1:13" ht="75" x14ac:dyDescent="0.25">
      <c r="A46" s="159" t="s">
        <v>118</v>
      </c>
      <c r="B46" s="158">
        <v>19</v>
      </c>
      <c r="C46" s="22">
        <v>44</v>
      </c>
      <c r="D46" s="40" t="s">
        <v>88</v>
      </c>
      <c r="E46" s="43" t="s">
        <v>41</v>
      </c>
      <c r="F46" s="42" t="s">
        <v>111</v>
      </c>
      <c r="G46" s="43" t="s">
        <v>113</v>
      </c>
      <c r="H46" s="82">
        <v>3.66</v>
      </c>
      <c r="I46" s="78">
        <f>SUM(Reitoria!I47,ESAG!I47,CEART!I47,CEFID!I47,FAED!I47,CEAD!I47,CCT!I47,CEPLAN!I47,CAV!I47,CEO!I47,CEAVI!I47,CESFI!I47,CERES!I47)</f>
        <v>630</v>
      </c>
      <c r="J46" s="79">
        <f>SUM((Reitoria!I47-Reitoria!J47),(ESAG!I47-ESAG!J47),(CEART!I47-CEART!J47),(CEFID!I47-CEFID!J47),(FAED!I47-FAED!J47),(CEAD!I47-CEAD!J47),(CCT!I47-CCT!J47),(CEPLAN!I47-CEPLAN!J47),(CAV!I47-CAV!J47),(CEO!I47-CEO!J47),(CEAVI!I47-CEAVI!J47),(CESFI!I47-CESFI!J47),(CERES!I47-CERES!J47))</f>
        <v>278</v>
      </c>
      <c r="K46" s="81">
        <f t="shared" si="0"/>
        <v>352</v>
      </c>
      <c r="L46" s="86">
        <f t="shared" si="1"/>
        <v>2305.8000000000002</v>
      </c>
      <c r="M46" s="86">
        <f t="shared" si="2"/>
        <v>1017.48</v>
      </c>
    </row>
    <row r="47" spans="1:13" ht="75" x14ac:dyDescent="0.25">
      <c r="A47" s="159"/>
      <c r="B47" s="158"/>
      <c r="C47" s="22">
        <v>45</v>
      </c>
      <c r="D47" s="40" t="s">
        <v>89</v>
      </c>
      <c r="E47" s="43" t="s">
        <v>41</v>
      </c>
      <c r="F47" s="42" t="s">
        <v>112</v>
      </c>
      <c r="G47" s="43" t="s">
        <v>113</v>
      </c>
      <c r="H47" s="82">
        <v>6.77</v>
      </c>
      <c r="I47" s="78">
        <f>SUM(Reitoria!I48,ESAG!I48,CEART!I48,CEFID!I48,FAED!I48,CEAD!I48,CCT!I48,CEPLAN!I48,CAV!I48,CEO!I48,CEAVI!I48,CESFI!I48,CERES!I48)</f>
        <v>3377</v>
      </c>
      <c r="J47" s="79">
        <f>SUM((Reitoria!I48-Reitoria!J48),(ESAG!I48-ESAG!J48),(CEART!I48-CEART!J48),(CEFID!I48-CEFID!J48),(FAED!I48-FAED!J48),(CEAD!I48-CEAD!J48),(CCT!I48-CCT!J48),(CEPLAN!I48-CEPLAN!J48),(CAV!I48-CAV!J48),(CEO!I48-CEO!J48),(CEAVI!I48-CEAVI!J48),(CESFI!I48-CESFI!J48),(CERES!I48-CERES!J48))</f>
        <v>1621</v>
      </c>
      <c r="K47" s="81">
        <f t="shared" si="0"/>
        <v>1756</v>
      </c>
      <c r="L47" s="86">
        <f t="shared" si="1"/>
        <v>22862.289999999997</v>
      </c>
      <c r="M47" s="86">
        <f t="shared" si="2"/>
        <v>10974.17</v>
      </c>
    </row>
    <row r="48" spans="1:13" ht="165" x14ac:dyDescent="0.25">
      <c r="A48" s="157" t="s">
        <v>122</v>
      </c>
      <c r="B48" s="158">
        <v>20</v>
      </c>
      <c r="C48" s="22">
        <v>46</v>
      </c>
      <c r="D48" s="40" t="s">
        <v>134</v>
      </c>
      <c r="E48" s="43" t="s">
        <v>46</v>
      </c>
      <c r="F48" s="42" t="s">
        <v>110</v>
      </c>
      <c r="G48" s="43" t="s">
        <v>113</v>
      </c>
      <c r="H48" s="82">
        <v>2.94</v>
      </c>
      <c r="I48" s="78">
        <f>SUM(Reitoria!I49,ESAG!I49,CEART!I49,CEFID!I49,FAED!I49,CEAD!I49,CCT!I49,CEPLAN!I49,CAV!I49,CEO!I49,CEAVI!I49,CESFI!I49,CERES!I49)</f>
        <v>19265</v>
      </c>
      <c r="J48" s="79">
        <f>SUM((Reitoria!I49-Reitoria!J49),(ESAG!I49-ESAG!J49),(CEART!I49-CEART!J49),(CEFID!I49-CEFID!J49),(FAED!I49-FAED!J49),(CEAD!I49-CEAD!J49),(CCT!I49-CCT!J49),(CEPLAN!I49-CEPLAN!J49),(CAV!I49-CAV!J49),(CEO!I49-CEO!J49),(CEAVI!I49-CEAVI!J49),(CESFI!I49-CESFI!J49),(CERES!I49-CERES!J49))</f>
        <v>1500</v>
      </c>
      <c r="K48" s="81">
        <f t="shared" si="0"/>
        <v>17765</v>
      </c>
      <c r="L48" s="86">
        <f t="shared" si="1"/>
        <v>56639.1</v>
      </c>
      <c r="M48" s="86">
        <f t="shared" si="2"/>
        <v>4410</v>
      </c>
    </row>
    <row r="49" spans="1:13" ht="165" x14ac:dyDescent="0.25">
      <c r="A49" s="157"/>
      <c r="B49" s="158"/>
      <c r="C49" s="22">
        <v>47</v>
      </c>
      <c r="D49" s="40" t="s">
        <v>135</v>
      </c>
      <c r="E49" s="43" t="s">
        <v>46</v>
      </c>
      <c r="F49" s="42" t="s">
        <v>110</v>
      </c>
      <c r="G49" s="43" t="s">
        <v>113</v>
      </c>
      <c r="H49" s="82">
        <v>2.2000000000000002</v>
      </c>
      <c r="I49" s="78">
        <f>SUM(Reitoria!I50,ESAG!I50,CEART!I50,CEFID!I50,FAED!I50,CEAD!I50,CCT!I50,CEPLAN!I50,CAV!I50,CEO!I50,CEAVI!I50,CESFI!I50,CERES!I50)</f>
        <v>10960</v>
      </c>
      <c r="J49" s="79">
        <f>SUM((Reitoria!I50-Reitoria!J50),(ESAG!I50-ESAG!J50),(CEART!I50-CEART!J50),(CEFID!I50-CEFID!J50),(FAED!I50-FAED!J50),(CEAD!I50-CEAD!J50),(CCT!I50-CCT!J50),(CEPLAN!I50-CEPLAN!J50),(CAV!I50-CAV!J50),(CEO!I50-CEO!J50),(CEAVI!I50-CEAVI!J50),(CESFI!I50-CESFI!J50),(CERES!I50-CERES!J50))</f>
        <v>980</v>
      </c>
      <c r="K49" s="81">
        <f t="shared" si="0"/>
        <v>9980</v>
      </c>
      <c r="L49" s="86">
        <f t="shared" si="1"/>
        <v>24112.000000000004</v>
      </c>
      <c r="M49" s="86">
        <f t="shared" si="2"/>
        <v>2156</v>
      </c>
    </row>
    <row r="50" spans="1:13" ht="165" x14ac:dyDescent="0.25">
      <c r="A50" s="157"/>
      <c r="B50" s="158"/>
      <c r="C50" s="22">
        <v>48</v>
      </c>
      <c r="D50" s="40" t="s">
        <v>136</v>
      </c>
      <c r="E50" s="43" t="s">
        <v>46</v>
      </c>
      <c r="F50" s="42" t="s">
        <v>110</v>
      </c>
      <c r="G50" s="43" t="s">
        <v>113</v>
      </c>
      <c r="H50" s="82">
        <v>2.4300000000000002</v>
      </c>
      <c r="I50" s="78">
        <f>SUM(Reitoria!I51,ESAG!I51,CEART!I51,CEFID!I51,FAED!I51,CEAD!I51,CCT!I51,CEPLAN!I51,CAV!I51,CEO!I51,CEAVI!I51,CESFI!I51,CERES!I51)</f>
        <v>11560</v>
      </c>
      <c r="J50" s="79">
        <f>SUM((Reitoria!I51-Reitoria!J51),(ESAG!I51-ESAG!J51),(CEART!I51-CEART!J51),(CEFID!I51-CEFID!J51),(FAED!I51-FAED!J51),(CEAD!I51-CEAD!J51),(CCT!I51-CCT!J51),(CEPLAN!I51-CEPLAN!J51),(CAV!I51-CAV!J51),(CEO!I51-CEO!J51),(CEAVI!I51-CEAVI!J51),(CESFI!I51-CESFI!J51),(CERES!I51-CERES!J51))</f>
        <v>1180</v>
      </c>
      <c r="K50" s="81">
        <f t="shared" si="0"/>
        <v>10380</v>
      </c>
      <c r="L50" s="86">
        <f t="shared" si="1"/>
        <v>28090.800000000003</v>
      </c>
      <c r="M50" s="86">
        <f t="shared" si="2"/>
        <v>2867.4</v>
      </c>
    </row>
    <row r="51" spans="1:13" ht="165" x14ac:dyDescent="0.25">
      <c r="A51" s="157"/>
      <c r="B51" s="158"/>
      <c r="C51" s="22">
        <v>49</v>
      </c>
      <c r="D51" s="40" t="s">
        <v>137</v>
      </c>
      <c r="E51" s="43" t="s">
        <v>46</v>
      </c>
      <c r="F51" s="42" t="s">
        <v>110</v>
      </c>
      <c r="G51" s="43" t="s">
        <v>113</v>
      </c>
      <c r="H51" s="82">
        <v>3.76</v>
      </c>
      <c r="I51" s="78">
        <f>SUM(Reitoria!I52,ESAG!I52,CEART!I52,CEFID!I52,FAED!I52,CEAD!I52,CCT!I52,CEPLAN!I52,CAV!I52,CEO!I52,CEAVI!I52,CESFI!I52,CERES!I52)</f>
        <v>5780</v>
      </c>
      <c r="J51" s="79">
        <f>SUM((Reitoria!I52-Reitoria!J52),(ESAG!I52-ESAG!J52),(CEART!I52-CEART!J52),(CEFID!I52-CEFID!J52),(FAED!I52-FAED!J52),(CEAD!I52-CEAD!J52),(CCT!I52-CCT!J52),(CEPLAN!I52-CEPLAN!J52),(CAV!I52-CAV!J52),(CEO!I52-CEO!J52),(CEAVI!I52-CEAVI!J52),(CESFI!I52-CESFI!J52),(CERES!I52-CERES!J52))</f>
        <v>280</v>
      </c>
      <c r="K51" s="81">
        <f t="shared" si="0"/>
        <v>5500</v>
      </c>
      <c r="L51" s="86">
        <f t="shared" si="1"/>
        <v>21732.799999999999</v>
      </c>
      <c r="M51" s="86">
        <f t="shared" si="2"/>
        <v>1052.8</v>
      </c>
    </row>
    <row r="52" spans="1:13" s="80" customFormat="1" x14ac:dyDescent="0.25">
      <c r="A52" s="1"/>
      <c r="B52" s="1"/>
      <c r="C52" s="130"/>
      <c r="D52" s="1"/>
      <c r="E52" s="1"/>
      <c r="F52" s="1"/>
      <c r="G52" s="1"/>
      <c r="H52" s="84"/>
      <c r="I52" s="20"/>
      <c r="J52" s="131"/>
      <c r="K52" s="87"/>
      <c r="L52" s="86">
        <f>SUM(L3:L51)</f>
        <v>832368.24000000011</v>
      </c>
      <c r="M52" s="86">
        <f>SUM(M3:M51)</f>
        <v>257571.34</v>
      </c>
    </row>
    <row r="53" spans="1:13" s="80" customFormat="1" x14ac:dyDescent="0.25">
      <c r="A53" s="1"/>
      <c r="B53" s="1"/>
      <c r="C53" s="130"/>
      <c r="D53" s="1"/>
      <c r="E53" s="1"/>
      <c r="F53" s="1"/>
      <c r="G53" s="1"/>
      <c r="H53" s="84"/>
      <c r="I53" s="20"/>
      <c r="J53" s="131"/>
      <c r="K53" s="87"/>
      <c r="L53" s="88"/>
      <c r="M53" s="88"/>
    </row>
    <row r="54" spans="1:13" s="80" customFormat="1" x14ac:dyDescent="0.25">
      <c r="A54" s="1"/>
      <c r="B54" s="1"/>
      <c r="C54" s="130"/>
      <c r="D54" s="1"/>
      <c r="E54" s="1"/>
      <c r="F54" s="1"/>
      <c r="G54" s="1"/>
      <c r="H54" s="84"/>
      <c r="I54" s="20"/>
      <c r="J54" s="131"/>
      <c r="K54" s="87"/>
      <c r="L54" s="88"/>
      <c r="M54" s="88"/>
    </row>
    <row r="55" spans="1:13" s="80" customFormat="1" ht="15.75" x14ac:dyDescent="0.25">
      <c r="A55" s="1"/>
      <c r="B55" s="1"/>
      <c r="C55" s="130"/>
      <c r="D55" s="1"/>
      <c r="E55" s="1"/>
      <c r="F55" s="1"/>
      <c r="G55" s="1"/>
      <c r="H55" s="84"/>
      <c r="I55" s="161" t="s">
        <v>211</v>
      </c>
      <c r="J55" s="162"/>
      <c r="K55" s="162"/>
      <c r="L55" s="162"/>
      <c r="M55" s="163"/>
    </row>
    <row r="56" spans="1:13" s="80" customFormat="1" ht="15.75" x14ac:dyDescent="0.25">
      <c r="A56" s="1"/>
      <c r="B56" s="1"/>
      <c r="C56" s="130"/>
      <c r="D56" s="1"/>
      <c r="E56" s="1"/>
      <c r="F56" s="1"/>
      <c r="G56" s="1"/>
      <c r="H56" s="84"/>
      <c r="I56" s="164" t="s">
        <v>212</v>
      </c>
      <c r="J56" s="165"/>
      <c r="K56" s="165"/>
      <c r="L56" s="165"/>
      <c r="M56" s="166"/>
    </row>
    <row r="57" spans="1:13" s="80" customFormat="1" ht="15.75" x14ac:dyDescent="0.25">
      <c r="A57" s="1"/>
      <c r="B57" s="1"/>
      <c r="C57" s="130"/>
      <c r="D57" s="1"/>
      <c r="E57" s="1"/>
      <c r="F57" s="1"/>
      <c r="G57" s="1"/>
      <c r="H57" s="84"/>
      <c r="I57" s="167" t="s">
        <v>213</v>
      </c>
      <c r="J57" s="168"/>
      <c r="K57" s="168"/>
      <c r="L57" s="168"/>
      <c r="M57" s="169"/>
    </row>
    <row r="58" spans="1:13" s="80" customFormat="1" ht="15.75" x14ac:dyDescent="0.25">
      <c r="A58" s="1"/>
      <c r="B58" s="1"/>
      <c r="C58" s="130"/>
      <c r="D58" s="1"/>
      <c r="E58" s="1"/>
      <c r="F58" s="1"/>
      <c r="G58" s="1"/>
      <c r="H58" s="84"/>
      <c r="I58" s="92" t="s">
        <v>208</v>
      </c>
      <c r="J58" s="93"/>
      <c r="K58" s="93"/>
      <c r="L58" s="93"/>
      <c r="M58" s="89">
        <f>L52</f>
        <v>832368.24000000011</v>
      </c>
    </row>
    <row r="59" spans="1:13" s="80" customFormat="1" ht="15.75" x14ac:dyDescent="0.25">
      <c r="A59" s="1"/>
      <c r="B59" s="1"/>
      <c r="C59" s="130"/>
      <c r="D59" s="1"/>
      <c r="E59" s="1"/>
      <c r="F59" s="1"/>
      <c r="G59" s="1"/>
      <c r="H59" s="84"/>
      <c r="I59" s="92" t="s">
        <v>207</v>
      </c>
      <c r="J59" s="93"/>
      <c r="K59" s="93"/>
      <c r="L59" s="93"/>
      <c r="M59" s="89">
        <f>M52</f>
        <v>257571.34</v>
      </c>
    </row>
    <row r="60" spans="1:13" s="80" customFormat="1" ht="15.75" x14ac:dyDescent="0.25">
      <c r="A60" s="1"/>
      <c r="B60" s="1"/>
      <c r="C60" s="130"/>
      <c r="D60" s="1"/>
      <c r="E60" s="1"/>
      <c r="F60" s="1"/>
      <c r="G60" s="1"/>
      <c r="H60" s="84"/>
      <c r="I60" s="92" t="s">
        <v>209</v>
      </c>
      <c r="J60" s="93"/>
      <c r="K60" s="93"/>
      <c r="L60" s="93"/>
      <c r="M60" s="91"/>
    </row>
    <row r="61" spans="1:13" s="80" customFormat="1" ht="15.75" x14ac:dyDescent="0.25">
      <c r="A61" s="1"/>
      <c r="B61" s="1"/>
      <c r="C61" s="130"/>
      <c r="D61" s="1"/>
      <c r="E61" s="1"/>
      <c r="F61" s="1"/>
      <c r="G61" s="1"/>
      <c r="H61" s="84"/>
      <c r="I61" s="94" t="s">
        <v>210</v>
      </c>
      <c r="J61" s="95"/>
      <c r="K61" s="95"/>
      <c r="L61" s="95"/>
      <c r="M61" s="90">
        <f>M59/M58</f>
        <v>0.30944397878515878</v>
      </c>
    </row>
    <row r="62" spans="1:13" s="80" customFormat="1" ht="15.75" x14ac:dyDescent="0.25">
      <c r="A62" s="1"/>
      <c r="B62" s="1"/>
      <c r="C62" s="130"/>
      <c r="D62" s="1"/>
      <c r="E62" s="1"/>
      <c r="F62" s="1"/>
      <c r="G62" s="1"/>
      <c r="H62" s="84"/>
      <c r="I62" s="170" t="s">
        <v>304</v>
      </c>
      <c r="J62" s="171"/>
      <c r="K62" s="171"/>
      <c r="L62" s="171"/>
      <c r="M62" s="172"/>
    </row>
    <row r="63" spans="1:13" s="80" customFormat="1" x14ac:dyDescent="0.25">
      <c r="A63" s="1"/>
      <c r="B63" s="1"/>
      <c r="C63" s="130"/>
      <c r="D63" s="1"/>
      <c r="E63" s="1"/>
      <c r="F63" s="1"/>
      <c r="G63" s="1"/>
      <c r="H63" s="84"/>
      <c r="I63" s="20"/>
      <c r="J63" s="131"/>
      <c r="K63" s="87"/>
      <c r="L63" s="88"/>
      <c r="M63" s="88"/>
    </row>
    <row r="64" spans="1:13" s="80" customFormat="1" x14ac:dyDescent="0.25">
      <c r="A64" s="1"/>
      <c r="B64" s="1"/>
      <c r="C64" s="130"/>
      <c r="D64" s="1"/>
      <c r="E64" s="1"/>
      <c r="F64" s="1"/>
      <c r="G64" s="1"/>
      <c r="H64" s="84"/>
      <c r="I64" s="20"/>
      <c r="J64" s="131"/>
      <c r="K64" s="87"/>
      <c r="L64" s="88"/>
      <c r="M64" s="88"/>
    </row>
    <row r="65" spans="1:13" s="80" customFormat="1" x14ac:dyDescent="0.25">
      <c r="A65" s="1"/>
      <c r="B65" s="1"/>
      <c r="C65" s="130"/>
      <c r="D65" s="1"/>
      <c r="E65" s="1"/>
      <c r="F65" s="1"/>
      <c r="G65" s="1"/>
      <c r="H65" s="84"/>
      <c r="I65" s="20"/>
      <c r="J65" s="131"/>
      <c r="K65" s="87"/>
      <c r="L65" s="88"/>
      <c r="M65" s="88"/>
    </row>
    <row r="66" spans="1:13" s="80" customFormat="1" x14ac:dyDescent="0.25">
      <c r="A66" s="1"/>
      <c r="B66" s="1"/>
      <c r="C66" s="130"/>
      <c r="D66" s="1"/>
      <c r="E66" s="1"/>
      <c r="F66" s="1"/>
      <c r="G66" s="1"/>
      <c r="H66" s="84"/>
      <c r="I66" s="20"/>
      <c r="J66" s="131"/>
      <c r="K66" s="87"/>
      <c r="L66" s="88"/>
      <c r="M66" s="88"/>
    </row>
    <row r="67" spans="1:13" s="80" customFormat="1" x14ac:dyDescent="0.25">
      <c r="A67" s="1"/>
      <c r="B67" s="1"/>
      <c r="C67" s="130"/>
      <c r="D67" s="1"/>
      <c r="E67" s="1"/>
      <c r="F67" s="1"/>
      <c r="G67" s="1"/>
      <c r="H67" s="84"/>
      <c r="I67" s="20"/>
      <c r="J67" s="131"/>
      <c r="K67" s="87"/>
      <c r="L67" s="88"/>
      <c r="M67" s="88"/>
    </row>
    <row r="68" spans="1:13" s="80" customFormat="1" x14ac:dyDescent="0.25">
      <c r="A68" s="1"/>
      <c r="B68" s="1"/>
      <c r="C68" s="130"/>
      <c r="D68" s="1"/>
      <c r="E68" s="1"/>
      <c r="F68" s="1"/>
      <c r="G68" s="1"/>
      <c r="H68" s="84"/>
      <c r="I68" s="20"/>
      <c r="J68" s="131"/>
      <c r="K68" s="87"/>
      <c r="L68" s="88"/>
      <c r="M68" s="88"/>
    </row>
    <row r="69" spans="1:13" s="80" customFormat="1" x14ac:dyDescent="0.25">
      <c r="A69" s="1"/>
      <c r="B69" s="1"/>
      <c r="C69" s="130"/>
      <c r="D69" s="1"/>
      <c r="E69" s="1"/>
      <c r="F69" s="1"/>
      <c r="G69" s="1"/>
      <c r="H69" s="84"/>
      <c r="I69" s="20"/>
      <c r="J69" s="131"/>
      <c r="K69" s="87"/>
      <c r="L69" s="88"/>
      <c r="M69" s="88"/>
    </row>
    <row r="70" spans="1:13" s="80" customFormat="1" x14ac:dyDescent="0.25">
      <c r="A70" s="1"/>
      <c r="B70" s="1"/>
      <c r="C70" s="130"/>
      <c r="D70" s="1"/>
      <c r="E70" s="1"/>
      <c r="F70" s="1"/>
      <c r="G70" s="1"/>
      <c r="H70" s="84"/>
      <c r="I70" s="20"/>
      <c r="J70" s="131"/>
      <c r="K70" s="87"/>
      <c r="L70" s="88"/>
      <c r="M70" s="88"/>
    </row>
    <row r="71" spans="1:13" s="80" customFormat="1" x14ac:dyDescent="0.25">
      <c r="A71" s="1"/>
      <c r="B71" s="1"/>
      <c r="C71" s="130"/>
      <c r="D71" s="1"/>
      <c r="E71" s="1"/>
      <c r="F71" s="1"/>
      <c r="G71" s="1"/>
      <c r="H71" s="84"/>
      <c r="I71" s="20"/>
      <c r="J71" s="131"/>
      <c r="K71" s="87"/>
      <c r="L71" s="88"/>
      <c r="M71" s="88"/>
    </row>
    <row r="72" spans="1:13" s="80" customFormat="1" x14ac:dyDescent="0.25">
      <c r="A72" s="1"/>
      <c r="B72" s="1"/>
      <c r="C72" s="130"/>
      <c r="D72" s="1"/>
      <c r="E72" s="1"/>
      <c r="F72" s="1"/>
      <c r="G72" s="1"/>
      <c r="H72" s="84"/>
      <c r="I72" s="20"/>
      <c r="J72" s="131"/>
      <c r="K72" s="87"/>
      <c r="L72" s="88"/>
      <c r="M72" s="88"/>
    </row>
    <row r="73" spans="1:13" s="80" customFormat="1" x14ac:dyDescent="0.25">
      <c r="A73" s="1"/>
      <c r="B73" s="1"/>
      <c r="C73" s="130"/>
      <c r="D73" s="1"/>
      <c r="E73" s="1"/>
      <c r="F73" s="1"/>
      <c r="G73" s="1"/>
      <c r="H73" s="84"/>
      <c r="I73" s="20"/>
      <c r="J73" s="131"/>
      <c r="K73" s="87"/>
      <c r="L73" s="88"/>
      <c r="M73" s="88"/>
    </row>
    <row r="74" spans="1:13" s="80" customFormat="1" x14ac:dyDescent="0.25">
      <c r="A74" s="1"/>
      <c r="B74" s="1"/>
      <c r="C74" s="130"/>
      <c r="D74" s="1"/>
      <c r="E74" s="1"/>
      <c r="F74" s="1"/>
      <c r="G74" s="1"/>
      <c r="H74" s="84"/>
      <c r="I74" s="20"/>
      <c r="J74" s="131"/>
      <c r="K74" s="87"/>
      <c r="L74" s="88"/>
      <c r="M74" s="88"/>
    </row>
    <row r="75" spans="1:13" s="80" customFormat="1" x14ac:dyDescent="0.25">
      <c r="A75" s="1"/>
      <c r="B75" s="1"/>
      <c r="C75" s="130"/>
      <c r="D75" s="1"/>
      <c r="E75" s="1"/>
      <c r="F75" s="1"/>
      <c r="G75" s="1"/>
      <c r="H75" s="84"/>
      <c r="I75" s="20"/>
      <c r="J75" s="131"/>
      <c r="K75" s="87"/>
      <c r="L75" s="88"/>
      <c r="M75" s="88"/>
    </row>
    <row r="76" spans="1:13" s="80" customFormat="1" x14ac:dyDescent="0.25">
      <c r="A76" s="1"/>
      <c r="B76" s="1"/>
      <c r="C76" s="130"/>
      <c r="D76" s="1"/>
      <c r="E76" s="1"/>
      <c r="F76" s="1"/>
      <c r="G76" s="1"/>
      <c r="H76" s="84"/>
      <c r="I76" s="20"/>
      <c r="J76" s="131"/>
      <c r="K76" s="87"/>
      <c r="L76" s="88"/>
      <c r="M76" s="88"/>
    </row>
    <row r="77" spans="1:13" s="80" customFormat="1" x14ac:dyDescent="0.25">
      <c r="A77" s="1"/>
      <c r="B77" s="1"/>
      <c r="C77" s="130"/>
      <c r="D77" s="1"/>
      <c r="E77" s="1"/>
      <c r="F77" s="1"/>
      <c r="G77" s="1"/>
      <c r="H77" s="84"/>
      <c r="I77" s="20"/>
      <c r="J77" s="131"/>
      <c r="K77" s="87"/>
      <c r="L77" s="88"/>
      <c r="M77" s="88"/>
    </row>
    <row r="78" spans="1:13" s="80" customFormat="1" x14ac:dyDescent="0.25">
      <c r="A78" s="1"/>
      <c r="B78" s="1"/>
      <c r="C78" s="130"/>
      <c r="D78" s="1"/>
      <c r="E78" s="1"/>
      <c r="F78" s="1"/>
      <c r="G78" s="1"/>
      <c r="H78" s="84"/>
      <c r="I78" s="20"/>
      <c r="J78" s="131"/>
      <c r="K78" s="87"/>
      <c r="L78" s="88"/>
      <c r="M78" s="88"/>
    </row>
    <row r="79" spans="1:13" s="80" customFormat="1" x14ac:dyDescent="0.25">
      <c r="A79" s="1"/>
      <c r="B79" s="1"/>
      <c r="C79" s="130"/>
      <c r="D79" s="1"/>
      <c r="E79" s="1"/>
      <c r="F79" s="1"/>
      <c r="G79" s="1"/>
      <c r="H79" s="84"/>
      <c r="I79" s="20"/>
      <c r="J79" s="131"/>
      <c r="K79" s="87"/>
      <c r="L79" s="88"/>
      <c r="M79" s="88"/>
    </row>
    <row r="80" spans="1:13" s="80" customFormat="1" x14ac:dyDescent="0.25">
      <c r="A80" s="1"/>
      <c r="B80" s="1"/>
      <c r="C80" s="130"/>
      <c r="D80" s="1"/>
      <c r="E80" s="1"/>
      <c r="F80" s="1"/>
      <c r="G80" s="1"/>
      <c r="H80" s="84"/>
      <c r="I80" s="20"/>
      <c r="J80" s="131"/>
      <c r="K80" s="87"/>
      <c r="L80" s="88"/>
      <c r="M80" s="88"/>
    </row>
    <row r="81" spans="1:13" s="80" customFormat="1" x14ac:dyDescent="0.25">
      <c r="A81" s="1"/>
      <c r="B81" s="1"/>
      <c r="C81" s="130"/>
      <c r="D81" s="1"/>
      <c r="E81" s="1"/>
      <c r="F81" s="1"/>
      <c r="G81" s="1"/>
      <c r="H81" s="84"/>
      <c r="I81" s="20"/>
      <c r="J81" s="131"/>
      <c r="K81" s="87"/>
      <c r="L81" s="88"/>
      <c r="M81" s="88"/>
    </row>
    <row r="82" spans="1:13" s="80" customFormat="1" x14ac:dyDescent="0.25">
      <c r="A82" s="1"/>
      <c r="B82" s="1"/>
      <c r="C82" s="130"/>
      <c r="D82" s="1"/>
      <c r="E82" s="1"/>
      <c r="F82" s="1"/>
      <c r="G82" s="1"/>
      <c r="H82" s="84"/>
      <c r="I82" s="20"/>
      <c r="J82" s="131"/>
      <c r="K82" s="87"/>
      <c r="L82" s="88"/>
      <c r="M82" s="88"/>
    </row>
    <row r="83" spans="1:13" s="80" customFormat="1" x14ac:dyDescent="0.25">
      <c r="A83" s="1"/>
      <c r="B83" s="1"/>
      <c r="C83" s="130"/>
      <c r="D83" s="1"/>
      <c r="E83" s="1"/>
      <c r="F83" s="1"/>
      <c r="G83" s="1"/>
      <c r="H83" s="84"/>
      <c r="I83" s="20"/>
      <c r="J83" s="131"/>
      <c r="K83" s="87"/>
      <c r="L83" s="88"/>
      <c r="M83" s="88"/>
    </row>
    <row r="84" spans="1:13" s="80" customFormat="1" x14ac:dyDescent="0.25">
      <c r="A84" s="1"/>
      <c r="B84" s="1"/>
      <c r="C84" s="130"/>
      <c r="D84" s="1"/>
      <c r="E84" s="1"/>
      <c r="F84" s="1"/>
      <c r="G84" s="1"/>
      <c r="H84" s="84"/>
      <c r="I84" s="20"/>
      <c r="J84" s="131"/>
      <c r="K84" s="87"/>
      <c r="L84" s="88"/>
      <c r="M84" s="88"/>
    </row>
    <row r="85" spans="1:13" s="80" customFormat="1" x14ac:dyDescent="0.25">
      <c r="A85" s="1"/>
      <c r="B85" s="1"/>
      <c r="C85" s="130"/>
      <c r="D85" s="1"/>
      <c r="E85" s="1"/>
      <c r="F85" s="1"/>
      <c r="G85" s="1"/>
      <c r="H85" s="84"/>
      <c r="I85" s="20"/>
      <c r="J85" s="131"/>
      <c r="K85" s="87"/>
      <c r="L85" s="88"/>
      <c r="M85" s="88"/>
    </row>
    <row r="86" spans="1:13" s="80" customFormat="1" x14ac:dyDescent="0.25">
      <c r="A86" s="1"/>
      <c r="B86" s="1"/>
      <c r="C86" s="130"/>
      <c r="D86" s="1"/>
      <c r="E86" s="1"/>
      <c r="F86" s="1"/>
      <c r="G86" s="1"/>
      <c r="H86" s="84"/>
      <c r="I86" s="20"/>
      <c r="J86" s="131"/>
      <c r="K86" s="87"/>
      <c r="L86" s="88"/>
      <c r="M86" s="88"/>
    </row>
    <row r="87" spans="1:13" s="80" customFormat="1" x14ac:dyDescent="0.25">
      <c r="A87" s="1"/>
      <c r="B87" s="1"/>
      <c r="C87" s="130"/>
      <c r="D87" s="1"/>
      <c r="E87" s="1"/>
      <c r="F87" s="1"/>
      <c r="G87" s="1"/>
      <c r="H87" s="84"/>
      <c r="I87" s="20"/>
      <c r="J87" s="131"/>
      <c r="K87" s="87"/>
      <c r="L87" s="88"/>
      <c r="M87" s="88"/>
    </row>
    <row r="88" spans="1:13" s="80" customFormat="1" x14ac:dyDescent="0.25">
      <c r="A88" s="1"/>
      <c r="B88" s="1"/>
      <c r="C88" s="130"/>
      <c r="D88" s="1"/>
      <c r="E88" s="1"/>
      <c r="F88" s="1"/>
      <c r="G88" s="1"/>
      <c r="H88" s="84"/>
      <c r="I88" s="20"/>
      <c r="J88" s="131"/>
      <c r="K88" s="87"/>
      <c r="L88" s="88"/>
      <c r="M88" s="88"/>
    </row>
    <row r="89" spans="1:13" s="80" customFormat="1" x14ac:dyDescent="0.25">
      <c r="A89" s="1"/>
      <c r="B89" s="1"/>
      <c r="C89" s="130"/>
      <c r="D89" s="1"/>
      <c r="E89" s="1"/>
      <c r="F89" s="1"/>
      <c r="G89" s="1"/>
      <c r="H89" s="84"/>
      <c r="I89" s="20"/>
      <c r="J89" s="131"/>
      <c r="K89" s="87"/>
      <c r="L89" s="88"/>
      <c r="M89" s="88"/>
    </row>
    <row r="90" spans="1:13" s="80" customFormat="1" x14ac:dyDescent="0.25">
      <c r="A90" s="1"/>
      <c r="B90" s="1"/>
      <c r="C90" s="130"/>
      <c r="D90" s="1"/>
      <c r="E90" s="1"/>
      <c r="F90" s="1"/>
      <c r="G90" s="1"/>
      <c r="H90" s="84"/>
      <c r="I90" s="20"/>
      <c r="J90" s="131"/>
      <c r="K90" s="87"/>
      <c r="L90" s="88"/>
      <c r="M90" s="88"/>
    </row>
    <row r="91" spans="1:13" s="80" customFormat="1" x14ac:dyDescent="0.25">
      <c r="A91" s="1"/>
      <c r="B91" s="1"/>
      <c r="C91" s="130"/>
      <c r="D91" s="1"/>
      <c r="E91" s="1"/>
      <c r="F91" s="1"/>
      <c r="G91" s="1"/>
      <c r="H91" s="84"/>
      <c r="I91" s="20"/>
      <c r="J91" s="131"/>
      <c r="K91" s="87"/>
      <c r="L91" s="88"/>
      <c r="M91" s="88"/>
    </row>
    <row r="92" spans="1:13" s="80" customFormat="1" x14ac:dyDescent="0.25">
      <c r="A92" s="1"/>
      <c r="B92" s="1"/>
      <c r="C92" s="130"/>
      <c r="D92" s="1"/>
      <c r="E92" s="1"/>
      <c r="F92" s="1"/>
      <c r="G92" s="1"/>
      <c r="H92" s="84"/>
      <c r="I92" s="20"/>
      <c r="J92" s="131"/>
      <c r="K92" s="87"/>
      <c r="L92" s="88"/>
      <c r="M92" s="88"/>
    </row>
    <row r="93" spans="1:13" s="80" customFormat="1" x14ac:dyDescent="0.25">
      <c r="A93" s="1"/>
      <c r="B93" s="1"/>
      <c r="C93" s="130"/>
      <c r="D93" s="1"/>
      <c r="E93" s="1"/>
      <c r="F93" s="1"/>
      <c r="G93" s="1"/>
      <c r="H93" s="84"/>
      <c r="I93" s="20"/>
      <c r="J93" s="131"/>
      <c r="K93" s="87"/>
      <c r="L93" s="88"/>
      <c r="M93" s="88"/>
    </row>
    <row r="94" spans="1:13" s="80" customFormat="1" x14ac:dyDescent="0.25">
      <c r="A94" s="1"/>
      <c r="B94" s="1"/>
      <c r="C94" s="130"/>
      <c r="D94" s="1"/>
      <c r="E94" s="1"/>
      <c r="F94" s="1"/>
      <c r="G94" s="1"/>
      <c r="H94" s="84"/>
      <c r="I94" s="20"/>
      <c r="J94" s="131"/>
      <c r="K94" s="87"/>
      <c r="L94" s="88"/>
      <c r="M94" s="88"/>
    </row>
    <row r="95" spans="1:13" s="80" customFormat="1" x14ac:dyDescent="0.25">
      <c r="A95" s="1"/>
      <c r="B95" s="1"/>
      <c r="C95" s="130"/>
      <c r="D95" s="1"/>
      <c r="E95" s="1"/>
      <c r="F95" s="1"/>
      <c r="G95" s="1"/>
      <c r="H95" s="84"/>
      <c r="I95" s="20"/>
      <c r="J95" s="131"/>
      <c r="K95" s="87"/>
      <c r="L95" s="88"/>
      <c r="M95" s="88"/>
    </row>
    <row r="96" spans="1:13" s="80" customFormat="1" x14ac:dyDescent="0.25">
      <c r="A96" s="1"/>
      <c r="B96" s="1"/>
      <c r="C96" s="130"/>
      <c r="D96" s="1"/>
      <c r="E96" s="1"/>
      <c r="F96" s="1"/>
      <c r="G96" s="1"/>
      <c r="H96" s="84"/>
      <c r="I96" s="20"/>
      <c r="J96" s="131"/>
      <c r="K96" s="87"/>
      <c r="L96" s="88"/>
      <c r="M96" s="88"/>
    </row>
    <row r="97" spans="1:13" s="80" customFormat="1" x14ac:dyDescent="0.25">
      <c r="A97" s="1"/>
      <c r="B97" s="1"/>
      <c r="C97" s="130"/>
      <c r="D97" s="1"/>
      <c r="E97" s="1"/>
      <c r="F97" s="1"/>
      <c r="G97" s="1"/>
      <c r="H97" s="84"/>
      <c r="I97" s="20"/>
      <c r="J97" s="131"/>
      <c r="K97" s="87"/>
      <c r="L97" s="88"/>
      <c r="M97" s="88"/>
    </row>
    <row r="98" spans="1:13" s="80" customFormat="1" x14ac:dyDescent="0.25">
      <c r="A98" s="1"/>
      <c r="B98" s="1"/>
      <c r="C98" s="130"/>
      <c r="D98" s="1"/>
      <c r="E98" s="1"/>
      <c r="F98" s="1"/>
      <c r="G98" s="1"/>
      <c r="H98" s="84"/>
      <c r="I98" s="20"/>
      <c r="J98" s="131"/>
      <c r="K98" s="87"/>
      <c r="L98" s="88"/>
      <c r="M98" s="88"/>
    </row>
    <row r="99" spans="1:13" s="80" customFormat="1" x14ac:dyDescent="0.25">
      <c r="A99" s="1"/>
      <c r="B99" s="1"/>
      <c r="C99" s="130"/>
      <c r="D99" s="1"/>
      <c r="E99" s="1"/>
      <c r="F99" s="1"/>
      <c r="G99" s="1"/>
      <c r="H99" s="84"/>
      <c r="I99" s="20"/>
      <c r="J99" s="131"/>
      <c r="K99" s="87"/>
      <c r="L99" s="88"/>
      <c r="M99" s="88"/>
    </row>
    <row r="100" spans="1:13" s="80" customFormat="1" x14ac:dyDescent="0.25">
      <c r="A100" s="1"/>
      <c r="B100" s="1"/>
      <c r="C100" s="130"/>
      <c r="D100" s="1"/>
      <c r="E100" s="1"/>
      <c r="F100" s="1"/>
      <c r="G100" s="1"/>
      <c r="H100" s="84"/>
      <c r="I100" s="20"/>
      <c r="J100" s="131"/>
      <c r="K100" s="87"/>
      <c r="L100" s="88"/>
      <c r="M100" s="88"/>
    </row>
    <row r="101" spans="1:13" s="80" customFormat="1" x14ac:dyDescent="0.25">
      <c r="A101" s="1"/>
      <c r="B101" s="1"/>
      <c r="C101" s="130"/>
      <c r="D101" s="1"/>
      <c r="E101" s="1"/>
      <c r="F101" s="1"/>
      <c r="G101" s="1"/>
      <c r="H101" s="84"/>
      <c r="I101" s="20"/>
      <c r="J101" s="131"/>
      <c r="K101" s="87"/>
      <c r="L101" s="88"/>
      <c r="M101" s="88"/>
    </row>
    <row r="102" spans="1:13" s="80" customFormat="1" x14ac:dyDescent="0.25">
      <c r="A102" s="1"/>
      <c r="B102" s="1"/>
      <c r="C102" s="130"/>
      <c r="D102" s="1"/>
      <c r="E102" s="1"/>
      <c r="F102" s="1"/>
      <c r="G102" s="1"/>
      <c r="H102" s="84"/>
      <c r="I102" s="20"/>
      <c r="J102" s="131"/>
      <c r="K102" s="87"/>
      <c r="L102" s="88"/>
      <c r="M102" s="88"/>
    </row>
    <row r="103" spans="1:13" s="80" customFormat="1" x14ac:dyDescent="0.25">
      <c r="A103" s="1"/>
      <c r="B103" s="1"/>
      <c r="C103" s="130"/>
      <c r="D103" s="1"/>
      <c r="E103" s="1"/>
      <c r="F103" s="1"/>
      <c r="G103" s="1"/>
      <c r="H103" s="84"/>
      <c r="I103" s="20"/>
      <c r="J103" s="131"/>
      <c r="K103" s="87"/>
      <c r="L103" s="88"/>
      <c r="M103" s="88"/>
    </row>
    <row r="104" spans="1:13" s="80" customFormat="1" x14ac:dyDescent="0.25">
      <c r="A104" s="1"/>
      <c r="B104" s="1"/>
      <c r="C104" s="130"/>
      <c r="D104" s="1"/>
      <c r="E104" s="1"/>
      <c r="F104" s="1"/>
      <c r="G104" s="1"/>
      <c r="H104" s="84"/>
      <c r="I104" s="20"/>
      <c r="J104" s="131"/>
      <c r="K104" s="87"/>
      <c r="L104" s="88"/>
      <c r="M104" s="88"/>
    </row>
    <row r="105" spans="1:13" s="80" customFormat="1" x14ac:dyDescent="0.25">
      <c r="A105" s="1"/>
      <c r="B105" s="1"/>
      <c r="C105" s="130"/>
      <c r="D105" s="1"/>
      <c r="E105" s="1"/>
      <c r="F105" s="1"/>
      <c r="G105" s="1"/>
      <c r="H105" s="84"/>
      <c r="I105" s="20"/>
      <c r="J105" s="131"/>
      <c r="K105" s="87"/>
      <c r="L105" s="88"/>
      <c r="M105" s="88"/>
    </row>
    <row r="106" spans="1:13" s="80" customFormat="1" x14ac:dyDescent="0.25">
      <c r="A106" s="1"/>
      <c r="B106" s="1"/>
      <c r="C106" s="130"/>
      <c r="D106" s="1"/>
      <c r="E106" s="1"/>
      <c r="F106" s="1"/>
      <c r="G106" s="1"/>
      <c r="H106" s="84"/>
      <c r="I106" s="20"/>
      <c r="J106" s="131"/>
      <c r="K106" s="87"/>
      <c r="L106" s="88"/>
      <c r="M106" s="88"/>
    </row>
    <row r="107" spans="1:13" s="80" customFormat="1" x14ac:dyDescent="0.25">
      <c r="A107" s="1"/>
      <c r="B107" s="1"/>
      <c r="C107" s="130"/>
      <c r="D107" s="1"/>
      <c r="E107" s="1"/>
      <c r="F107" s="1"/>
      <c r="G107" s="1"/>
      <c r="H107" s="84"/>
      <c r="I107" s="20"/>
      <c r="J107" s="131"/>
      <c r="K107" s="87"/>
      <c r="L107" s="88"/>
      <c r="M107" s="88"/>
    </row>
    <row r="108" spans="1:13" s="80" customFormat="1" x14ac:dyDescent="0.25">
      <c r="A108" s="1"/>
      <c r="B108" s="1"/>
      <c r="C108" s="130"/>
      <c r="D108" s="1"/>
      <c r="E108" s="1"/>
      <c r="F108" s="1"/>
      <c r="G108" s="1"/>
      <c r="H108" s="84"/>
      <c r="I108" s="20"/>
      <c r="J108" s="131"/>
      <c r="K108" s="87"/>
      <c r="L108" s="88"/>
      <c r="M108" s="88"/>
    </row>
    <row r="109" spans="1:13" s="80" customFormat="1" x14ac:dyDescent="0.25">
      <c r="A109" s="1"/>
      <c r="B109" s="1"/>
      <c r="C109" s="130"/>
      <c r="D109" s="1"/>
      <c r="E109" s="1"/>
      <c r="F109" s="1"/>
      <c r="G109" s="1"/>
      <c r="H109" s="84"/>
      <c r="I109" s="20"/>
      <c r="J109" s="131"/>
      <c r="K109" s="87"/>
      <c r="L109" s="88"/>
      <c r="M109" s="88"/>
    </row>
    <row r="110" spans="1:13" s="80" customFormat="1" x14ac:dyDescent="0.25">
      <c r="A110" s="1"/>
      <c r="B110" s="1"/>
      <c r="C110" s="130"/>
      <c r="D110" s="1"/>
      <c r="E110" s="1"/>
      <c r="F110" s="1"/>
      <c r="G110" s="1"/>
      <c r="H110" s="84"/>
      <c r="I110" s="20"/>
      <c r="J110" s="131"/>
      <c r="K110" s="87"/>
      <c r="L110" s="88"/>
      <c r="M110" s="88"/>
    </row>
    <row r="111" spans="1:13" s="80" customFormat="1" x14ac:dyDescent="0.25">
      <c r="A111" s="1"/>
      <c r="B111" s="1"/>
      <c r="C111" s="130"/>
      <c r="D111" s="1"/>
      <c r="E111" s="1"/>
      <c r="F111" s="1"/>
      <c r="G111" s="1"/>
      <c r="H111" s="84"/>
      <c r="I111" s="20"/>
      <c r="J111" s="131"/>
      <c r="K111" s="87"/>
      <c r="L111" s="88"/>
      <c r="M111" s="88"/>
    </row>
    <row r="112" spans="1:13" s="80" customFormat="1" x14ac:dyDescent="0.25">
      <c r="A112" s="1"/>
      <c r="B112" s="1"/>
      <c r="C112" s="130"/>
      <c r="D112" s="1"/>
      <c r="E112" s="1"/>
      <c r="F112" s="1"/>
      <c r="G112" s="1"/>
      <c r="H112" s="84"/>
      <c r="I112" s="20"/>
      <c r="J112" s="131"/>
      <c r="K112" s="87"/>
      <c r="L112" s="88"/>
      <c r="M112" s="88"/>
    </row>
    <row r="113" spans="1:13" s="80" customFormat="1" x14ac:dyDescent="0.25">
      <c r="A113" s="1"/>
      <c r="B113" s="1"/>
      <c r="C113" s="130"/>
      <c r="D113" s="1"/>
      <c r="E113" s="1"/>
      <c r="F113" s="1"/>
      <c r="G113" s="1"/>
      <c r="H113" s="84"/>
      <c r="I113" s="20"/>
      <c r="J113" s="131"/>
      <c r="K113" s="87"/>
      <c r="L113" s="88"/>
      <c r="M113" s="88"/>
    </row>
    <row r="114" spans="1:13" s="80" customFormat="1" x14ac:dyDescent="0.25">
      <c r="A114" s="1"/>
      <c r="B114" s="1"/>
      <c r="C114" s="130"/>
      <c r="D114" s="1"/>
      <c r="E114" s="1"/>
      <c r="F114" s="1"/>
      <c r="G114" s="1"/>
      <c r="H114" s="84"/>
      <c r="I114" s="20"/>
      <c r="J114" s="131"/>
      <c r="K114" s="87"/>
      <c r="L114" s="88"/>
      <c r="M114" s="88"/>
    </row>
    <row r="115" spans="1:13" s="80" customFormat="1" x14ac:dyDescent="0.25">
      <c r="A115" s="1"/>
      <c r="B115" s="1"/>
      <c r="C115" s="130"/>
      <c r="D115" s="1"/>
      <c r="E115" s="1"/>
      <c r="F115" s="1"/>
      <c r="G115" s="1"/>
      <c r="H115" s="84"/>
      <c r="I115" s="20"/>
      <c r="J115" s="131"/>
      <c r="K115" s="87"/>
      <c r="L115" s="88"/>
      <c r="M115" s="88"/>
    </row>
    <row r="116" spans="1:13" s="80" customFormat="1" x14ac:dyDescent="0.25">
      <c r="A116" s="1"/>
      <c r="B116" s="1"/>
      <c r="C116" s="130"/>
      <c r="D116" s="1"/>
      <c r="E116" s="1"/>
      <c r="F116" s="1"/>
      <c r="G116" s="1"/>
      <c r="H116" s="84"/>
      <c r="I116" s="20"/>
      <c r="J116" s="131"/>
      <c r="K116" s="87"/>
      <c r="L116" s="88"/>
      <c r="M116" s="88"/>
    </row>
    <row r="117" spans="1:13" s="80" customFormat="1" x14ac:dyDescent="0.25">
      <c r="A117" s="1"/>
      <c r="B117" s="1"/>
      <c r="C117" s="130"/>
      <c r="D117" s="1"/>
      <c r="E117" s="1"/>
      <c r="F117" s="1"/>
      <c r="G117" s="1"/>
      <c r="H117" s="84"/>
      <c r="I117" s="20"/>
      <c r="J117" s="131"/>
      <c r="K117" s="87"/>
      <c r="L117" s="88"/>
      <c r="M117" s="88"/>
    </row>
    <row r="118" spans="1:13" s="80" customFormat="1" x14ac:dyDescent="0.25">
      <c r="A118" s="1"/>
      <c r="B118" s="1"/>
      <c r="C118" s="130"/>
      <c r="D118" s="1"/>
      <c r="E118" s="1"/>
      <c r="F118" s="1"/>
      <c r="G118" s="1"/>
      <c r="H118" s="84"/>
      <c r="I118" s="20"/>
      <c r="J118" s="131"/>
      <c r="K118" s="87"/>
      <c r="L118" s="88"/>
      <c r="M118" s="88"/>
    </row>
    <row r="119" spans="1:13" s="80" customFormat="1" x14ac:dyDescent="0.25">
      <c r="A119" s="1"/>
      <c r="B119" s="1"/>
      <c r="C119" s="130"/>
      <c r="D119" s="1"/>
      <c r="E119" s="1"/>
      <c r="F119" s="1"/>
      <c r="G119" s="1"/>
      <c r="H119" s="84"/>
      <c r="I119" s="20"/>
      <c r="J119" s="131"/>
      <c r="K119" s="87"/>
      <c r="L119" s="88"/>
      <c r="M119" s="88"/>
    </row>
    <row r="120" spans="1:13" s="80" customFormat="1" x14ac:dyDescent="0.25">
      <c r="A120" s="1"/>
      <c r="B120" s="1"/>
      <c r="C120" s="130"/>
      <c r="D120" s="1"/>
      <c r="E120" s="1"/>
      <c r="F120" s="1"/>
      <c r="G120" s="1"/>
      <c r="H120" s="84"/>
      <c r="I120" s="20"/>
      <c r="J120" s="131"/>
      <c r="K120" s="87"/>
      <c r="L120" s="88"/>
      <c r="M120" s="88"/>
    </row>
    <row r="121" spans="1:13" s="80" customFormat="1" x14ac:dyDescent="0.25">
      <c r="A121" s="1"/>
      <c r="B121" s="1"/>
      <c r="C121" s="130"/>
      <c r="D121" s="1"/>
      <c r="E121" s="1"/>
      <c r="F121" s="1"/>
      <c r="G121" s="1"/>
      <c r="H121" s="84"/>
      <c r="I121" s="20"/>
      <c r="J121" s="131"/>
      <c r="K121" s="87"/>
      <c r="L121" s="88"/>
      <c r="M121" s="88"/>
    </row>
    <row r="122" spans="1:13" s="80" customFormat="1" x14ac:dyDescent="0.25">
      <c r="A122" s="1"/>
      <c r="B122" s="1"/>
      <c r="C122" s="130"/>
      <c r="D122" s="1"/>
      <c r="E122" s="1"/>
      <c r="F122" s="1"/>
      <c r="G122" s="1"/>
      <c r="H122" s="84"/>
      <c r="I122" s="20"/>
      <c r="J122" s="131"/>
      <c r="K122" s="87"/>
      <c r="L122" s="88"/>
      <c r="M122" s="88"/>
    </row>
    <row r="123" spans="1:13" s="80" customFormat="1" x14ac:dyDescent="0.25">
      <c r="A123" s="1"/>
      <c r="B123" s="1"/>
      <c r="C123" s="130"/>
      <c r="D123" s="1"/>
      <c r="E123" s="1"/>
      <c r="F123" s="1"/>
      <c r="G123" s="1"/>
      <c r="H123" s="84"/>
      <c r="I123" s="20"/>
      <c r="J123" s="131"/>
      <c r="K123" s="87"/>
      <c r="L123" s="88"/>
      <c r="M123" s="88"/>
    </row>
    <row r="124" spans="1:13" s="80" customFormat="1" x14ac:dyDescent="0.25">
      <c r="A124" s="1"/>
      <c r="B124" s="1"/>
      <c r="C124" s="130"/>
      <c r="D124" s="1"/>
      <c r="E124" s="1"/>
      <c r="F124" s="1"/>
      <c r="G124" s="1"/>
      <c r="H124" s="84"/>
      <c r="I124" s="20"/>
      <c r="J124" s="131"/>
      <c r="K124" s="87"/>
      <c r="L124" s="88"/>
      <c r="M124" s="88"/>
    </row>
    <row r="125" spans="1:13" s="80" customFormat="1" x14ac:dyDescent="0.25">
      <c r="A125" s="1"/>
      <c r="B125" s="1"/>
      <c r="C125" s="130"/>
      <c r="D125" s="1"/>
      <c r="E125" s="1"/>
      <c r="F125" s="1"/>
      <c r="G125" s="1"/>
      <c r="H125" s="84"/>
      <c r="I125" s="20"/>
      <c r="J125" s="131"/>
      <c r="K125" s="87"/>
      <c r="L125" s="88"/>
      <c r="M125" s="88"/>
    </row>
    <row r="126" spans="1:13" s="80" customFormat="1" x14ac:dyDescent="0.25">
      <c r="A126" s="1"/>
      <c r="B126" s="1"/>
      <c r="C126" s="130"/>
      <c r="D126" s="1"/>
      <c r="E126" s="1"/>
      <c r="F126" s="1"/>
      <c r="G126" s="1"/>
      <c r="H126" s="84"/>
      <c r="I126" s="20"/>
      <c r="J126" s="131"/>
      <c r="K126" s="87"/>
      <c r="L126" s="88"/>
      <c r="M126" s="88"/>
    </row>
    <row r="127" spans="1:13" s="80" customFormat="1" x14ac:dyDescent="0.25">
      <c r="A127" s="1"/>
      <c r="B127" s="1"/>
      <c r="C127" s="130"/>
      <c r="D127" s="1"/>
      <c r="E127" s="1"/>
      <c r="F127" s="1"/>
      <c r="G127" s="1"/>
      <c r="H127" s="84"/>
      <c r="I127" s="20"/>
      <c r="J127" s="131"/>
      <c r="K127" s="87"/>
      <c r="L127" s="88"/>
      <c r="M127" s="88"/>
    </row>
    <row r="128" spans="1:13" s="80" customFormat="1" x14ac:dyDescent="0.25">
      <c r="A128" s="1"/>
      <c r="B128" s="1"/>
      <c r="C128" s="130"/>
      <c r="D128" s="1"/>
      <c r="E128" s="1"/>
      <c r="F128" s="1"/>
      <c r="G128" s="1"/>
      <c r="H128" s="84"/>
      <c r="I128" s="20"/>
      <c r="J128" s="131"/>
      <c r="K128" s="87"/>
      <c r="L128" s="88"/>
      <c r="M128" s="88"/>
    </row>
    <row r="129" spans="1:13" s="80" customFormat="1" x14ac:dyDescent="0.25">
      <c r="A129" s="1"/>
      <c r="B129" s="1"/>
      <c r="C129" s="130"/>
      <c r="D129" s="1"/>
      <c r="E129" s="1"/>
      <c r="F129" s="1"/>
      <c r="G129" s="1"/>
      <c r="H129" s="84"/>
      <c r="I129" s="20"/>
      <c r="J129" s="131"/>
      <c r="K129" s="87"/>
      <c r="L129" s="88"/>
      <c r="M129" s="88"/>
    </row>
    <row r="130" spans="1:13" s="80" customFormat="1" x14ac:dyDescent="0.25">
      <c r="A130" s="1"/>
      <c r="B130" s="1"/>
      <c r="C130" s="130"/>
      <c r="D130" s="1"/>
      <c r="E130" s="1"/>
      <c r="F130" s="1"/>
      <c r="G130" s="1"/>
      <c r="H130" s="84"/>
      <c r="I130" s="20"/>
      <c r="J130" s="131"/>
      <c r="K130" s="87"/>
      <c r="L130" s="88"/>
      <c r="M130" s="88"/>
    </row>
    <row r="131" spans="1:13" s="80" customFormat="1" x14ac:dyDescent="0.25">
      <c r="A131" s="1"/>
      <c r="B131" s="1"/>
      <c r="C131" s="130"/>
      <c r="D131" s="1"/>
      <c r="E131" s="1"/>
      <c r="F131" s="1"/>
      <c r="G131" s="1"/>
      <c r="H131" s="84"/>
      <c r="I131" s="20"/>
      <c r="J131" s="131"/>
      <c r="K131" s="87"/>
      <c r="L131" s="88"/>
      <c r="M131" s="88"/>
    </row>
    <row r="132" spans="1:13" s="80" customFormat="1" x14ac:dyDescent="0.25">
      <c r="A132" s="1"/>
      <c r="B132" s="1"/>
      <c r="C132" s="130"/>
      <c r="D132" s="1"/>
      <c r="E132" s="1"/>
      <c r="F132" s="1"/>
      <c r="G132" s="1"/>
      <c r="H132" s="84"/>
      <c r="I132" s="20"/>
      <c r="J132" s="131"/>
      <c r="K132" s="87"/>
      <c r="L132" s="88"/>
      <c r="M132" s="88"/>
    </row>
    <row r="133" spans="1:13" s="80" customFormat="1" x14ac:dyDescent="0.25">
      <c r="A133" s="1"/>
      <c r="B133" s="1"/>
      <c r="C133" s="130"/>
      <c r="D133" s="1"/>
      <c r="E133" s="1"/>
      <c r="F133" s="1"/>
      <c r="G133" s="1"/>
      <c r="H133" s="84"/>
      <c r="I133" s="20"/>
      <c r="J133" s="131"/>
      <c r="K133" s="87"/>
      <c r="L133" s="88"/>
      <c r="M133" s="88"/>
    </row>
    <row r="134" spans="1:13" s="80" customFormat="1" x14ac:dyDescent="0.25">
      <c r="A134" s="1"/>
      <c r="B134" s="1"/>
      <c r="C134" s="130"/>
      <c r="D134" s="1"/>
      <c r="E134" s="1"/>
      <c r="F134" s="1"/>
      <c r="G134" s="1"/>
      <c r="H134" s="84"/>
      <c r="I134" s="20"/>
      <c r="J134" s="131"/>
      <c r="K134" s="87"/>
      <c r="L134" s="88"/>
      <c r="M134" s="88"/>
    </row>
    <row r="135" spans="1:13" s="80" customFormat="1" x14ac:dyDescent="0.25">
      <c r="A135" s="1"/>
      <c r="B135" s="1"/>
      <c r="C135" s="130"/>
      <c r="D135" s="1"/>
      <c r="E135" s="1"/>
      <c r="F135" s="1"/>
      <c r="G135" s="1"/>
      <c r="H135" s="84"/>
      <c r="I135" s="20"/>
      <c r="J135" s="131"/>
      <c r="K135" s="87"/>
      <c r="L135" s="88"/>
      <c r="M135" s="88"/>
    </row>
    <row r="136" spans="1:13" s="80" customFormat="1" x14ac:dyDescent="0.25">
      <c r="A136" s="1"/>
      <c r="B136" s="1"/>
      <c r="C136" s="130"/>
      <c r="D136" s="1"/>
      <c r="E136" s="1"/>
      <c r="F136" s="1"/>
      <c r="G136" s="1"/>
      <c r="H136" s="84"/>
      <c r="I136" s="20"/>
      <c r="J136" s="131"/>
      <c r="K136" s="87"/>
      <c r="L136" s="88"/>
      <c r="M136" s="88"/>
    </row>
    <row r="137" spans="1:13" s="80" customFormat="1" x14ac:dyDescent="0.25">
      <c r="A137" s="1"/>
      <c r="B137" s="1"/>
      <c r="C137" s="130"/>
      <c r="D137" s="1"/>
      <c r="E137" s="1"/>
      <c r="F137" s="1"/>
      <c r="G137" s="1"/>
      <c r="H137" s="84"/>
      <c r="I137" s="20"/>
      <c r="J137" s="131"/>
      <c r="K137" s="87"/>
      <c r="L137" s="88"/>
      <c r="M137" s="88"/>
    </row>
    <row r="138" spans="1:13" s="80" customFormat="1" x14ac:dyDescent="0.25">
      <c r="A138" s="1"/>
      <c r="B138" s="1"/>
      <c r="C138" s="130"/>
      <c r="D138" s="1"/>
      <c r="E138" s="1"/>
      <c r="F138" s="1"/>
      <c r="G138" s="1"/>
      <c r="H138" s="84"/>
      <c r="I138" s="20"/>
      <c r="J138" s="131"/>
      <c r="K138" s="87"/>
      <c r="L138" s="88"/>
      <c r="M138" s="88"/>
    </row>
    <row r="139" spans="1:13" s="80" customFormat="1" x14ac:dyDescent="0.25">
      <c r="A139" s="1"/>
      <c r="B139" s="1"/>
      <c r="C139" s="130"/>
      <c r="D139" s="1"/>
      <c r="E139" s="1"/>
      <c r="F139" s="1"/>
      <c r="G139" s="1"/>
      <c r="H139" s="84"/>
      <c r="I139" s="20"/>
      <c r="J139" s="131"/>
      <c r="K139" s="87"/>
      <c r="L139" s="88"/>
      <c r="M139" s="88"/>
    </row>
    <row r="140" spans="1:13" s="80" customFormat="1" x14ac:dyDescent="0.25">
      <c r="A140" s="1"/>
      <c r="B140" s="1"/>
      <c r="C140" s="130"/>
      <c r="D140" s="1"/>
      <c r="E140" s="1"/>
      <c r="F140" s="1"/>
      <c r="G140" s="1"/>
      <c r="H140" s="84"/>
      <c r="I140" s="20"/>
      <c r="J140" s="131"/>
      <c r="K140" s="87"/>
      <c r="L140" s="88"/>
      <c r="M140" s="88"/>
    </row>
    <row r="141" spans="1:13" s="80" customFormat="1" x14ac:dyDescent="0.25">
      <c r="A141" s="1"/>
      <c r="B141" s="1"/>
      <c r="C141" s="130"/>
      <c r="D141" s="1"/>
      <c r="E141" s="1"/>
      <c r="F141" s="1"/>
      <c r="G141" s="1"/>
      <c r="H141" s="84"/>
      <c r="I141" s="20"/>
      <c r="J141" s="131"/>
      <c r="K141" s="87"/>
      <c r="L141" s="88"/>
      <c r="M141" s="88"/>
    </row>
    <row r="142" spans="1:13" s="80" customFormat="1" x14ac:dyDescent="0.25">
      <c r="A142" s="1"/>
      <c r="B142" s="1"/>
      <c r="C142" s="130"/>
      <c r="D142" s="1"/>
      <c r="E142" s="1"/>
      <c r="F142" s="1"/>
      <c r="G142" s="1"/>
      <c r="H142" s="84"/>
      <c r="I142" s="20"/>
      <c r="J142" s="131"/>
      <c r="K142" s="87"/>
      <c r="L142" s="88"/>
      <c r="M142" s="88"/>
    </row>
    <row r="143" spans="1:13" s="80" customFormat="1" x14ac:dyDescent="0.25">
      <c r="A143" s="1"/>
      <c r="B143" s="1"/>
      <c r="C143" s="130"/>
      <c r="D143" s="1"/>
      <c r="E143" s="1"/>
      <c r="F143" s="1"/>
      <c r="G143" s="1"/>
      <c r="H143" s="84"/>
      <c r="I143" s="20"/>
      <c r="J143" s="131"/>
      <c r="K143" s="87"/>
      <c r="L143" s="88"/>
      <c r="M143" s="88"/>
    </row>
    <row r="144" spans="1:13" s="80" customFormat="1" x14ac:dyDescent="0.25">
      <c r="A144" s="1"/>
      <c r="B144" s="1"/>
      <c r="C144" s="130"/>
      <c r="D144" s="1"/>
      <c r="E144" s="1"/>
      <c r="F144" s="1"/>
      <c r="G144" s="1"/>
      <c r="H144" s="84"/>
      <c r="I144" s="20"/>
      <c r="J144" s="131"/>
      <c r="K144" s="87"/>
      <c r="L144" s="88"/>
      <c r="M144" s="88"/>
    </row>
    <row r="145" spans="1:13" s="80" customFormat="1" x14ac:dyDescent="0.25">
      <c r="A145" s="1"/>
      <c r="B145" s="1"/>
      <c r="C145" s="130"/>
      <c r="D145" s="1"/>
      <c r="E145" s="1"/>
      <c r="F145" s="1"/>
      <c r="G145" s="1"/>
      <c r="H145" s="84"/>
      <c r="I145" s="20"/>
      <c r="J145" s="131"/>
      <c r="K145" s="87"/>
      <c r="L145" s="88"/>
      <c r="M145" s="88"/>
    </row>
    <row r="146" spans="1:13" s="80" customFormat="1" x14ac:dyDescent="0.25">
      <c r="A146" s="1"/>
      <c r="B146" s="1"/>
      <c r="C146" s="130"/>
      <c r="D146" s="1"/>
      <c r="E146" s="1"/>
      <c r="F146" s="1"/>
      <c r="G146" s="1"/>
      <c r="H146" s="84"/>
      <c r="I146" s="20"/>
      <c r="J146" s="131"/>
      <c r="K146" s="87"/>
      <c r="L146" s="88"/>
      <c r="M146" s="88"/>
    </row>
    <row r="147" spans="1:13" s="80" customFormat="1" x14ac:dyDescent="0.25">
      <c r="A147" s="1"/>
      <c r="B147" s="1"/>
      <c r="C147" s="130"/>
      <c r="D147" s="1"/>
      <c r="E147" s="1"/>
      <c r="F147" s="1"/>
      <c r="G147" s="1"/>
      <c r="H147" s="84"/>
      <c r="I147" s="20"/>
      <c r="J147" s="131"/>
      <c r="K147" s="87"/>
      <c r="L147" s="88"/>
      <c r="M147" s="88"/>
    </row>
    <row r="148" spans="1:13" s="80" customFormat="1" x14ac:dyDescent="0.25">
      <c r="A148" s="1"/>
      <c r="B148" s="1"/>
      <c r="C148" s="130"/>
      <c r="D148" s="1"/>
      <c r="E148" s="1"/>
      <c r="F148" s="1"/>
      <c r="G148" s="1"/>
      <c r="H148" s="84"/>
      <c r="I148" s="20"/>
      <c r="J148" s="131"/>
      <c r="K148" s="87"/>
      <c r="L148" s="88"/>
      <c r="M148" s="88"/>
    </row>
    <row r="149" spans="1:13" s="80" customFormat="1" x14ac:dyDescent="0.25">
      <c r="A149" s="1"/>
      <c r="B149" s="1"/>
      <c r="C149" s="130"/>
      <c r="D149" s="1"/>
      <c r="E149" s="1"/>
      <c r="F149" s="1"/>
      <c r="G149" s="1"/>
      <c r="H149" s="84"/>
      <c r="I149" s="20"/>
      <c r="J149" s="131"/>
      <c r="K149" s="87"/>
      <c r="L149" s="88"/>
      <c r="M149" s="88"/>
    </row>
    <row r="150" spans="1:13" s="80" customFormat="1" x14ac:dyDescent="0.25">
      <c r="A150" s="1"/>
      <c r="B150" s="1"/>
      <c r="C150" s="130"/>
      <c r="D150" s="1"/>
      <c r="E150" s="1"/>
      <c r="F150" s="1"/>
      <c r="G150" s="1"/>
      <c r="H150" s="84"/>
      <c r="I150" s="20"/>
      <c r="J150" s="131"/>
      <c r="K150" s="87"/>
      <c r="L150" s="88"/>
      <c r="M150" s="88"/>
    </row>
    <row r="151" spans="1:13" s="80" customFormat="1" x14ac:dyDescent="0.25">
      <c r="A151" s="1"/>
      <c r="B151" s="1"/>
      <c r="C151" s="130"/>
      <c r="D151" s="1"/>
      <c r="E151" s="1"/>
      <c r="F151" s="1"/>
      <c r="G151" s="1"/>
      <c r="H151" s="84"/>
      <c r="I151" s="20"/>
      <c r="J151" s="131"/>
      <c r="K151" s="87"/>
      <c r="L151" s="88"/>
      <c r="M151" s="88"/>
    </row>
    <row r="152" spans="1:13" s="80" customFormat="1" x14ac:dyDescent="0.25">
      <c r="A152" s="1"/>
      <c r="B152" s="1"/>
      <c r="C152" s="130"/>
      <c r="D152" s="1"/>
      <c r="E152" s="1"/>
      <c r="F152" s="1"/>
      <c r="G152" s="1"/>
      <c r="H152" s="84"/>
      <c r="I152" s="20"/>
      <c r="J152" s="131"/>
      <c r="K152" s="87"/>
      <c r="L152" s="88"/>
      <c r="M152" s="88"/>
    </row>
    <row r="153" spans="1:13" s="80" customFormat="1" x14ac:dyDescent="0.25">
      <c r="A153" s="1"/>
      <c r="B153" s="1"/>
      <c r="C153" s="130"/>
      <c r="D153" s="1"/>
      <c r="E153" s="1"/>
      <c r="F153" s="1"/>
      <c r="G153" s="1"/>
      <c r="H153" s="84"/>
      <c r="I153" s="20"/>
      <c r="J153" s="131"/>
      <c r="K153" s="87"/>
      <c r="L153" s="88"/>
      <c r="M153" s="88"/>
    </row>
    <row r="154" spans="1:13" s="80" customFormat="1" x14ac:dyDescent="0.25">
      <c r="A154" s="1"/>
      <c r="B154" s="1"/>
      <c r="C154" s="130"/>
      <c r="D154" s="1"/>
      <c r="E154" s="1"/>
      <c r="F154" s="1"/>
      <c r="G154" s="1"/>
      <c r="H154" s="84"/>
      <c r="I154" s="20"/>
      <c r="J154" s="131"/>
      <c r="K154" s="87"/>
      <c r="L154" s="88"/>
      <c r="M154" s="88"/>
    </row>
    <row r="155" spans="1:13" s="80" customFormat="1" x14ac:dyDescent="0.25">
      <c r="A155" s="1"/>
      <c r="B155" s="1"/>
      <c r="C155" s="130"/>
      <c r="D155" s="1"/>
      <c r="E155" s="1"/>
      <c r="F155" s="1"/>
      <c r="G155" s="1"/>
      <c r="H155" s="84"/>
      <c r="I155" s="20"/>
      <c r="J155" s="131"/>
      <c r="K155" s="87"/>
      <c r="L155" s="88"/>
      <c r="M155" s="88"/>
    </row>
    <row r="156" spans="1:13" s="80" customFormat="1" x14ac:dyDescent="0.25">
      <c r="A156" s="1"/>
      <c r="B156" s="1"/>
      <c r="C156" s="130"/>
      <c r="D156" s="1"/>
      <c r="E156" s="1"/>
      <c r="F156" s="1"/>
      <c r="G156" s="1"/>
      <c r="H156" s="84"/>
      <c r="I156" s="20"/>
      <c r="J156" s="131"/>
      <c r="K156" s="87"/>
      <c r="L156" s="88"/>
      <c r="M156" s="88"/>
    </row>
    <row r="157" spans="1:13" s="80" customFormat="1" x14ac:dyDescent="0.25">
      <c r="A157" s="1"/>
      <c r="B157" s="1"/>
      <c r="C157" s="130"/>
      <c r="D157" s="1"/>
      <c r="E157" s="1"/>
      <c r="F157" s="1"/>
      <c r="G157" s="1"/>
      <c r="H157" s="84"/>
      <c r="I157" s="20"/>
      <c r="J157" s="131"/>
      <c r="K157" s="87"/>
      <c r="L157" s="88"/>
      <c r="M157" s="88"/>
    </row>
    <row r="158" spans="1:13" s="80" customFormat="1" x14ac:dyDescent="0.25">
      <c r="A158" s="1"/>
      <c r="B158" s="1"/>
      <c r="C158" s="130"/>
      <c r="D158" s="1"/>
      <c r="E158" s="1"/>
      <c r="F158" s="1"/>
      <c r="G158" s="1"/>
      <c r="H158" s="84"/>
      <c r="I158" s="20"/>
      <c r="J158" s="131"/>
      <c r="K158" s="87"/>
      <c r="L158" s="88"/>
      <c r="M158" s="88"/>
    </row>
    <row r="159" spans="1:13" s="80" customFormat="1" x14ac:dyDescent="0.25">
      <c r="A159" s="1"/>
      <c r="B159" s="1"/>
      <c r="C159" s="130"/>
      <c r="D159" s="1"/>
      <c r="E159" s="1"/>
      <c r="F159" s="1"/>
      <c r="G159" s="1"/>
      <c r="H159" s="84"/>
      <c r="I159" s="20"/>
      <c r="J159" s="131"/>
      <c r="K159" s="87"/>
      <c r="L159" s="88"/>
      <c r="M159" s="88"/>
    </row>
    <row r="160" spans="1:13" s="80" customFormat="1" x14ac:dyDescent="0.25">
      <c r="A160" s="1"/>
      <c r="B160" s="1"/>
      <c r="C160" s="130"/>
      <c r="D160" s="1"/>
      <c r="E160" s="1"/>
      <c r="F160" s="1"/>
      <c r="G160" s="1"/>
      <c r="H160" s="84"/>
      <c r="I160" s="20"/>
      <c r="J160" s="131"/>
      <c r="K160" s="87"/>
      <c r="L160" s="88"/>
      <c r="M160" s="88"/>
    </row>
    <row r="161" spans="1:13" s="80" customFormat="1" x14ac:dyDescent="0.25">
      <c r="A161" s="1"/>
      <c r="B161" s="1"/>
      <c r="C161" s="130"/>
      <c r="D161" s="1"/>
      <c r="E161" s="1"/>
      <c r="F161" s="1"/>
      <c r="G161" s="1"/>
      <c r="H161" s="84"/>
      <c r="I161" s="20"/>
      <c r="J161" s="131"/>
      <c r="K161" s="87"/>
      <c r="L161" s="88"/>
      <c r="M161" s="88"/>
    </row>
    <row r="162" spans="1:13" s="80" customFormat="1" x14ac:dyDescent="0.25">
      <c r="A162" s="1"/>
      <c r="B162" s="1"/>
      <c r="C162" s="130"/>
      <c r="D162" s="1"/>
      <c r="E162" s="1"/>
      <c r="F162" s="1"/>
      <c r="G162" s="1"/>
      <c r="H162" s="84"/>
      <c r="I162" s="20"/>
      <c r="J162" s="131"/>
      <c r="K162" s="87"/>
      <c r="L162" s="88"/>
      <c r="M162" s="88"/>
    </row>
    <row r="163" spans="1:13" s="80" customFormat="1" x14ac:dyDescent="0.25">
      <c r="A163" s="1"/>
      <c r="B163" s="1"/>
      <c r="C163" s="130"/>
      <c r="D163" s="1"/>
      <c r="E163" s="1"/>
      <c r="F163" s="1"/>
      <c r="G163" s="1"/>
      <c r="H163" s="84"/>
      <c r="I163" s="20"/>
      <c r="J163" s="131"/>
      <c r="K163" s="87"/>
      <c r="L163" s="88"/>
      <c r="M163" s="88"/>
    </row>
    <row r="164" spans="1:13" s="80" customFormat="1" x14ac:dyDescent="0.25">
      <c r="A164" s="1"/>
      <c r="B164" s="1"/>
      <c r="C164" s="130"/>
      <c r="D164" s="1"/>
      <c r="E164" s="1"/>
      <c r="F164" s="1"/>
      <c r="G164" s="1"/>
      <c r="H164" s="84"/>
      <c r="I164" s="20"/>
      <c r="J164" s="131"/>
      <c r="K164" s="87"/>
      <c r="L164" s="88"/>
      <c r="M164" s="88"/>
    </row>
    <row r="165" spans="1:13" s="80" customFormat="1" x14ac:dyDescent="0.25">
      <c r="A165" s="1"/>
      <c r="B165" s="1"/>
      <c r="C165" s="130"/>
      <c r="D165" s="1"/>
      <c r="E165" s="1"/>
      <c r="F165" s="1"/>
      <c r="G165" s="1"/>
      <c r="H165" s="84"/>
      <c r="I165" s="20"/>
      <c r="J165" s="131"/>
      <c r="K165" s="87"/>
      <c r="L165" s="88"/>
      <c r="M165" s="88"/>
    </row>
    <row r="166" spans="1:13" s="80" customFormat="1" x14ac:dyDescent="0.25">
      <c r="A166" s="1"/>
      <c r="B166" s="1"/>
      <c r="C166" s="130"/>
      <c r="D166" s="1"/>
      <c r="E166" s="1"/>
      <c r="F166" s="1"/>
      <c r="G166" s="1"/>
      <c r="H166" s="84"/>
      <c r="I166" s="20"/>
      <c r="J166" s="131"/>
      <c r="K166" s="87"/>
      <c r="L166" s="88"/>
      <c r="M166" s="88"/>
    </row>
    <row r="167" spans="1:13" s="80" customFormat="1" x14ac:dyDescent="0.25">
      <c r="A167" s="1"/>
      <c r="B167" s="1"/>
      <c r="C167" s="130"/>
      <c r="D167" s="1"/>
      <c r="E167" s="1"/>
      <c r="F167" s="1"/>
      <c r="G167" s="1"/>
      <c r="H167" s="84"/>
      <c r="I167" s="20"/>
      <c r="J167" s="131"/>
      <c r="K167" s="87"/>
      <c r="L167" s="88"/>
      <c r="M167" s="88"/>
    </row>
    <row r="168" spans="1:13" s="80" customFormat="1" x14ac:dyDescent="0.25">
      <c r="A168" s="1"/>
      <c r="B168" s="1"/>
      <c r="C168" s="130"/>
      <c r="D168" s="1"/>
      <c r="E168" s="1"/>
      <c r="F168" s="1"/>
      <c r="G168" s="1"/>
      <c r="H168" s="84"/>
      <c r="I168" s="20"/>
      <c r="J168" s="131"/>
      <c r="K168" s="87"/>
      <c r="L168" s="88"/>
      <c r="M168" s="88"/>
    </row>
    <row r="169" spans="1:13" s="80" customFormat="1" x14ac:dyDescent="0.25">
      <c r="A169" s="1"/>
      <c r="B169" s="1"/>
      <c r="C169" s="130"/>
      <c r="D169" s="1"/>
      <c r="E169" s="1"/>
      <c r="F169" s="1"/>
      <c r="G169" s="1"/>
      <c r="H169" s="84"/>
      <c r="I169" s="20"/>
      <c r="J169" s="131"/>
      <c r="K169" s="87"/>
      <c r="L169" s="88"/>
      <c r="M169" s="88"/>
    </row>
    <row r="170" spans="1:13" s="80" customFormat="1" x14ac:dyDescent="0.25">
      <c r="A170" s="1"/>
      <c r="B170" s="1"/>
      <c r="C170" s="130"/>
      <c r="D170" s="1"/>
      <c r="E170" s="1"/>
      <c r="F170" s="1"/>
      <c r="G170" s="1"/>
      <c r="H170" s="84"/>
      <c r="I170" s="20"/>
      <c r="J170" s="131"/>
      <c r="K170" s="87"/>
      <c r="L170" s="88"/>
      <c r="M170" s="88"/>
    </row>
    <row r="171" spans="1:13" s="80" customFormat="1" x14ac:dyDescent="0.25">
      <c r="A171" s="1"/>
      <c r="B171" s="1"/>
      <c r="C171" s="130"/>
      <c r="D171" s="1"/>
      <c r="E171" s="1"/>
      <c r="F171" s="1"/>
      <c r="G171" s="1"/>
      <c r="H171" s="84"/>
      <c r="I171" s="20"/>
      <c r="J171" s="131"/>
      <c r="K171" s="87"/>
      <c r="L171" s="88"/>
      <c r="M171" s="88"/>
    </row>
    <row r="172" spans="1:13" s="80" customFormat="1" x14ac:dyDescent="0.25">
      <c r="A172" s="1"/>
      <c r="B172" s="1"/>
      <c r="C172" s="130"/>
      <c r="D172" s="1"/>
      <c r="E172" s="1"/>
      <c r="F172" s="1"/>
      <c r="G172" s="1"/>
      <c r="H172" s="84"/>
      <c r="I172" s="20"/>
      <c r="J172" s="131"/>
      <c r="K172" s="87"/>
      <c r="L172" s="88"/>
      <c r="M172" s="88"/>
    </row>
    <row r="173" spans="1:13" s="80" customFormat="1" x14ac:dyDescent="0.25">
      <c r="A173" s="1"/>
      <c r="B173" s="1"/>
      <c r="C173" s="130"/>
      <c r="D173" s="1"/>
      <c r="E173" s="1"/>
      <c r="F173" s="1"/>
      <c r="G173" s="1"/>
      <c r="H173" s="84"/>
      <c r="I173" s="20"/>
      <c r="J173" s="131"/>
      <c r="K173" s="87"/>
      <c r="L173" s="88"/>
      <c r="M173" s="88"/>
    </row>
    <row r="174" spans="1:13" s="80" customFormat="1" x14ac:dyDescent="0.25">
      <c r="A174" s="1"/>
      <c r="B174" s="1"/>
      <c r="C174" s="130"/>
      <c r="D174" s="1"/>
      <c r="E174" s="1"/>
      <c r="F174" s="1"/>
      <c r="G174" s="1"/>
      <c r="H174" s="84"/>
      <c r="I174" s="20"/>
      <c r="J174" s="131"/>
      <c r="K174" s="87"/>
      <c r="L174" s="88"/>
      <c r="M174" s="88"/>
    </row>
    <row r="175" spans="1:13" s="80" customFormat="1" x14ac:dyDescent="0.25">
      <c r="A175" s="1"/>
      <c r="B175" s="1"/>
      <c r="C175" s="130"/>
      <c r="D175" s="1"/>
      <c r="E175" s="1"/>
      <c r="F175" s="1"/>
      <c r="G175" s="1"/>
      <c r="H175" s="84"/>
      <c r="I175" s="20"/>
      <c r="J175" s="131"/>
      <c r="K175" s="87"/>
      <c r="L175" s="88"/>
      <c r="M175" s="88"/>
    </row>
    <row r="176" spans="1:13" s="80" customFormat="1" x14ac:dyDescent="0.25">
      <c r="A176" s="1"/>
      <c r="B176" s="1"/>
      <c r="C176" s="130"/>
      <c r="D176" s="1"/>
      <c r="E176" s="1"/>
      <c r="F176" s="1"/>
      <c r="G176" s="1"/>
      <c r="H176" s="84"/>
      <c r="I176" s="20"/>
      <c r="J176" s="131"/>
      <c r="K176" s="87"/>
      <c r="L176" s="88"/>
      <c r="M176" s="88"/>
    </row>
    <row r="177" spans="1:13" s="80" customFormat="1" x14ac:dyDescent="0.25">
      <c r="A177" s="1"/>
      <c r="B177" s="1"/>
      <c r="C177" s="130"/>
      <c r="D177" s="1"/>
      <c r="E177" s="1"/>
      <c r="F177" s="1"/>
      <c r="G177" s="1"/>
      <c r="H177" s="84"/>
      <c r="I177" s="20"/>
      <c r="J177" s="131"/>
      <c r="K177" s="87"/>
      <c r="L177" s="88"/>
      <c r="M177" s="88"/>
    </row>
    <row r="178" spans="1:13" s="80" customFormat="1" x14ac:dyDescent="0.25">
      <c r="A178" s="1"/>
      <c r="B178" s="1"/>
      <c r="C178" s="130"/>
      <c r="D178" s="1"/>
      <c r="E178" s="1"/>
      <c r="F178" s="1"/>
      <c r="G178" s="1"/>
      <c r="H178" s="84"/>
      <c r="I178" s="20"/>
      <c r="J178" s="131"/>
      <c r="K178" s="87"/>
      <c r="L178" s="88"/>
      <c r="M178" s="88"/>
    </row>
    <row r="179" spans="1:13" s="80" customFormat="1" x14ac:dyDescent="0.25">
      <c r="A179" s="1"/>
      <c r="B179" s="1"/>
      <c r="C179" s="130"/>
      <c r="D179" s="1"/>
      <c r="E179" s="1"/>
      <c r="F179" s="1"/>
      <c r="G179" s="1"/>
      <c r="H179" s="84"/>
      <c r="I179" s="20"/>
      <c r="J179" s="131"/>
      <c r="K179" s="87"/>
      <c r="L179" s="88"/>
      <c r="M179" s="88"/>
    </row>
    <row r="180" spans="1:13" s="80" customFormat="1" x14ac:dyDescent="0.25">
      <c r="A180" s="1"/>
      <c r="B180" s="1"/>
      <c r="C180" s="130"/>
      <c r="D180" s="1"/>
      <c r="E180" s="1"/>
      <c r="F180" s="1"/>
      <c r="G180" s="1"/>
      <c r="H180" s="84"/>
      <c r="I180" s="20"/>
      <c r="J180" s="131"/>
      <c r="K180" s="87"/>
      <c r="L180" s="88"/>
      <c r="M180" s="88"/>
    </row>
    <row r="181" spans="1:13" s="80" customFormat="1" x14ac:dyDescent="0.25">
      <c r="A181" s="1"/>
      <c r="B181" s="1"/>
      <c r="C181" s="130"/>
      <c r="D181" s="1"/>
      <c r="E181" s="1"/>
      <c r="F181" s="1"/>
      <c r="G181" s="1"/>
      <c r="H181" s="84"/>
      <c r="I181" s="20"/>
      <c r="J181" s="131"/>
      <c r="K181" s="87"/>
      <c r="L181" s="88"/>
      <c r="M181" s="88"/>
    </row>
    <row r="182" spans="1:13" s="80" customFormat="1" x14ac:dyDescent="0.25">
      <c r="A182" s="1"/>
      <c r="B182" s="1"/>
      <c r="C182" s="130"/>
      <c r="D182" s="1"/>
      <c r="E182" s="1"/>
      <c r="F182" s="1"/>
      <c r="G182" s="1"/>
      <c r="H182" s="84"/>
      <c r="I182" s="20"/>
      <c r="J182" s="131"/>
      <c r="K182" s="87"/>
      <c r="L182" s="88"/>
      <c r="M182" s="88"/>
    </row>
    <row r="183" spans="1:13" s="80" customFormat="1" x14ac:dyDescent="0.25">
      <c r="A183" s="1"/>
      <c r="B183" s="1"/>
      <c r="C183" s="130"/>
      <c r="D183" s="1"/>
      <c r="E183" s="1"/>
      <c r="F183" s="1"/>
      <c r="G183" s="1"/>
      <c r="H183" s="84"/>
      <c r="I183" s="20"/>
      <c r="J183" s="131"/>
      <c r="K183" s="87"/>
      <c r="L183" s="88"/>
      <c r="M183" s="88"/>
    </row>
    <row r="184" spans="1:13" s="80" customFormat="1" x14ac:dyDescent="0.25">
      <c r="A184" s="1"/>
      <c r="B184" s="1"/>
      <c r="C184" s="130"/>
      <c r="D184" s="1"/>
      <c r="E184" s="1"/>
      <c r="F184" s="1"/>
      <c r="G184" s="1"/>
      <c r="H184" s="84"/>
      <c r="I184" s="20"/>
      <c r="J184" s="131"/>
      <c r="K184" s="87"/>
      <c r="L184" s="88"/>
      <c r="M184" s="88"/>
    </row>
    <row r="185" spans="1:13" s="80" customFormat="1" x14ac:dyDescent="0.25">
      <c r="A185" s="1"/>
      <c r="B185" s="1"/>
      <c r="C185" s="130"/>
      <c r="D185" s="1"/>
      <c r="E185" s="1"/>
      <c r="F185" s="1"/>
      <c r="G185" s="1"/>
      <c r="H185" s="84"/>
      <c r="I185" s="20"/>
      <c r="J185" s="131"/>
      <c r="K185" s="87"/>
      <c r="L185" s="88"/>
      <c r="M185" s="88"/>
    </row>
    <row r="186" spans="1:13" s="80" customFormat="1" x14ac:dyDescent="0.25">
      <c r="A186" s="1"/>
      <c r="B186" s="1"/>
      <c r="C186" s="130"/>
      <c r="D186" s="1"/>
      <c r="E186" s="1"/>
      <c r="F186" s="1"/>
      <c r="G186" s="1"/>
      <c r="H186" s="84"/>
      <c r="I186" s="20"/>
      <c r="J186" s="131"/>
      <c r="K186" s="87"/>
      <c r="L186" s="88"/>
      <c r="M186" s="88"/>
    </row>
    <row r="187" spans="1:13" s="80" customFormat="1" x14ac:dyDescent="0.25">
      <c r="A187" s="1"/>
      <c r="B187" s="1"/>
      <c r="C187" s="130"/>
      <c r="D187" s="1"/>
      <c r="E187" s="1"/>
      <c r="F187" s="1"/>
      <c r="G187" s="1"/>
      <c r="H187" s="84"/>
      <c r="I187" s="20"/>
      <c r="J187" s="131"/>
      <c r="K187" s="87"/>
      <c r="L187" s="88"/>
      <c r="M187" s="88"/>
    </row>
    <row r="188" spans="1:13" s="80" customFormat="1" x14ac:dyDescent="0.25">
      <c r="A188" s="1"/>
      <c r="B188" s="1"/>
      <c r="C188" s="130"/>
      <c r="D188" s="1"/>
      <c r="E188" s="1"/>
      <c r="F188" s="1"/>
      <c r="G188" s="1"/>
      <c r="H188" s="84"/>
      <c r="I188" s="20"/>
      <c r="J188" s="131"/>
      <c r="K188" s="87"/>
      <c r="L188" s="88"/>
      <c r="M188" s="88"/>
    </row>
    <row r="189" spans="1:13" s="80" customFormat="1" x14ac:dyDescent="0.25">
      <c r="A189" s="1"/>
      <c r="B189" s="1"/>
      <c r="C189" s="130"/>
      <c r="D189" s="1"/>
      <c r="E189" s="1"/>
      <c r="F189" s="1"/>
      <c r="G189" s="1"/>
      <c r="H189" s="84"/>
      <c r="I189" s="20"/>
      <c r="J189" s="131"/>
      <c r="K189" s="87"/>
      <c r="L189" s="88"/>
      <c r="M189" s="88"/>
    </row>
    <row r="190" spans="1:13" s="80" customFormat="1" x14ac:dyDescent="0.25">
      <c r="A190" s="1"/>
      <c r="B190" s="1"/>
      <c r="C190" s="130"/>
      <c r="D190" s="1"/>
      <c r="E190" s="1"/>
      <c r="F190" s="1"/>
      <c r="G190" s="1"/>
      <c r="H190" s="84"/>
      <c r="I190" s="20"/>
      <c r="J190" s="131"/>
      <c r="K190" s="87"/>
      <c r="L190" s="88"/>
      <c r="M190" s="88"/>
    </row>
    <row r="191" spans="1:13" s="80" customFormat="1" x14ac:dyDescent="0.25">
      <c r="A191" s="1"/>
      <c r="B191" s="1"/>
      <c r="C191" s="130"/>
      <c r="D191" s="1"/>
      <c r="E191" s="1"/>
      <c r="F191" s="1"/>
      <c r="G191" s="1"/>
      <c r="H191" s="84"/>
      <c r="I191" s="20"/>
      <c r="J191" s="131"/>
      <c r="K191" s="87"/>
      <c r="L191" s="88"/>
      <c r="M191" s="88"/>
    </row>
    <row r="192" spans="1:13" s="80" customFormat="1" x14ac:dyDescent="0.25">
      <c r="A192" s="1"/>
      <c r="B192" s="1"/>
      <c r="C192" s="130"/>
      <c r="D192" s="1"/>
      <c r="E192" s="1"/>
      <c r="F192" s="1"/>
      <c r="G192" s="1"/>
      <c r="H192" s="84"/>
      <c r="I192" s="20"/>
      <c r="J192" s="131"/>
      <c r="K192" s="87"/>
      <c r="L192" s="88"/>
      <c r="M192" s="88"/>
    </row>
    <row r="193" spans="1:13" s="80" customFormat="1" x14ac:dyDescent="0.25">
      <c r="A193" s="1"/>
      <c r="B193" s="1"/>
      <c r="C193" s="130"/>
      <c r="D193" s="1"/>
      <c r="E193" s="1"/>
      <c r="F193" s="1"/>
      <c r="G193" s="1"/>
      <c r="H193" s="84"/>
      <c r="I193" s="20"/>
      <c r="J193" s="131"/>
      <c r="K193" s="87"/>
      <c r="L193" s="88"/>
      <c r="M193" s="88"/>
    </row>
    <row r="194" spans="1:13" s="80" customFormat="1" x14ac:dyDescent="0.25">
      <c r="A194" s="1"/>
      <c r="B194" s="1"/>
      <c r="C194" s="130"/>
      <c r="D194" s="1"/>
      <c r="E194" s="1"/>
      <c r="F194" s="1"/>
      <c r="G194" s="1"/>
      <c r="H194" s="84"/>
      <c r="I194" s="20"/>
      <c r="J194" s="131"/>
      <c r="K194" s="87"/>
      <c r="L194" s="88"/>
      <c r="M194" s="88"/>
    </row>
    <row r="195" spans="1:13" s="80" customFormat="1" x14ac:dyDescent="0.25">
      <c r="A195" s="1"/>
      <c r="B195" s="1"/>
      <c r="C195" s="130"/>
      <c r="D195" s="1"/>
      <c r="E195" s="1"/>
      <c r="F195" s="1"/>
      <c r="G195" s="1"/>
      <c r="H195" s="84"/>
      <c r="I195" s="20"/>
      <c r="J195" s="131"/>
      <c r="K195" s="87"/>
      <c r="L195" s="88"/>
      <c r="M195" s="88"/>
    </row>
    <row r="196" spans="1:13" s="80" customFormat="1" x14ac:dyDescent="0.25">
      <c r="A196" s="1"/>
      <c r="B196" s="1"/>
      <c r="C196" s="130"/>
      <c r="D196" s="1"/>
      <c r="E196" s="1"/>
      <c r="F196" s="1"/>
      <c r="G196" s="1"/>
      <c r="H196" s="84"/>
      <c r="I196" s="20"/>
      <c r="J196" s="131"/>
      <c r="K196" s="87"/>
      <c r="L196" s="88"/>
      <c r="M196" s="88"/>
    </row>
    <row r="197" spans="1:13" s="80" customFormat="1" x14ac:dyDescent="0.25">
      <c r="A197" s="1"/>
      <c r="B197" s="1"/>
      <c r="C197" s="130"/>
      <c r="D197" s="1"/>
      <c r="E197" s="1"/>
      <c r="F197" s="1"/>
      <c r="G197" s="1"/>
      <c r="H197" s="84"/>
      <c r="I197" s="20"/>
      <c r="J197" s="131"/>
      <c r="K197" s="87"/>
      <c r="L197" s="88"/>
      <c r="M197" s="88"/>
    </row>
    <row r="198" spans="1:13" s="80" customFormat="1" x14ac:dyDescent="0.25">
      <c r="A198" s="1"/>
      <c r="B198" s="1"/>
      <c r="C198" s="130"/>
      <c r="D198" s="1"/>
      <c r="E198" s="1"/>
      <c r="F198" s="1"/>
      <c r="G198" s="1"/>
      <c r="H198" s="84"/>
      <c r="I198" s="20"/>
      <c r="J198" s="131"/>
      <c r="K198" s="87"/>
      <c r="L198" s="88"/>
      <c r="M198" s="88"/>
    </row>
    <row r="199" spans="1:13" x14ac:dyDescent="0.25">
      <c r="A199" s="45"/>
      <c r="B199" s="45"/>
      <c r="C199" s="133"/>
      <c r="D199" s="45"/>
      <c r="E199" s="45"/>
      <c r="F199" s="45"/>
      <c r="G199" s="45"/>
      <c r="H199" s="83"/>
      <c r="I199" s="46"/>
      <c r="J199" s="134"/>
      <c r="K199" s="47"/>
    </row>
    <row r="200" spans="1:13" x14ac:dyDescent="0.25">
      <c r="A200" s="45"/>
      <c r="B200" s="45"/>
      <c r="C200" s="133"/>
      <c r="D200" s="45"/>
      <c r="E200" s="45"/>
      <c r="F200" s="45"/>
      <c r="G200" s="45"/>
      <c r="H200" s="83"/>
      <c r="I200" s="46"/>
      <c r="J200" s="134"/>
      <c r="K200" s="47"/>
    </row>
  </sheetData>
  <mergeCells count="29">
    <mergeCell ref="I55:M55"/>
    <mergeCell ref="I56:M56"/>
    <mergeCell ref="I57:M57"/>
    <mergeCell ref="I62:M62"/>
    <mergeCell ref="A3:A6"/>
    <mergeCell ref="B3:B6"/>
    <mergeCell ref="A11:A13"/>
    <mergeCell ref="B11:B13"/>
    <mergeCell ref="A14:A15"/>
    <mergeCell ref="B14:B15"/>
    <mergeCell ref="A17:A20"/>
    <mergeCell ref="B17:B20"/>
    <mergeCell ref="A23:A24"/>
    <mergeCell ref="B23:B24"/>
    <mergeCell ref="A26:A28"/>
    <mergeCell ref="B26:B28"/>
    <mergeCell ref="A1:C1"/>
    <mergeCell ref="D1:H1"/>
    <mergeCell ref="I1:M1"/>
    <mergeCell ref="A8:A10"/>
    <mergeCell ref="B8:B10"/>
    <mergeCell ref="A48:A51"/>
    <mergeCell ref="B48:B51"/>
    <mergeCell ref="A33:A41"/>
    <mergeCell ref="B33:B41"/>
    <mergeCell ref="A42:A45"/>
    <mergeCell ref="B42:B45"/>
    <mergeCell ref="A46:A47"/>
    <mergeCell ref="B46:B4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2" customWidth="1"/>
    <col min="2" max="2" width="6.85546875" style="2" customWidth="1"/>
    <col min="3" max="3" width="31" style="2" customWidth="1"/>
    <col min="4" max="4" width="8.5703125" style="2" bestFit="1" customWidth="1"/>
    <col min="5" max="5" width="9.5703125" style="2" customWidth="1"/>
    <col min="6" max="6" width="14.7109375" style="2" customWidth="1"/>
    <col min="7" max="7" width="16" style="2" customWidth="1"/>
    <col min="8" max="8" width="11.140625" style="2" customWidth="1"/>
    <col min="9" max="16384" width="9.140625" style="2"/>
  </cols>
  <sheetData>
    <row r="1" spans="1:8" ht="20.25" customHeight="1" x14ac:dyDescent="0.2">
      <c r="A1" s="174" t="s">
        <v>11</v>
      </c>
      <c r="B1" s="174"/>
      <c r="C1" s="174"/>
      <c r="D1" s="174"/>
      <c r="E1" s="174"/>
      <c r="F1" s="174"/>
      <c r="G1" s="174"/>
      <c r="H1" s="174"/>
    </row>
    <row r="2" spans="1:8" ht="20.25" x14ac:dyDescent="0.2">
      <c r="B2" s="3"/>
    </row>
    <row r="3" spans="1:8" ht="47.25" customHeight="1" x14ac:dyDescent="0.2">
      <c r="A3" s="175" t="s">
        <v>12</v>
      </c>
      <c r="B3" s="175"/>
      <c r="C3" s="175"/>
      <c r="D3" s="175"/>
      <c r="E3" s="175"/>
      <c r="F3" s="175"/>
      <c r="G3" s="175"/>
      <c r="H3" s="175"/>
    </row>
    <row r="4" spans="1:8" ht="35.25" customHeight="1" x14ac:dyDescent="0.2">
      <c r="B4" s="4"/>
    </row>
    <row r="5" spans="1:8" ht="15" customHeight="1" x14ac:dyDescent="0.2">
      <c r="A5" s="176" t="s">
        <v>13</v>
      </c>
      <c r="B5" s="176"/>
      <c r="C5" s="176"/>
      <c r="D5" s="176"/>
      <c r="E5" s="176"/>
      <c r="F5" s="176"/>
      <c r="G5" s="176"/>
      <c r="H5" s="176"/>
    </row>
    <row r="6" spans="1:8" ht="15" customHeight="1" x14ac:dyDescent="0.2">
      <c r="A6" s="176" t="s">
        <v>14</v>
      </c>
      <c r="B6" s="176"/>
      <c r="C6" s="176"/>
      <c r="D6" s="176"/>
      <c r="E6" s="176"/>
      <c r="F6" s="176"/>
      <c r="G6" s="176"/>
      <c r="H6" s="176"/>
    </row>
    <row r="7" spans="1:8" ht="15" customHeight="1" x14ac:dyDescent="0.2">
      <c r="A7" s="176" t="s">
        <v>15</v>
      </c>
      <c r="B7" s="176"/>
      <c r="C7" s="176"/>
      <c r="D7" s="176"/>
      <c r="E7" s="176"/>
      <c r="F7" s="176"/>
      <c r="G7" s="176"/>
      <c r="H7" s="176"/>
    </row>
    <row r="8" spans="1:8" ht="15" customHeight="1" x14ac:dyDescent="0.2">
      <c r="A8" s="176" t="s">
        <v>16</v>
      </c>
      <c r="B8" s="176"/>
      <c r="C8" s="176"/>
      <c r="D8" s="176"/>
      <c r="E8" s="176"/>
      <c r="F8" s="176"/>
      <c r="G8" s="176"/>
      <c r="H8" s="176"/>
    </row>
    <row r="9" spans="1:8" ht="30" customHeight="1" x14ac:dyDescent="0.2">
      <c r="B9" s="5"/>
    </row>
    <row r="10" spans="1:8" ht="105" customHeight="1" x14ac:dyDescent="0.2">
      <c r="A10" s="177" t="s">
        <v>17</v>
      </c>
      <c r="B10" s="177"/>
      <c r="C10" s="177"/>
      <c r="D10" s="177"/>
      <c r="E10" s="177"/>
      <c r="F10" s="177"/>
      <c r="G10" s="177"/>
      <c r="H10" s="177"/>
    </row>
    <row r="11" spans="1:8" ht="15.75" thickBot="1" x14ac:dyDescent="0.25">
      <c r="B11" s="6"/>
    </row>
    <row r="12" spans="1:8" ht="48.75" thickBot="1" x14ac:dyDescent="0.25">
      <c r="A12" s="7" t="s">
        <v>10</v>
      </c>
      <c r="B12" s="7" t="s">
        <v>8</v>
      </c>
      <c r="C12" s="8" t="s">
        <v>18</v>
      </c>
      <c r="D12" s="8" t="s">
        <v>9</v>
      </c>
      <c r="E12" s="8" t="s">
        <v>19</v>
      </c>
      <c r="F12" s="8" t="s">
        <v>20</v>
      </c>
      <c r="G12" s="8" t="s">
        <v>21</v>
      </c>
      <c r="H12" s="8" t="s">
        <v>22</v>
      </c>
    </row>
    <row r="13" spans="1:8" ht="15.75" thickBot="1" x14ac:dyDescent="0.25">
      <c r="A13" s="9"/>
      <c r="B13" s="9"/>
      <c r="C13" s="10"/>
      <c r="D13" s="10"/>
      <c r="E13" s="10"/>
      <c r="F13" s="10"/>
      <c r="G13" s="10"/>
      <c r="H13" s="10"/>
    </row>
    <row r="14" spans="1:8" ht="15.75" thickBot="1" x14ac:dyDescent="0.25">
      <c r="A14" s="9"/>
      <c r="B14" s="9"/>
      <c r="C14" s="10"/>
      <c r="D14" s="10"/>
      <c r="E14" s="10"/>
      <c r="F14" s="10"/>
      <c r="G14" s="10"/>
      <c r="H14" s="10"/>
    </row>
    <row r="15" spans="1:8" ht="15.75" thickBot="1" x14ac:dyDescent="0.25">
      <c r="A15" s="9"/>
      <c r="B15" s="9"/>
      <c r="C15" s="10"/>
      <c r="D15" s="10"/>
      <c r="E15" s="10"/>
      <c r="F15" s="10"/>
      <c r="G15" s="10"/>
      <c r="H15" s="10"/>
    </row>
    <row r="16" spans="1:8" ht="15.75" thickBot="1" x14ac:dyDescent="0.25">
      <c r="A16" s="9"/>
      <c r="B16" s="9"/>
      <c r="C16" s="10"/>
      <c r="D16" s="10"/>
      <c r="E16" s="10"/>
      <c r="F16" s="10"/>
      <c r="G16" s="10"/>
      <c r="H16" s="10"/>
    </row>
    <row r="17" spans="1:8" ht="15.75" thickBot="1" x14ac:dyDescent="0.25">
      <c r="A17" s="11"/>
      <c r="B17" s="11"/>
      <c r="C17" s="12"/>
      <c r="D17" s="12"/>
      <c r="E17" s="12"/>
      <c r="F17" s="12"/>
      <c r="G17" s="12"/>
      <c r="H17" s="12"/>
    </row>
    <row r="18" spans="1:8" ht="42" customHeight="1" x14ac:dyDescent="0.2">
      <c r="B18" s="13"/>
      <c r="C18" s="14"/>
      <c r="D18" s="14"/>
      <c r="E18" s="14"/>
      <c r="F18" s="14"/>
      <c r="G18" s="14"/>
      <c r="H18" s="14"/>
    </row>
    <row r="19" spans="1:8" ht="15" customHeight="1" x14ac:dyDescent="0.2">
      <c r="A19" s="178" t="s">
        <v>23</v>
      </c>
      <c r="B19" s="178"/>
      <c r="C19" s="178"/>
      <c r="D19" s="178"/>
      <c r="E19" s="178"/>
      <c r="F19" s="178"/>
      <c r="G19" s="178"/>
      <c r="H19" s="178"/>
    </row>
    <row r="20" spans="1:8" ht="14.25" x14ac:dyDescent="0.2">
      <c r="A20" s="179" t="s">
        <v>24</v>
      </c>
      <c r="B20" s="179"/>
      <c r="C20" s="179"/>
      <c r="D20" s="179"/>
      <c r="E20" s="179"/>
      <c r="F20" s="179"/>
      <c r="G20" s="179"/>
      <c r="H20" s="179"/>
    </row>
    <row r="21" spans="1:8" ht="15" x14ac:dyDescent="0.2">
      <c r="B21" s="6"/>
    </row>
    <row r="22" spans="1:8" ht="15" x14ac:dyDescent="0.2">
      <c r="B22" s="6"/>
    </row>
    <row r="23" spans="1:8" ht="15" x14ac:dyDescent="0.2">
      <c r="B23" s="6"/>
    </row>
    <row r="24" spans="1:8" ht="15" customHeight="1" x14ac:dyDescent="0.2">
      <c r="A24" s="180" t="s">
        <v>25</v>
      </c>
      <c r="B24" s="180"/>
      <c r="C24" s="180"/>
      <c r="D24" s="180"/>
      <c r="E24" s="180"/>
      <c r="F24" s="180"/>
      <c r="G24" s="180"/>
      <c r="H24" s="180"/>
    </row>
    <row r="25" spans="1:8" ht="15" customHeight="1" x14ac:dyDescent="0.2">
      <c r="A25" s="180" t="s">
        <v>26</v>
      </c>
      <c r="B25" s="180"/>
      <c r="C25" s="180"/>
      <c r="D25" s="180"/>
      <c r="E25" s="180"/>
      <c r="F25" s="180"/>
      <c r="G25" s="180"/>
      <c r="H25" s="180"/>
    </row>
    <row r="26" spans="1:8" ht="15" customHeight="1" x14ac:dyDescent="0.2">
      <c r="A26" s="173" t="s">
        <v>27</v>
      </c>
      <c r="B26" s="173"/>
      <c r="C26" s="173"/>
      <c r="D26" s="173"/>
      <c r="E26" s="173"/>
      <c r="F26" s="173"/>
      <c r="G26" s="173"/>
      <c r="H26" s="173"/>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CEFID</vt:lpstr>
      <vt:lpstr>FAED</vt:lpstr>
      <vt:lpstr>CEAD</vt:lpstr>
      <vt:lpstr>CCT</vt:lpstr>
      <vt:lpstr>CEPLAN</vt:lpstr>
      <vt:lpstr>CAV</vt:lpstr>
      <vt:lpstr>CEO</vt:lpstr>
      <vt:lpstr>CEAVI</vt:lpstr>
      <vt:lpstr>CESFI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2016-06-16T20:18:38Z</dcterms:modified>
</cp:coreProperties>
</file>