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0065-2015 - UDESC - Gêneros Alimentícios - 10.03.16\"/>
    </mc:Choice>
  </mc:AlternateContent>
  <bookViews>
    <workbookView xWindow="0" yWindow="0" windowWidth="21600" windowHeight="9135" tabRatio="857" activeTab="13"/>
  </bookViews>
  <sheets>
    <sheet name="Reitoria" sheetId="75" r:id="rId1"/>
    <sheet name="ESAG" sheetId="105" r:id="rId2"/>
    <sheet name="CEAD" sheetId="108" r:id="rId3"/>
    <sheet name="CEART" sheetId="106" r:id="rId4"/>
    <sheet name="FAED" sheetId="107" r:id="rId5"/>
    <sheet name="CEFID" sheetId="109" r:id="rId6"/>
    <sheet name="CESFI" sheetId="111" r:id="rId7"/>
    <sheet name="CERES" sheetId="110" r:id="rId8"/>
    <sheet name="CEAVI" sheetId="115" r:id="rId9"/>
    <sheet name="CCT" sheetId="112" r:id="rId10"/>
    <sheet name="CEPLAN" sheetId="113" r:id="rId11"/>
    <sheet name="CAV" sheetId="117" r:id="rId12"/>
    <sheet name="CEO" sheetId="114" r:id="rId13"/>
    <sheet name="GESTOR" sheetId="91" r:id="rId14"/>
    <sheet name="Modelo Anexo II IN 002_2014" sheetId="77" r:id="rId15"/>
  </sheets>
  <definedNames>
    <definedName name="diasuteis" localSheetId="13">#REF!</definedName>
    <definedName name="diasuteis" localSheetId="0">#REF!</definedName>
    <definedName name="diasuteis">#REF!</definedName>
    <definedName name="Ferias" localSheetId="13">#REF!</definedName>
    <definedName name="Ferias">#REF!</definedName>
    <definedName name="RD" localSheetId="13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J5" i="75" l="1"/>
  <c r="J6" i="75"/>
  <c r="J7" i="75"/>
  <c r="J8" i="75"/>
  <c r="J9" i="75"/>
  <c r="J10" i="75"/>
  <c r="J11" i="75"/>
  <c r="J12" i="75"/>
  <c r="J13" i="75"/>
  <c r="J14" i="75"/>
  <c r="J15" i="75"/>
  <c r="J16" i="75"/>
  <c r="J17" i="75"/>
  <c r="J18" i="75"/>
  <c r="J19" i="75"/>
  <c r="J20" i="75"/>
  <c r="J21" i="75"/>
  <c r="J22" i="75"/>
  <c r="J23" i="75"/>
  <c r="J24" i="75"/>
  <c r="J25" i="75"/>
  <c r="J26" i="75"/>
  <c r="J27" i="75"/>
  <c r="J28" i="75"/>
  <c r="J29" i="75"/>
  <c r="J30" i="75"/>
  <c r="J31" i="75"/>
  <c r="J32" i="75"/>
  <c r="J33" i="75"/>
  <c r="J34" i="75"/>
  <c r="J35" i="75"/>
  <c r="J36" i="75"/>
  <c r="J37" i="75"/>
  <c r="J38" i="75"/>
  <c r="J39" i="75"/>
  <c r="J40" i="75"/>
  <c r="J41" i="75"/>
  <c r="J42" i="75"/>
  <c r="J43" i="75"/>
  <c r="J44" i="75"/>
  <c r="J45" i="75"/>
  <c r="J46" i="75"/>
  <c r="J47" i="75"/>
  <c r="J48" i="75"/>
  <c r="J49" i="75"/>
  <c r="J50" i="75"/>
  <c r="J51" i="75"/>
  <c r="J52" i="75"/>
  <c r="J53" i="75"/>
  <c r="J54" i="75"/>
  <c r="J55" i="75"/>
  <c r="J56" i="75"/>
  <c r="J57" i="75"/>
  <c r="J58" i="75"/>
  <c r="J59" i="75"/>
  <c r="J60" i="75"/>
  <c r="J61" i="75"/>
  <c r="J62" i="75"/>
  <c r="J63" i="75"/>
  <c r="J64" i="75"/>
  <c r="J65" i="75"/>
  <c r="J66" i="75"/>
  <c r="J67" i="75"/>
  <c r="J68" i="75"/>
  <c r="J69" i="75"/>
  <c r="J70" i="75"/>
  <c r="J71" i="75"/>
  <c r="J72" i="75"/>
  <c r="J73" i="75"/>
  <c r="J4" i="75"/>
  <c r="I7" i="75"/>
  <c r="I7" i="111"/>
  <c r="J4" i="107" l="1"/>
  <c r="J7" i="105" l="1"/>
  <c r="I7" i="105" l="1"/>
  <c r="J4" i="113" l="1"/>
  <c r="J4" i="109" l="1"/>
  <c r="I7" i="109"/>
  <c r="J4" i="115" l="1"/>
  <c r="J4" i="106" l="1"/>
  <c r="J6" i="108" l="1"/>
  <c r="J38" i="112" l="1"/>
  <c r="I5" i="91" l="1"/>
  <c r="L5" i="91" s="1"/>
  <c r="I6" i="91"/>
  <c r="L6" i="91" s="1"/>
  <c r="I7" i="91"/>
  <c r="L7" i="91" s="1"/>
  <c r="I8" i="91"/>
  <c r="L8" i="91" s="1"/>
  <c r="I9" i="91"/>
  <c r="L9" i="91" s="1"/>
  <c r="I10" i="91"/>
  <c r="L10" i="91" s="1"/>
  <c r="I11" i="91"/>
  <c r="L11" i="91" s="1"/>
  <c r="I12" i="91"/>
  <c r="L12" i="91" s="1"/>
  <c r="I13" i="91"/>
  <c r="L13" i="91" s="1"/>
  <c r="I14" i="91"/>
  <c r="L14" i="91" s="1"/>
  <c r="I15" i="91"/>
  <c r="L15" i="91" s="1"/>
  <c r="I16" i="91"/>
  <c r="L16" i="91" s="1"/>
  <c r="I17" i="91"/>
  <c r="L17" i="91" s="1"/>
  <c r="I18" i="91"/>
  <c r="L18" i="91" s="1"/>
  <c r="I19" i="91"/>
  <c r="L19" i="91" s="1"/>
  <c r="I20" i="91"/>
  <c r="L20" i="91" s="1"/>
  <c r="I23" i="91"/>
  <c r="L23" i="91" s="1"/>
  <c r="I24" i="91"/>
  <c r="L24" i="91" s="1"/>
  <c r="I25" i="91"/>
  <c r="L25" i="91" s="1"/>
  <c r="I26" i="91"/>
  <c r="L26" i="91" s="1"/>
  <c r="I33" i="91"/>
  <c r="L33" i="91" s="1"/>
  <c r="I34" i="91"/>
  <c r="L34" i="91" s="1"/>
  <c r="I35" i="91"/>
  <c r="L35" i="91" s="1"/>
  <c r="I36" i="91"/>
  <c r="L36" i="91" s="1"/>
  <c r="I37" i="91"/>
  <c r="L37" i="91" s="1"/>
  <c r="I38" i="91"/>
  <c r="L38" i="91" s="1"/>
  <c r="I39" i="91"/>
  <c r="L39" i="91" s="1"/>
  <c r="I40" i="91"/>
  <c r="L40" i="91" s="1"/>
  <c r="I41" i="91"/>
  <c r="L41" i="91" s="1"/>
  <c r="I42" i="91"/>
  <c r="L42" i="91" s="1"/>
  <c r="I43" i="91"/>
  <c r="L43" i="91" s="1"/>
  <c r="I44" i="91"/>
  <c r="L44" i="91" s="1"/>
  <c r="I45" i="91"/>
  <c r="L45" i="91" s="1"/>
  <c r="I50" i="91"/>
  <c r="L50" i="91" s="1"/>
  <c r="I4" i="91"/>
  <c r="L4" i="91" s="1"/>
  <c r="J73" i="117"/>
  <c r="K73" i="117" s="1"/>
  <c r="J72" i="117"/>
  <c r="K72" i="117" s="1"/>
  <c r="J71" i="117"/>
  <c r="K71" i="117" s="1"/>
  <c r="J70" i="117"/>
  <c r="K70" i="117" s="1"/>
  <c r="J69" i="117"/>
  <c r="K69" i="117" s="1"/>
  <c r="J68" i="117"/>
  <c r="K68" i="117" s="1"/>
  <c r="J67" i="117"/>
  <c r="K67" i="117" s="1"/>
  <c r="J66" i="117"/>
  <c r="K66" i="117" s="1"/>
  <c r="J65" i="117"/>
  <c r="K65" i="117" s="1"/>
  <c r="J64" i="117"/>
  <c r="K64" i="117" s="1"/>
  <c r="J63" i="117"/>
  <c r="K63" i="117" s="1"/>
  <c r="J62" i="117"/>
  <c r="K62" i="117" s="1"/>
  <c r="J61" i="117"/>
  <c r="K61" i="117" s="1"/>
  <c r="J60" i="117"/>
  <c r="K60" i="117" s="1"/>
  <c r="J59" i="117"/>
  <c r="K59" i="117" s="1"/>
  <c r="J58" i="117"/>
  <c r="K58" i="117" s="1"/>
  <c r="J57" i="117"/>
  <c r="K57" i="117" s="1"/>
  <c r="J56" i="117"/>
  <c r="K56" i="117" s="1"/>
  <c r="J55" i="117"/>
  <c r="K55" i="117" s="1"/>
  <c r="J54" i="117"/>
  <c r="K54" i="117" s="1"/>
  <c r="J53" i="117"/>
  <c r="K53" i="117" s="1"/>
  <c r="J52" i="117"/>
  <c r="K52" i="117" s="1"/>
  <c r="J51" i="117"/>
  <c r="K51" i="117" s="1"/>
  <c r="J50" i="117"/>
  <c r="K50" i="117" s="1"/>
  <c r="J49" i="117"/>
  <c r="K49" i="117" s="1"/>
  <c r="J48" i="117"/>
  <c r="K48" i="117" s="1"/>
  <c r="J47" i="117"/>
  <c r="K47" i="117" s="1"/>
  <c r="J46" i="117"/>
  <c r="K46" i="117" s="1"/>
  <c r="J45" i="117"/>
  <c r="K45" i="117" s="1"/>
  <c r="J44" i="117"/>
  <c r="K44" i="117" s="1"/>
  <c r="J43" i="117"/>
  <c r="K43" i="117" s="1"/>
  <c r="J42" i="117"/>
  <c r="K42" i="117" s="1"/>
  <c r="J41" i="117"/>
  <c r="K41" i="117" s="1"/>
  <c r="J40" i="117"/>
  <c r="K40" i="117" s="1"/>
  <c r="J39" i="117"/>
  <c r="K39" i="117" s="1"/>
  <c r="J38" i="117"/>
  <c r="K38" i="117" s="1"/>
  <c r="J37" i="117"/>
  <c r="K37" i="117" s="1"/>
  <c r="J36" i="117"/>
  <c r="K36" i="117" s="1"/>
  <c r="J35" i="117"/>
  <c r="K35" i="117" s="1"/>
  <c r="J34" i="117"/>
  <c r="K34" i="117" s="1"/>
  <c r="J33" i="117"/>
  <c r="K33" i="117" s="1"/>
  <c r="J32" i="117"/>
  <c r="K32" i="117" s="1"/>
  <c r="J31" i="117"/>
  <c r="K31" i="117" s="1"/>
  <c r="J30" i="117"/>
  <c r="K30" i="117" s="1"/>
  <c r="J29" i="117"/>
  <c r="K29" i="117" s="1"/>
  <c r="J28" i="117"/>
  <c r="K28" i="117" s="1"/>
  <c r="J27" i="117"/>
  <c r="K27" i="117" s="1"/>
  <c r="J26" i="117"/>
  <c r="K26" i="117" s="1"/>
  <c r="J25" i="117"/>
  <c r="K25" i="117" s="1"/>
  <c r="J24" i="117"/>
  <c r="K24" i="117" s="1"/>
  <c r="J23" i="117"/>
  <c r="K23" i="117" s="1"/>
  <c r="J22" i="117"/>
  <c r="K22" i="117" s="1"/>
  <c r="J21" i="117"/>
  <c r="K21" i="117" s="1"/>
  <c r="J20" i="117"/>
  <c r="K20" i="117" s="1"/>
  <c r="J19" i="117"/>
  <c r="K19" i="117" s="1"/>
  <c r="J18" i="117"/>
  <c r="K18" i="117" s="1"/>
  <c r="J17" i="117"/>
  <c r="K17" i="117" s="1"/>
  <c r="J16" i="117"/>
  <c r="K16" i="117" s="1"/>
  <c r="J15" i="117"/>
  <c r="K15" i="117" s="1"/>
  <c r="J14" i="117"/>
  <c r="K14" i="117" s="1"/>
  <c r="J13" i="117"/>
  <c r="K13" i="117" s="1"/>
  <c r="J12" i="117"/>
  <c r="K12" i="117" s="1"/>
  <c r="J11" i="117"/>
  <c r="K11" i="117" s="1"/>
  <c r="J10" i="117"/>
  <c r="K10" i="117" s="1"/>
  <c r="J9" i="117"/>
  <c r="K9" i="117" s="1"/>
  <c r="J8" i="117"/>
  <c r="K8" i="117" s="1"/>
  <c r="J7" i="117"/>
  <c r="K7" i="117" s="1"/>
  <c r="J6" i="117"/>
  <c r="K6" i="117" s="1"/>
  <c r="J5" i="117"/>
  <c r="K5" i="117" s="1"/>
  <c r="J4" i="117"/>
  <c r="K4" i="117" s="1"/>
  <c r="K22" i="107"/>
  <c r="J73" i="115"/>
  <c r="K73" i="115" s="1"/>
  <c r="J72" i="115"/>
  <c r="K72" i="115" s="1"/>
  <c r="J71" i="115"/>
  <c r="K71" i="115" s="1"/>
  <c r="J70" i="115"/>
  <c r="K70" i="115" s="1"/>
  <c r="J69" i="115"/>
  <c r="K69" i="115" s="1"/>
  <c r="J68" i="115"/>
  <c r="K68" i="115" s="1"/>
  <c r="J67" i="115"/>
  <c r="K67" i="115" s="1"/>
  <c r="J66" i="115"/>
  <c r="K66" i="115" s="1"/>
  <c r="J65" i="115"/>
  <c r="K65" i="115" s="1"/>
  <c r="J64" i="115"/>
  <c r="K64" i="115" s="1"/>
  <c r="J63" i="115"/>
  <c r="K63" i="115" s="1"/>
  <c r="J62" i="115"/>
  <c r="K62" i="115" s="1"/>
  <c r="J61" i="115"/>
  <c r="K61" i="115" s="1"/>
  <c r="J60" i="115"/>
  <c r="K60" i="115" s="1"/>
  <c r="J59" i="115"/>
  <c r="K59" i="115" s="1"/>
  <c r="J58" i="115"/>
  <c r="K58" i="115" s="1"/>
  <c r="J57" i="115"/>
  <c r="K57" i="115" s="1"/>
  <c r="J56" i="115"/>
  <c r="K56" i="115" s="1"/>
  <c r="J55" i="115"/>
  <c r="K55" i="115" s="1"/>
  <c r="J54" i="115"/>
  <c r="K54" i="115" s="1"/>
  <c r="J53" i="115"/>
  <c r="K53" i="115" s="1"/>
  <c r="J52" i="115"/>
  <c r="K52" i="115" s="1"/>
  <c r="J51" i="115"/>
  <c r="K51" i="115" s="1"/>
  <c r="J50" i="115"/>
  <c r="K50" i="115" s="1"/>
  <c r="J49" i="115"/>
  <c r="K49" i="115" s="1"/>
  <c r="J48" i="115"/>
  <c r="K48" i="115" s="1"/>
  <c r="J47" i="115"/>
  <c r="K47" i="115" s="1"/>
  <c r="J46" i="115"/>
  <c r="K46" i="115" s="1"/>
  <c r="J45" i="115"/>
  <c r="K45" i="115" s="1"/>
  <c r="J44" i="115"/>
  <c r="K44" i="115" s="1"/>
  <c r="J43" i="115"/>
  <c r="K43" i="115" s="1"/>
  <c r="J42" i="115"/>
  <c r="K42" i="115" s="1"/>
  <c r="J41" i="115"/>
  <c r="K41" i="115" s="1"/>
  <c r="J40" i="115"/>
  <c r="K40" i="115" s="1"/>
  <c r="J39" i="115"/>
  <c r="K39" i="115" s="1"/>
  <c r="J38" i="115"/>
  <c r="K38" i="115" s="1"/>
  <c r="J37" i="115"/>
  <c r="K37" i="115" s="1"/>
  <c r="J36" i="115"/>
  <c r="K36" i="115" s="1"/>
  <c r="J35" i="115"/>
  <c r="K35" i="115" s="1"/>
  <c r="J34" i="115"/>
  <c r="K34" i="115" s="1"/>
  <c r="J33" i="115"/>
  <c r="K33" i="115" s="1"/>
  <c r="J32" i="115"/>
  <c r="K32" i="115" s="1"/>
  <c r="J31" i="115"/>
  <c r="K31" i="115" s="1"/>
  <c r="J30" i="115"/>
  <c r="K30" i="115" s="1"/>
  <c r="J29" i="115"/>
  <c r="K29" i="115" s="1"/>
  <c r="J28" i="115"/>
  <c r="K28" i="115" s="1"/>
  <c r="J27" i="115"/>
  <c r="K27" i="115" s="1"/>
  <c r="J26" i="115"/>
  <c r="K26" i="115" s="1"/>
  <c r="J25" i="115"/>
  <c r="K25" i="115" s="1"/>
  <c r="J24" i="115"/>
  <c r="K24" i="115" s="1"/>
  <c r="J23" i="115"/>
  <c r="K23" i="115" s="1"/>
  <c r="J22" i="115"/>
  <c r="K22" i="115" s="1"/>
  <c r="J21" i="115"/>
  <c r="K21" i="115" s="1"/>
  <c r="J20" i="115"/>
  <c r="K20" i="115" s="1"/>
  <c r="J19" i="115"/>
  <c r="K19" i="115" s="1"/>
  <c r="J18" i="115"/>
  <c r="K18" i="115" s="1"/>
  <c r="J17" i="115"/>
  <c r="K17" i="115" s="1"/>
  <c r="J16" i="115"/>
  <c r="K16" i="115" s="1"/>
  <c r="J15" i="115"/>
  <c r="K15" i="115" s="1"/>
  <c r="J14" i="115"/>
  <c r="K14" i="115" s="1"/>
  <c r="J13" i="115"/>
  <c r="K13" i="115" s="1"/>
  <c r="J12" i="115"/>
  <c r="K12" i="115" s="1"/>
  <c r="J11" i="115"/>
  <c r="K11" i="115" s="1"/>
  <c r="J10" i="115"/>
  <c r="K10" i="115" s="1"/>
  <c r="J9" i="115"/>
  <c r="K9" i="115" s="1"/>
  <c r="J8" i="115"/>
  <c r="K8" i="115" s="1"/>
  <c r="J7" i="115"/>
  <c r="K7" i="115" s="1"/>
  <c r="J6" i="115"/>
  <c r="K6" i="115" s="1"/>
  <c r="J5" i="115"/>
  <c r="K5" i="115" s="1"/>
  <c r="K4" i="115"/>
  <c r="J73" i="114"/>
  <c r="K73" i="114" s="1"/>
  <c r="J72" i="114"/>
  <c r="K72" i="114" s="1"/>
  <c r="J71" i="114"/>
  <c r="K71" i="114" s="1"/>
  <c r="J70" i="114"/>
  <c r="K70" i="114" s="1"/>
  <c r="J69" i="114"/>
  <c r="K69" i="114" s="1"/>
  <c r="J68" i="114"/>
  <c r="K68" i="114" s="1"/>
  <c r="J67" i="114"/>
  <c r="K67" i="114" s="1"/>
  <c r="J66" i="114"/>
  <c r="K66" i="114" s="1"/>
  <c r="J65" i="114"/>
  <c r="K65" i="114" s="1"/>
  <c r="J64" i="114"/>
  <c r="K64" i="114" s="1"/>
  <c r="J63" i="114"/>
  <c r="K63" i="114" s="1"/>
  <c r="J62" i="114"/>
  <c r="K62" i="114" s="1"/>
  <c r="J61" i="114"/>
  <c r="K61" i="114" s="1"/>
  <c r="J60" i="114"/>
  <c r="K60" i="114" s="1"/>
  <c r="J59" i="114"/>
  <c r="K59" i="114" s="1"/>
  <c r="J58" i="114"/>
  <c r="K58" i="114" s="1"/>
  <c r="J57" i="114"/>
  <c r="K57" i="114" s="1"/>
  <c r="J56" i="114"/>
  <c r="K56" i="114" s="1"/>
  <c r="J55" i="114"/>
  <c r="K55" i="114" s="1"/>
  <c r="J54" i="114"/>
  <c r="K54" i="114" s="1"/>
  <c r="J53" i="114"/>
  <c r="K53" i="114" s="1"/>
  <c r="J52" i="114"/>
  <c r="K52" i="114" s="1"/>
  <c r="J51" i="114"/>
  <c r="K51" i="114" s="1"/>
  <c r="J50" i="114"/>
  <c r="K50" i="114" s="1"/>
  <c r="J49" i="114"/>
  <c r="K49" i="114" s="1"/>
  <c r="J48" i="114"/>
  <c r="K48" i="114" s="1"/>
  <c r="J47" i="114"/>
  <c r="K47" i="114" s="1"/>
  <c r="J46" i="114"/>
  <c r="K46" i="114" s="1"/>
  <c r="J45" i="114"/>
  <c r="K45" i="114" s="1"/>
  <c r="J44" i="114"/>
  <c r="K44" i="114" s="1"/>
  <c r="J43" i="114"/>
  <c r="K43" i="114" s="1"/>
  <c r="J42" i="114"/>
  <c r="K42" i="114" s="1"/>
  <c r="J41" i="114"/>
  <c r="K41" i="114" s="1"/>
  <c r="J40" i="114"/>
  <c r="K40" i="114" s="1"/>
  <c r="J39" i="114"/>
  <c r="K39" i="114" s="1"/>
  <c r="J38" i="114"/>
  <c r="K38" i="114" s="1"/>
  <c r="J37" i="114"/>
  <c r="K37" i="114" s="1"/>
  <c r="J36" i="114"/>
  <c r="K36" i="114" s="1"/>
  <c r="J35" i="114"/>
  <c r="K35" i="114" s="1"/>
  <c r="J34" i="114"/>
  <c r="K34" i="114" s="1"/>
  <c r="J33" i="114"/>
  <c r="K33" i="114" s="1"/>
  <c r="J32" i="114"/>
  <c r="K32" i="114" s="1"/>
  <c r="J31" i="114"/>
  <c r="K31" i="114" s="1"/>
  <c r="J30" i="114"/>
  <c r="K30" i="114" s="1"/>
  <c r="J29" i="114"/>
  <c r="K29" i="114" s="1"/>
  <c r="J28" i="114"/>
  <c r="K28" i="114" s="1"/>
  <c r="J27" i="114"/>
  <c r="K27" i="114" s="1"/>
  <c r="J26" i="114"/>
  <c r="K26" i="114" s="1"/>
  <c r="J25" i="114"/>
  <c r="K25" i="114" s="1"/>
  <c r="J24" i="114"/>
  <c r="K24" i="114" s="1"/>
  <c r="J23" i="114"/>
  <c r="K23" i="114" s="1"/>
  <c r="J22" i="114"/>
  <c r="K22" i="114" s="1"/>
  <c r="J21" i="114"/>
  <c r="K21" i="114" s="1"/>
  <c r="J20" i="114"/>
  <c r="K20" i="114" s="1"/>
  <c r="J19" i="114"/>
  <c r="K19" i="114" s="1"/>
  <c r="J18" i="114"/>
  <c r="K18" i="114" s="1"/>
  <c r="J17" i="114"/>
  <c r="K17" i="114" s="1"/>
  <c r="J16" i="114"/>
  <c r="K16" i="114" s="1"/>
  <c r="J15" i="114"/>
  <c r="K15" i="114" s="1"/>
  <c r="J14" i="114"/>
  <c r="K14" i="114" s="1"/>
  <c r="J13" i="114"/>
  <c r="K13" i="114" s="1"/>
  <c r="J12" i="114"/>
  <c r="K12" i="114" s="1"/>
  <c r="J11" i="114"/>
  <c r="K11" i="114" s="1"/>
  <c r="J10" i="114"/>
  <c r="K10" i="114" s="1"/>
  <c r="J9" i="114"/>
  <c r="K9" i="114" s="1"/>
  <c r="J8" i="114"/>
  <c r="K8" i="114" s="1"/>
  <c r="J7" i="114"/>
  <c r="K7" i="114" s="1"/>
  <c r="J6" i="114"/>
  <c r="K6" i="114" s="1"/>
  <c r="J5" i="114"/>
  <c r="K5" i="114" s="1"/>
  <c r="J4" i="114"/>
  <c r="K4" i="114" s="1"/>
  <c r="J73" i="113"/>
  <c r="K73" i="113" s="1"/>
  <c r="J72" i="113"/>
  <c r="K72" i="113" s="1"/>
  <c r="J71" i="113"/>
  <c r="K71" i="113" s="1"/>
  <c r="J70" i="113"/>
  <c r="K70" i="113" s="1"/>
  <c r="J69" i="113"/>
  <c r="K69" i="113" s="1"/>
  <c r="J68" i="113"/>
  <c r="K68" i="113" s="1"/>
  <c r="J67" i="113"/>
  <c r="K67" i="113" s="1"/>
  <c r="J66" i="113"/>
  <c r="K66" i="113" s="1"/>
  <c r="J65" i="113"/>
  <c r="K65" i="113" s="1"/>
  <c r="J64" i="113"/>
  <c r="K64" i="113" s="1"/>
  <c r="J63" i="113"/>
  <c r="K63" i="113" s="1"/>
  <c r="J62" i="113"/>
  <c r="K62" i="113" s="1"/>
  <c r="J61" i="113"/>
  <c r="K61" i="113" s="1"/>
  <c r="J60" i="113"/>
  <c r="K60" i="113" s="1"/>
  <c r="J59" i="113"/>
  <c r="K59" i="113" s="1"/>
  <c r="J58" i="113"/>
  <c r="K58" i="113" s="1"/>
  <c r="J57" i="113"/>
  <c r="K57" i="113" s="1"/>
  <c r="J56" i="113"/>
  <c r="K56" i="113" s="1"/>
  <c r="J55" i="113"/>
  <c r="K55" i="113" s="1"/>
  <c r="J54" i="113"/>
  <c r="K54" i="113" s="1"/>
  <c r="J53" i="113"/>
  <c r="K53" i="113" s="1"/>
  <c r="J52" i="113"/>
  <c r="K52" i="113" s="1"/>
  <c r="J51" i="113"/>
  <c r="K51" i="113" s="1"/>
  <c r="J50" i="113"/>
  <c r="K50" i="113" s="1"/>
  <c r="J49" i="113"/>
  <c r="K49" i="113" s="1"/>
  <c r="J48" i="113"/>
  <c r="K48" i="113" s="1"/>
  <c r="J47" i="113"/>
  <c r="K47" i="113" s="1"/>
  <c r="J46" i="113"/>
  <c r="K46" i="113" s="1"/>
  <c r="J45" i="113"/>
  <c r="K45" i="113" s="1"/>
  <c r="J44" i="113"/>
  <c r="K44" i="113" s="1"/>
  <c r="J43" i="113"/>
  <c r="K43" i="113" s="1"/>
  <c r="J42" i="113"/>
  <c r="K42" i="113" s="1"/>
  <c r="J41" i="113"/>
  <c r="K41" i="113" s="1"/>
  <c r="J40" i="113"/>
  <c r="K40" i="113" s="1"/>
  <c r="J39" i="113"/>
  <c r="K39" i="113" s="1"/>
  <c r="J38" i="113"/>
  <c r="K38" i="113" s="1"/>
  <c r="J37" i="113"/>
  <c r="K37" i="113" s="1"/>
  <c r="J36" i="113"/>
  <c r="K36" i="113" s="1"/>
  <c r="J35" i="113"/>
  <c r="K35" i="113" s="1"/>
  <c r="J34" i="113"/>
  <c r="K34" i="113" s="1"/>
  <c r="J33" i="113"/>
  <c r="K33" i="113" s="1"/>
  <c r="J32" i="113"/>
  <c r="K32" i="113" s="1"/>
  <c r="J31" i="113"/>
  <c r="K31" i="113" s="1"/>
  <c r="J30" i="113"/>
  <c r="K30" i="113" s="1"/>
  <c r="J29" i="113"/>
  <c r="K29" i="113" s="1"/>
  <c r="J28" i="113"/>
  <c r="K28" i="113" s="1"/>
  <c r="J27" i="113"/>
  <c r="K27" i="113" s="1"/>
  <c r="J26" i="113"/>
  <c r="K26" i="113" s="1"/>
  <c r="J25" i="113"/>
  <c r="K25" i="113" s="1"/>
  <c r="J24" i="113"/>
  <c r="K24" i="113" s="1"/>
  <c r="J23" i="113"/>
  <c r="K23" i="113" s="1"/>
  <c r="J22" i="113"/>
  <c r="K22" i="113" s="1"/>
  <c r="J21" i="113"/>
  <c r="K21" i="113" s="1"/>
  <c r="J20" i="113"/>
  <c r="K20" i="113" s="1"/>
  <c r="J19" i="113"/>
  <c r="K19" i="113" s="1"/>
  <c r="J18" i="113"/>
  <c r="K18" i="113" s="1"/>
  <c r="J17" i="113"/>
  <c r="K17" i="113" s="1"/>
  <c r="J16" i="113"/>
  <c r="K16" i="113" s="1"/>
  <c r="J15" i="113"/>
  <c r="K15" i="113" s="1"/>
  <c r="J14" i="113"/>
  <c r="K14" i="113" s="1"/>
  <c r="J13" i="113"/>
  <c r="K13" i="113" s="1"/>
  <c r="J12" i="113"/>
  <c r="K12" i="113" s="1"/>
  <c r="J11" i="113"/>
  <c r="K11" i="113" s="1"/>
  <c r="J10" i="113"/>
  <c r="K10" i="113" s="1"/>
  <c r="J9" i="113"/>
  <c r="K9" i="113" s="1"/>
  <c r="J8" i="113"/>
  <c r="K8" i="113" s="1"/>
  <c r="J7" i="113"/>
  <c r="K7" i="113" s="1"/>
  <c r="J6" i="113"/>
  <c r="K6" i="113" s="1"/>
  <c r="J5" i="113"/>
  <c r="K5" i="113" s="1"/>
  <c r="K4" i="113"/>
  <c r="J73" i="112"/>
  <c r="K73" i="112" s="1"/>
  <c r="J72" i="112"/>
  <c r="K72" i="112" s="1"/>
  <c r="J71" i="112"/>
  <c r="K71" i="112" s="1"/>
  <c r="J70" i="112"/>
  <c r="K70" i="112" s="1"/>
  <c r="J69" i="112"/>
  <c r="K69" i="112" s="1"/>
  <c r="J68" i="112"/>
  <c r="K68" i="112" s="1"/>
  <c r="J67" i="112"/>
  <c r="K67" i="112" s="1"/>
  <c r="J66" i="112"/>
  <c r="K66" i="112" s="1"/>
  <c r="J65" i="112"/>
  <c r="K65" i="112" s="1"/>
  <c r="J64" i="112"/>
  <c r="K64" i="112" s="1"/>
  <c r="J63" i="112"/>
  <c r="K63" i="112" s="1"/>
  <c r="J62" i="112"/>
  <c r="K62" i="112" s="1"/>
  <c r="J61" i="112"/>
  <c r="K61" i="112" s="1"/>
  <c r="J60" i="112"/>
  <c r="K60" i="112" s="1"/>
  <c r="J59" i="112"/>
  <c r="K59" i="112" s="1"/>
  <c r="J58" i="112"/>
  <c r="K58" i="112" s="1"/>
  <c r="J57" i="112"/>
  <c r="K57" i="112" s="1"/>
  <c r="J56" i="112"/>
  <c r="K56" i="112" s="1"/>
  <c r="J55" i="112"/>
  <c r="K55" i="112" s="1"/>
  <c r="J54" i="112"/>
  <c r="K54" i="112" s="1"/>
  <c r="J53" i="112"/>
  <c r="K53" i="112" s="1"/>
  <c r="J52" i="112"/>
  <c r="K52" i="112" s="1"/>
  <c r="J51" i="112"/>
  <c r="K51" i="112" s="1"/>
  <c r="J50" i="112"/>
  <c r="K50" i="112" s="1"/>
  <c r="J49" i="112"/>
  <c r="K49" i="112" s="1"/>
  <c r="J48" i="112"/>
  <c r="K48" i="112" s="1"/>
  <c r="J47" i="112"/>
  <c r="K47" i="112" s="1"/>
  <c r="J46" i="112"/>
  <c r="K46" i="112" s="1"/>
  <c r="J45" i="112"/>
  <c r="K45" i="112" s="1"/>
  <c r="J44" i="112"/>
  <c r="K44" i="112" s="1"/>
  <c r="J43" i="112"/>
  <c r="K43" i="112" s="1"/>
  <c r="J42" i="112"/>
  <c r="K42" i="112" s="1"/>
  <c r="J41" i="112"/>
  <c r="K41" i="112" s="1"/>
  <c r="J40" i="112"/>
  <c r="K40" i="112" s="1"/>
  <c r="J39" i="112"/>
  <c r="K39" i="112" s="1"/>
  <c r="K38" i="112"/>
  <c r="J37" i="112"/>
  <c r="K37" i="112" s="1"/>
  <c r="J36" i="112"/>
  <c r="K36" i="112" s="1"/>
  <c r="J35" i="112"/>
  <c r="K35" i="112" s="1"/>
  <c r="J34" i="112"/>
  <c r="K34" i="112" s="1"/>
  <c r="J33" i="112"/>
  <c r="K33" i="112" s="1"/>
  <c r="J32" i="112"/>
  <c r="K32" i="112" s="1"/>
  <c r="J31" i="112"/>
  <c r="K31" i="112" s="1"/>
  <c r="J30" i="112"/>
  <c r="K30" i="112" s="1"/>
  <c r="J29" i="112"/>
  <c r="K29" i="112" s="1"/>
  <c r="J28" i="112"/>
  <c r="K28" i="112" s="1"/>
  <c r="J27" i="112"/>
  <c r="K27" i="112" s="1"/>
  <c r="J26" i="112"/>
  <c r="K26" i="112" s="1"/>
  <c r="J25" i="112"/>
  <c r="K25" i="112" s="1"/>
  <c r="J24" i="112"/>
  <c r="K24" i="112" s="1"/>
  <c r="J23" i="112"/>
  <c r="K23" i="112" s="1"/>
  <c r="J22" i="112"/>
  <c r="K22" i="112" s="1"/>
  <c r="J21" i="112"/>
  <c r="K21" i="112" s="1"/>
  <c r="J20" i="112"/>
  <c r="K20" i="112" s="1"/>
  <c r="J19" i="112"/>
  <c r="K19" i="112" s="1"/>
  <c r="J18" i="112"/>
  <c r="K18" i="112" s="1"/>
  <c r="J17" i="112"/>
  <c r="K17" i="112" s="1"/>
  <c r="J16" i="112"/>
  <c r="K16" i="112" s="1"/>
  <c r="J15" i="112"/>
  <c r="K15" i="112" s="1"/>
  <c r="J14" i="112"/>
  <c r="K14" i="112" s="1"/>
  <c r="J13" i="112"/>
  <c r="K13" i="112" s="1"/>
  <c r="J12" i="112"/>
  <c r="K12" i="112" s="1"/>
  <c r="J11" i="112"/>
  <c r="K11" i="112" s="1"/>
  <c r="J10" i="112"/>
  <c r="K10" i="112" s="1"/>
  <c r="J9" i="112"/>
  <c r="K9" i="112" s="1"/>
  <c r="J8" i="112"/>
  <c r="K8" i="112" s="1"/>
  <c r="J7" i="112"/>
  <c r="K7" i="112" s="1"/>
  <c r="J6" i="112"/>
  <c r="K6" i="112" s="1"/>
  <c r="J5" i="112"/>
  <c r="K5" i="112" s="1"/>
  <c r="J4" i="112"/>
  <c r="K4" i="112" s="1"/>
  <c r="J73" i="111"/>
  <c r="K73" i="111" s="1"/>
  <c r="J72" i="111"/>
  <c r="K72" i="111" s="1"/>
  <c r="J71" i="111"/>
  <c r="K71" i="111" s="1"/>
  <c r="J70" i="111"/>
  <c r="K70" i="111" s="1"/>
  <c r="J69" i="111"/>
  <c r="K69" i="111" s="1"/>
  <c r="J68" i="111"/>
  <c r="K68" i="111" s="1"/>
  <c r="J67" i="111"/>
  <c r="K67" i="111" s="1"/>
  <c r="J66" i="111"/>
  <c r="K66" i="111" s="1"/>
  <c r="J65" i="111"/>
  <c r="K65" i="111" s="1"/>
  <c r="J64" i="111"/>
  <c r="K64" i="111" s="1"/>
  <c r="J63" i="111"/>
  <c r="K63" i="111" s="1"/>
  <c r="J62" i="111"/>
  <c r="K62" i="111" s="1"/>
  <c r="J61" i="111"/>
  <c r="K61" i="111" s="1"/>
  <c r="J60" i="111"/>
  <c r="K60" i="111" s="1"/>
  <c r="J59" i="111"/>
  <c r="K59" i="111" s="1"/>
  <c r="J58" i="111"/>
  <c r="K58" i="111" s="1"/>
  <c r="J57" i="111"/>
  <c r="K57" i="111" s="1"/>
  <c r="J56" i="111"/>
  <c r="K56" i="111" s="1"/>
  <c r="J55" i="111"/>
  <c r="K55" i="111" s="1"/>
  <c r="J54" i="111"/>
  <c r="K54" i="111" s="1"/>
  <c r="J53" i="111"/>
  <c r="K53" i="111" s="1"/>
  <c r="J52" i="111"/>
  <c r="K52" i="111" s="1"/>
  <c r="J51" i="111"/>
  <c r="K51" i="111" s="1"/>
  <c r="J50" i="111"/>
  <c r="K50" i="111" s="1"/>
  <c r="J49" i="111"/>
  <c r="K49" i="111" s="1"/>
  <c r="J48" i="111"/>
  <c r="K48" i="111" s="1"/>
  <c r="J47" i="111"/>
  <c r="K47" i="111" s="1"/>
  <c r="J46" i="111"/>
  <c r="K46" i="111" s="1"/>
  <c r="J45" i="111"/>
  <c r="K45" i="111" s="1"/>
  <c r="J44" i="111"/>
  <c r="K44" i="111" s="1"/>
  <c r="J43" i="111"/>
  <c r="K43" i="111" s="1"/>
  <c r="J42" i="111"/>
  <c r="K42" i="111" s="1"/>
  <c r="J41" i="111"/>
  <c r="K41" i="111" s="1"/>
  <c r="J40" i="111"/>
  <c r="K40" i="111" s="1"/>
  <c r="J39" i="111"/>
  <c r="K39" i="111" s="1"/>
  <c r="J38" i="111"/>
  <c r="K38" i="111" s="1"/>
  <c r="J37" i="111"/>
  <c r="K37" i="111" s="1"/>
  <c r="J36" i="111"/>
  <c r="K36" i="111" s="1"/>
  <c r="J35" i="111"/>
  <c r="K35" i="111" s="1"/>
  <c r="J34" i="111"/>
  <c r="K34" i="111" s="1"/>
  <c r="J33" i="111"/>
  <c r="K33" i="111" s="1"/>
  <c r="J32" i="111"/>
  <c r="K32" i="111" s="1"/>
  <c r="J31" i="111"/>
  <c r="K31" i="111" s="1"/>
  <c r="J30" i="111"/>
  <c r="K30" i="111" s="1"/>
  <c r="J29" i="111"/>
  <c r="K29" i="111" s="1"/>
  <c r="J28" i="111"/>
  <c r="K28" i="111" s="1"/>
  <c r="J27" i="111"/>
  <c r="K27" i="111" s="1"/>
  <c r="J26" i="111"/>
  <c r="K26" i="111" s="1"/>
  <c r="J25" i="111"/>
  <c r="K25" i="111" s="1"/>
  <c r="J24" i="111"/>
  <c r="K24" i="111" s="1"/>
  <c r="J23" i="111"/>
  <c r="K23" i="111" s="1"/>
  <c r="J22" i="111"/>
  <c r="K22" i="111" s="1"/>
  <c r="J21" i="111"/>
  <c r="K21" i="111" s="1"/>
  <c r="J20" i="111"/>
  <c r="K20" i="111" s="1"/>
  <c r="J19" i="111"/>
  <c r="K19" i="111" s="1"/>
  <c r="J18" i="111"/>
  <c r="K18" i="111" s="1"/>
  <c r="J17" i="111"/>
  <c r="K17" i="111" s="1"/>
  <c r="J16" i="111"/>
  <c r="K16" i="111" s="1"/>
  <c r="J15" i="111"/>
  <c r="K15" i="111" s="1"/>
  <c r="J14" i="111"/>
  <c r="K14" i="111" s="1"/>
  <c r="J13" i="111"/>
  <c r="K13" i="111" s="1"/>
  <c r="J12" i="111"/>
  <c r="K12" i="111" s="1"/>
  <c r="J11" i="111"/>
  <c r="K11" i="111" s="1"/>
  <c r="J10" i="111"/>
  <c r="K10" i="111" s="1"/>
  <c r="J9" i="111"/>
  <c r="K9" i="111" s="1"/>
  <c r="J8" i="111"/>
  <c r="K8" i="111" s="1"/>
  <c r="J7" i="111"/>
  <c r="K7" i="111" s="1"/>
  <c r="J6" i="111"/>
  <c r="K6" i="111" s="1"/>
  <c r="J5" i="111"/>
  <c r="K5" i="111" s="1"/>
  <c r="J4" i="111"/>
  <c r="K4" i="111" s="1"/>
  <c r="J73" i="110"/>
  <c r="K73" i="110" s="1"/>
  <c r="J72" i="110"/>
  <c r="K72" i="110" s="1"/>
  <c r="J71" i="110"/>
  <c r="K71" i="110" s="1"/>
  <c r="J70" i="110"/>
  <c r="K70" i="110" s="1"/>
  <c r="J69" i="110"/>
  <c r="K69" i="110" s="1"/>
  <c r="J68" i="110"/>
  <c r="K68" i="110" s="1"/>
  <c r="J67" i="110"/>
  <c r="K67" i="110" s="1"/>
  <c r="J66" i="110"/>
  <c r="K66" i="110" s="1"/>
  <c r="J65" i="110"/>
  <c r="K65" i="110" s="1"/>
  <c r="J64" i="110"/>
  <c r="K64" i="110" s="1"/>
  <c r="J63" i="110"/>
  <c r="K63" i="110" s="1"/>
  <c r="J62" i="110"/>
  <c r="K62" i="110" s="1"/>
  <c r="J61" i="110"/>
  <c r="K61" i="110" s="1"/>
  <c r="J60" i="110"/>
  <c r="K60" i="110" s="1"/>
  <c r="J59" i="110"/>
  <c r="K59" i="110" s="1"/>
  <c r="J58" i="110"/>
  <c r="K58" i="110" s="1"/>
  <c r="J57" i="110"/>
  <c r="K57" i="110" s="1"/>
  <c r="J56" i="110"/>
  <c r="K56" i="110" s="1"/>
  <c r="J55" i="110"/>
  <c r="K55" i="110" s="1"/>
  <c r="J54" i="110"/>
  <c r="K54" i="110" s="1"/>
  <c r="J53" i="110"/>
  <c r="K53" i="110" s="1"/>
  <c r="J52" i="110"/>
  <c r="K52" i="110" s="1"/>
  <c r="J51" i="110"/>
  <c r="K51" i="110" s="1"/>
  <c r="J50" i="110"/>
  <c r="K50" i="110" s="1"/>
  <c r="J49" i="110"/>
  <c r="K49" i="110" s="1"/>
  <c r="J48" i="110"/>
  <c r="K48" i="110" s="1"/>
  <c r="J47" i="110"/>
  <c r="K47" i="110" s="1"/>
  <c r="J46" i="110"/>
  <c r="K46" i="110" s="1"/>
  <c r="J45" i="110"/>
  <c r="K45" i="110" s="1"/>
  <c r="J44" i="110"/>
  <c r="K44" i="110" s="1"/>
  <c r="J43" i="110"/>
  <c r="K43" i="110" s="1"/>
  <c r="J42" i="110"/>
  <c r="K42" i="110" s="1"/>
  <c r="J41" i="110"/>
  <c r="K41" i="110" s="1"/>
  <c r="J40" i="110"/>
  <c r="K40" i="110" s="1"/>
  <c r="J39" i="110"/>
  <c r="K39" i="110" s="1"/>
  <c r="J38" i="110"/>
  <c r="K38" i="110" s="1"/>
  <c r="J37" i="110"/>
  <c r="K37" i="110" s="1"/>
  <c r="J36" i="110"/>
  <c r="K36" i="110" s="1"/>
  <c r="J35" i="110"/>
  <c r="K35" i="110" s="1"/>
  <c r="J34" i="110"/>
  <c r="K34" i="110" s="1"/>
  <c r="J33" i="110"/>
  <c r="K33" i="110" s="1"/>
  <c r="J32" i="110"/>
  <c r="K32" i="110" s="1"/>
  <c r="J31" i="110"/>
  <c r="K31" i="110" s="1"/>
  <c r="J30" i="110"/>
  <c r="K30" i="110" s="1"/>
  <c r="J29" i="110"/>
  <c r="K29" i="110" s="1"/>
  <c r="J28" i="110"/>
  <c r="K28" i="110" s="1"/>
  <c r="J27" i="110"/>
  <c r="K27" i="110" s="1"/>
  <c r="J26" i="110"/>
  <c r="K26" i="110" s="1"/>
  <c r="J25" i="110"/>
  <c r="K25" i="110" s="1"/>
  <c r="J24" i="110"/>
  <c r="K24" i="110" s="1"/>
  <c r="J23" i="110"/>
  <c r="K23" i="110" s="1"/>
  <c r="J22" i="110"/>
  <c r="K22" i="110" s="1"/>
  <c r="J21" i="110"/>
  <c r="K21" i="110" s="1"/>
  <c r="J20" i="110"/>
  <c r="K20" i="110" s="1"/>
  <c r="J19" i="110"/>
  <c r="K19" i="110" s="1"/>
  <c r="J18" i="110"/>
  <c r="K18" i="110" s="1"/>
  <c r="J17" i="110"/>
  <c r="K17" i="110" s="1"/>
  <c r="J16" i="110"/>
  <c r="K16" i="110" s="1"/>
  <c r="J15" i="110"/>
  <c r="K15" i="110" s="1"/>
  <c r="J14" i="110"/>
  <c r="K14" i="110" s="1"/>
  <c r="J13" i="110"/>
  <c r="K13" i="110" s="1"/>
  <c r="J12" i="110"/>
  <c r="K12" i="110" s="1"/>
  <c r="J11" i="110"/>
  <c r="K11" i="110" s="1"/>
  <c r="J10" i="110"/>
  <c r="K10" i="110" s="1"/>
  <c r="J9" i="110"/>
  <c r="K9" i="110" s="1"/>
  <c r="J8" i="110"/>
  <c r="K8" i="110" s="1"/>
  <c r="J7" i="110"/>
  <c r="K7" i="110" s="1"/>
  <c r="J6" i="110"/>
  <c r="K6" i="110" s="1"/>
  <c r="J5" i="110"/>
  <c r="K5" i="110" s="1"/>
  <c r="J4" i="110"/>
  <c r="K4" i="110" s="1"/>
  <c r="J73" i="109"/>
  <c r="K73" i="109" s="1"/>
  <c r="J72" i="109"/>
  <c r="K72" i="109" s="1"/>
  <c r="J71" i="109"/>
  <c r="K71" i="109" s="1"/>
  <c r="J70" i="109"/>
  <c r="K70" i="109" s="1"/>
  <c r="J69" i="109"/>
  <c r="K69" i="109" s="1"/>
  <c r="J68" i="109"/>
  <c r="K68" i="109" s="1"/>
  <c r="J67" i="109"/>
  <c r="K67" i="109" s="1"/>
  <c r="J66" i="109"/>
  <c r="K66" i="109" s="1"/>
  <c r="J65" i="109"/>
  <c r="K65" i="109" s="1"/>
  <c r="J64" i="109"/>
  <c r="K64" i="109" s="1"/>
  <c r="J63" i="109"/>
  <c r="K63" i="109" s="1"/>
  <c r="J62" i="109"/>
  <c r="K62" i="109" s="1"/>
  <c r="J61" i="109"/>
  <c r="K61" i="109" s="1"/>
  <c r="J60" i="109"/>
  <c r="K60" i="109" s="1"/>
  <c r="J59" i="109"/>
  <c r="K59" i="109" s="1"/>
  <c r="J58" i="109"/>
  <c r="K58" i="109" s="1"/>
  <c r="J57" i="109"/>
  <c r="K57" i="109" s="1"/>
  <c r="J56" i="109"/>
  <c r="K56" i="109" s="1"/>
  <c r="J55" i="109"/>
  <c r="K55" i="109" s="1"/>
  <c r="J54" i="109"/>
  <c r="K54" i="109" s="1"/>
  <c r="J53" i="109"/>
  <c r="K53" i="109" s="1"/>
  <c r="J52" i="109"/>
  <c r="K52" i="109" s="1"/>
  <c r="J51" i="109"/>
  <c r="K51" i="109" s="1"/>
  <c r="J50" i="109"/>
  <c r="K50" i="109" s="1"/>
  <c r="J49" i="109"/>
  <c r="K49" i="109" s="1"/>
  <c r="J48" i="109"/>
  <c r="K48" i="109" s="1"/>
  <c r="J47" i="109"/>
  <c r="K47" i="109" s="1"/>
  <c r="J46" i="109"/>
  <c r="K46" i="109" s="1"/>
  <c r="J45" i="109"/>
  <c r="K45" i="109" s="1"/>
  <c r="J44" i="109"/>
  <c r="K44" i="109" s="1"/>
  <c r="J43" i="109"/>
  <c r="K43" i="109" s="1"/>
  <c r="J42" i="109"/>
  <c r="K42" i="109" s="1"/>
  <c r="J41" i="109"/>
  <c r="K41" i="109" s="1"/>
  <c r="J40" i="109"/>
  <c r="K40" i="109" s="1"/>
  <c r="J39" i="109"/>
  <c r="K39" i="109" s="1"/>
  <c r="J38" i="109"/>
  <c r="K38" i="109" s="1"/>
  <c r="J37" i="109"/>
  <c r="K37" i="109" s="1"/>
  <c r="J36" i="109"/>
  <c r="K36" i="109" s="1"/>
  <c r="J35" i="109"/>
  <c r="K35" i="109" s="1"/>
  <c r="J34" i="109"/>
  <c r="K34" i="109" s="1"/>
  <c r="J33" i="109"/>
  <c r="K33" i="109" s="1"/>
  <c r="J32" i="109"/>
  <c r="K32" i="109" s="1"/>
  <c r="J31" i="109"/>
  <c r="K31" i="109" s="1"/>
  <c r="J30" i="109"/>
  <c r="K30" i="109" s="1"/>
  <c r="J29" i="109"/>
  <c r="K29" i="109" s="1"/>
  <c r="J28" i="109"/>
  <c r="K28" i="109" s="1"/>
  <c r="J27" i="109"/>
  <c r="K27" i="109" s="1"/>
  <c r="J26" i="109"/>
  <c r="K26" i="109" s="1"/>
  <c r="J25" i="109"/>
  <c r="K25" i="109" s="1"/>
  <c r="J24" i="109"/>
  <c r="K24" i="109" s="1"/>
  <c r="J23" i="109"/>
  <c r="K23" i="109" s="1"/>
  <c r="J22" i="109"/>
  <c r="K22" i="109" s="1"/>
  <c r="J21" i="109"/>
  <c r="K21" i="109" s="1"/>
  <c r="J20" i="109"/>
  <c r="K20" i="109" s="1"/>
  <c r="J19" i="109"/>
  <c r="K19" i="109" s="1"/>
  <c r="J18" i="109"/>
  <c r="K18" i="109" s="1"/>
  <c r="J17" i="109"/>
  <c r="K17" i="109" s="1"/>
  <c r="J16" i="109"/>
  <c r="K16" i="109" s="1"/>
  <c r="J15" i="109"/>
  <c r="K15" i="109" s="1"/>
  <c r="J14" i="109"/>
  <c r="K14" i="109" s="1"/>
  <c r="J13" i="109"/>
  <c r="K13" i="109" s="1"/>
  <c r="J12" i="109"/>
  <c r="K12" i="109" s="1"/>
  <c r="J11" i="109"/>
  <c r="K11" i="109" s="1"/>
  <c r="J10" i="109"/>
  <c r="K10" i="109" s="1"/>
  <c r="J9" i="109"/>
  <c r="K9" i="109" s="1"/>
  <c r="J8" i="109"/>
  <c r="K8" i="109" s="1"/>
  <c r="J7" i="109"/>
  <c r="K7" i="109" s="1"/>
  <c r="J6" i="109"/>
  <c r="K6" i="109" s="1"/>
  <c r="J5" i="109"/>
  <c r="K5" i="109" s="1"/>
  <c r="K4" i="109"/>
  <c r="J73" i="108"/>
  <c r="K73" i="108" s="1"/>
  <c r="J72" i="108"/>
  <c r="K72" i="108" s="1"/>
  <c r="J71" i="108"/>
  <c r="K71" i="108" s="1"/>
  <c r="J70" i="108"/>
  <c r="K70" i="108" s="1"/>
  <c r="J69" i="108"/>
  <c r="K69" i="108" s="1"/>
  <c r="J68" i="108"/>
  <c r="K68" i="108" s="1"/>
  <c r="J67" i="108"/>
  <c r="K67" i="108" s="1"/>
  <c r="J66" i="108"/>
  <c r="K66" i="108" s="1"/>
  <c r="J65" i="108"/>
  <c r="K65" i="108" s="1"/>
  <c r="J64" i="108"/>
  <c r="K64" i="108" s="1"/>
  <c r="J63" i="108"/>
  <c r="K63" i="108" s="1"/>
  <c r="J62" i="108"/>
  <c r="K62" i="108" s="1"/>
  <c r="J61" i="108"/>
  <c r="K61" i="108" s="1"/>
  <c r="J60" i="108"/>
  <c r="K60" i="108" s="1"/>
  <c r="J59" i="108"/>
  <c r="K59" i="108" s="1"/>
  <c r="J58" i="108"/>
  <c r="K58" i="108" s="1"/>
  <c r="J57" i="108"/>
  <c r="K57" i="108" s="1"/>
  <c r="J56" i="108"/>
  <c r="K56" i="108" s="1"/>
  <c r="J55" i="108"/>
  <c r="K55" i="108" s="1"/>
  <c r="J54" i="108"/>
  <c r="K54" i="108" s="1"/>
  <c r="J53" i="108"/>
  <c r="K53" i="108" s="1"/>
  <c r="J52" i="108"/>
  <c r="K52" i="108" s="1"/>
  <c r="J51" i="108"/>
  <c r="K51" i="108" s="1"/>
  <c r="J50" i="108"/>
  <c r="K50" i="108" s="1"/>
  <c r="J49" i="108"/>
  <c r="K49" i="108" s="1"/>
  <c r="J48" i="108"/>
  <c r="K48" i="108" s="1"/>
  <c r="J47" i="108"/>
  <c r="K47" i="108" s="1"/>
  <c r="J46" i="108"/>
  <c r="K46" i="108" s="1"/>
  <c r="J45" i="108"/>
  <c r="K45" i="108" s="1"/>
  <c r="J44" i="108"/>
  <c r="K44" i="108" s="1"/>
  <c r="J43" i="108"/>
  <c r="K43" i="108" s="1"/>
  <c r="J42" i="108"/>
  <c r="K42" i="108" s="1"/>
  <c r="J41" i="108"/>
  <c r="K41" i="108" s="1"/>
  <c r="J40" i="108"/>
  <c r="K40" i="108" s="1"/>
  <c r="J39" i="108"/>
  <c r="K39" i="108" s="1"/>
  <c r="J38" i="108"/>
  <c r="K38" i="108" s="1"/>
  <c r="J37" i="108"/>
  <c r="K37" i="108" s="1"/>
  <c r="J36" i="108"/>
  <c r="K36" i="108" s="1"/>
  <c r="J35" i="108"/>
  <c r="K35" i="108" s="1"/>
  <c r="J34" i="108"/>
  <c r="K34" i="108" s="1"/>
  <c r="J33" i="108"/>
  <c r="K33" i="108" s="1"/>
  <c r="J32" i="108"/>
  <c r="K32" i="108" s="1"/>
  <c r="J31" i="108"/>
  <c r="K31" i="108" s="1"/>
  <c r="J30" i="108"/>
  <c r="K30" i="108" s="1"/>
  <c r="J29" i="108"/>
  <c r="K29" i="108" s="1"/>
  <c r="J28" i="108"/>
  <c r="K28" i="108" s="1"/>
  <c r="J27" i="108"/>
  <c r="K27" i="108" s="1"/>
  <c r="J26" i="108"/>
  <c r="K26" i="108" s="1"/>
  <c r="J25" i="108"/>
  <c r="K25" i="108" s="1"/>
  <c r="J24" i="108"/>
  <c r="K24" i="108" s="1"/>
  <c r="J23" i="108"/>
  <c r="K23" i="108" s="1"/>
  <c r="J22" i="108"/>
  <c r="K22" i="108" s="1"/>
  <c r="J21" i="108"/>
  <c r="K21" i="108" s="1"/>
  <c r="J20" i="108"/>
  <c r="K20" i="108" s="1"/>
  <c r="J19" i="108"/>
  <c r="K19" i="108" s="1"/>
  <c r="J18" i="108"/>
  <c r="K18" i="108" s="1"/>
  <c r="J17" i="108"/>
  <c r="K17" i="108" s="1"/>
  <c r="J16" i="108"/>
  <c r="K16" i="108" s="1"/>
  <c r="J15" i="108"/>
  <c r="K15" i="108" s="1"/>
  <c r="J14" i="108"/>
  <c r="K14" i="108" s="1"/>
  <c r="J13" i="108"/>
  <c r="K13" i="108" s="1"/>
  <c r="J12" i="108"/>
  <c r="K12" i="108" s="1"/>
  <c r="J11" i="108"/>
  <c r="K11" i="108" s="1"/>
  <c r="J10" i="108"/>
  <c r="K10" i="108" s="1"/>
  <c r="J9" i="108"/>
  <c r="K9" i="108" s="1"/>
  <c r="J8" i="108"/>
  <c r="K8" i="108" s="1"/>
  <c r="J7" i="108"/>
  <c r="K7" i="108" s="1"/>
  <c r="K6" i="108"/>
  <c r="J5" i="108"/>
  <c r="K5" i="108" s="1"/>
  <c r="J4" i="108"/>
  <c r="K4" i="108" s="1"/>
  <c r="J73" i="107"/>
  <c r="K73" i="107" s="1"/>
  <c r="J72" i="107"/>
  <c r="K72" i="107" s="1"/>
  <c r="J71" i="107"/>
  <c r="K71" i="107" s="1"/>
  <c r="J70" i="107"/>
  <c r="K70" i="107" s="1"/>
  <c r="J69" i="107"/>
  <c r="K69" i="107" s="1"/>
  <c r="J68" i="107"/>
  <c r="K68" i="107" s="1"/>
  <c r="J67" i="107"/>
  <c r="K67" i="107" s="1"/>
  <c r="J66" i="107"/>
  <c r="K66" i="107" s="1"/>
  <c r="J65" i="107"/>
  <c r="K65" i="107" s="1"/>
  <c r="J64" i="107"/>
  <c r="K64" i="107" s="1"/>
  <c r="J63" i="107"/>
  <c r="K63" i="107" s="1"/>
  <c r="J62" i="107"/>
  <c r="K62" i="107" s="1"/>
  <c r="J61" i="107"/>
  <c r="K61" i="107" s="1"/>
  <c r="J60" i="107"/>
  <c r="K60" i="107" s="1"/>
  <c r="J59" i="107"/>
  <c r="K59" i="107" s="1"/>
  <c r="J58" i="107"/>
  <c r="K58" i="107" s="1"/>
  <c r="J57" i="107"/>
  <c r="K57" i="107" s="1"/>
  <c r="J56" i="107"/>
  <c r="K56" i="107" s="1"/>
  <c r="J55" i="107"/>
  <c r="K55" i="107" s="1"/>
  <c r="J54" i="107"/>
  <c r="K54" i="107" s="1"/>
  <c r="J53" i="107"/>
  <c r="K53" i="107" s="1"/>
  <c r="J52" i="107"/>
  <c r="K52" i="107" s="1"/>
  <c r="J51" i="107"/>
  <c r="K51" i="107" s="1"/>
  <c r="J50" i="107"/>
  <c r="K50" i="107" s="1"/>
  <c r="J49" i="107"/>
  <c r="K49" i="107" s="1"/>
  <c r="J48" i="107"/>
  <c r="K48" i="107" s="1"/>
  <c r="J47" i="107"/>
  <c r="K47" i="107" s="1"/>
  <c r="J46" i="107"/>
  <c r="K46" i="107" s="1"/>
  <c r="J45" i="107"/>
  <c r="K45" i="107" s="1"/>
  <c r="J44" i="107"/>
  <c r="K44" i="107" s="1"/>
  <c r="J43" i="107"/>
  <c r="K43" i="107" s="1"/>
  <c r="J42" i="107"/>
  <c r="K42" i="107" s="1"/>
  <c r="J41" i="107"/>
  <c r="K41" i="107" s="1"/>
  <c r="J40" i="107"/>
  <c r="K40" i="107" s="1"/>
  <c r="J39" i="107"/>
  <c r="K39" i="107" s="1"/>
  <c r="J38" i="107"/>
  <c r="K38" i="107" s="1"/>
  <c r="J37" i="107"/>
  <c r="K37" i="107" s="1"/>
  <c r="J36" i="107"/>
  <c r="K36" i="107" s="1"/>
  <c r="J35" i="107"/>
  <c r="K35" i="107" s="1"/>
  <c r="J34" i="107"/>
  <c r="K34" i="107" s="1"/>
  <c r="J33" i="107"/>
  <c r="K33" i="107" s="1"/>
  <c r="J32" i="107"/>
  <c r="K32" i="107" s="1"/>
  <c r="J31" i="107"/>
  <c r="K31" i="107" s="1"/>
  <c r="J30" i="107"/>
  <c r="K30" i="107" s="1"/>
  <c r="J29" i="107"/>
  <c r="K29" i="107" s="1"/>
  <c r="J28" i="107"/>
  <c r="K28" i="107" s="1"/>
  <c r="J27" i="107"/>
  <c r="K27" i="107" s="1"/>
  <c r="J26" i="107"/>
  <c r="K26" i="107" s="1"/>
  <c r="J25" i="107"/>
  <c r="K25" i="107" s="1"/>
  <c r="J24" i="107"/>
  <c r="K24" i="107" s="1"/>
  <c r="J23" i="107"/>
  <c r="K23" i="107" s="1"/>
  <c r="J21" i="107"/>
  <c r="K21" i="107" s="1"/>
  <c r="J20" i="107"/>
  <c r="K20" i="107" s="1"/>
  <c r="J19" i="107"/>
  <c r="K19" i="107" s="1"/>
  <c r="J18" i="107"/>
  <c r="K18" i="107" s="1"/>
  <c r="J17" i="107"/>
  <c r="K17" i="107" s="1"/>
  <c r="J16" i="107"/>
  <c r="K16" i="107" s="1"/>
  <c r="J15" i="107"/>
  <c r="K15" i="107" s="1"/>
  <c r="J14" i="107"/>
  <c r="K14" i="107" s="1"/>
  <c r="J13" i="107"/>
  <c r="K13" i="107" s="1"/>
  <c r="J12" i="107"/>
  <c r="K12" i="107" s="1"/>
  <c r="J11" i="107"/>
  <c r="K11" i="107" s="1"/>
  <c r="J10" i="107"/>
  <c r="K10" i="107" s="1"/>
  <c r="J9" i="107"/>
  <c r="K9" i="107" s="1"/>
  <c r="J8" i="107"/>
  <c r="K8" i="107" s="1"/>
  <c r="J7" i="107"/>
  <c r="K7" i="107" s="1"/>
  <c r="J6" i="107"/>
  <c r="K6" i="107" s="1"/>
  <c r="J5" i="107"/>
  <c r="K5" i="107" s="1"/>
  <c r="K4" i="107"/>
  <c r="J73" i="106"/>
  <c r="K73" i="106" s="1"/>
  <c r="J72" i="106"/>
  <c r="K72" i="106" s="1"/>
  <c r="J71" i="106"/>
  <c r="K71" i="106" s="1"/>
  <c r="J70" i="106"/>
  <c r="K70" i="106" s="1"/>
  <c r="J69" i="106"/>
  <c r="K69" i="106" s="1"/>
  <c r="J68" i="106"/>
  <c r="K68" i="106" s="1"/>
  <c r="J67" i="106"/>
  <c r="K67" i="106" s="1"/>
  <c r="J66" i="106"/>
  <c r="K66" i="106" s="1"/>
  <c r="J65" i="106"/>
  <c r="K65" i="106" s="1"/>
  <c r="J64" i="106"/>
  <c r="K64" i="106" s="1"/>
  <c r="J63" i="106"/>
  <c r="K63" i="106" s="1"/>
  <c r="J62" i="106"/>
  <c r="K62" i="106" s="1"/>
  <c r="J61" i="106"/>
  <c r="K61" i="106" s="1"/>
  <c r="J60" i="106"/>
  <c r="K60" i="106" s="1"/>
  <c r="J59" i="106"/>
  <c r="K59" i="106" s="1"/>
  <c r="J58" i="106"/>
  <c r="K58" i="106" s="1"/>
  <c r="J57" i="106"/>
  <c r="K57" i="106" s="1"/>
  <c r="J56" i="106"/>
  <c r="K56" i="106" s="1"/>
  <c r="J55" i="106"/>
  <c r="K55" i="106" s="1"/>
  <c r="J54" i="106"/>
  <c r="K54" i="106" s="1"/>
  <c r="J53" i="106"/>
  <c r="K53" i="106" s="1"/>
  <c r="J52" i="106"/>
  <c r="K52" i="106" s="1"/>
  <c r="J51" i="106"/>
  <c r="K51" i="106" s="1"/>
  <c r="J50" i="106"/>
  <c r="K50" i="106" s="1"/>
  <c r="J49" i="106"/>
  <c r="K49" i="106" s="1"/>
  <c r="J48" i="106"/>
  <c r="K48" i="106" s="1"/>
  <c r="J47" i="106"/>
  <c r="K47" i="106" s="1"/>
  <c r="J46" i="106"/>
  <c r="K46" i="106" s="1"/>
  <c r="J45" i="106"/>
  <c r="K45" i="106" s="1"/>
  <c r="J44" i="106"/>
  <c r="K44" i="106" s="1"/>
  <c r="J43" i="106"/>
  <c r="K43" i="106" s="1"/>
  <c r="J42" i="106"/>
  <c r="K42" i="106" s="1"/>
  <c r="J41" i="106"/>
  <c r="K41" i="106" s="1"/>
  <c r="J40" i="106"/>
  <c r="K40" i="106" s="1"/>
  <c r="J39" i="106"/>
  <c r="K39" i="106" s="1"/>
  <c r="J38" i="106"/>
  <c r="K38" i="106" s="1"/>
  <c r="J37" i="106"/>
  <c r="K37" i="106" s="1"/>
  <c r="J36" i="106"/>
  <c r="K36" i="106" s="1"/>
  <c r="J35" i="106"/>
  <c r="K35" i="106" s="1"/>
  <c r="J34" i="106"/>
  <c r="K34" i="106" s="1"/>
  <c r="J33" i="106"/>
  <c r="K33" i="106" s="1"/>
  <c r="J32" i="106"/>
  <c r="K32" i="106" s="1"/>
  <c r="J31" i="106"/>
  <c r="K31" i="106" s="1"/>
  <c r="J30" i="106"/>
  <c r="K30" i="106" s="1"/>
  <c r="J29" i="106"/>
  <c r="K29" i="106" s="1"/>
  <c r="J28" i="106"/>
  <c r="K28" i="106" s="1"/>
  <c r="J27" i="106"/>
  <c r="K27" i="106" s="1"/>
  <c r="J26" i="106"/>
  <c r="K26" i="106" s="1"/>
  <c r="J25" i="106"/>
  <c r="K25" i="106" s="1"/>
  <c r="J24" i="106"/>
  <c r="K24" i="106" s="1"/>
  <c r="J23" i="106"/>
  <c r="K23" i="106" s="1"/>
  <c r="J22" i="106"/>
  <c r="K22" i="106" s="1"/>
  <c r="J21" i="106"/>
  <c r="K21" i="106" s="1"/>
  <c r="J20" i="106"/>
  <c r="K20" i="106" s="1"/>
  <c r="J19" i="106"/>
  <c r="K19" i="106" s="1"/>
  <c r="J18" i="106"/>
  <c r="K18" i="106" s="1"/>
  <c r="J17" i="106"/>
  <c r="K17" i="106" s="1"/>
  <c r="J16" i="106"/>
  <c r="K16" i="106" s="1"/>
  <c r="J15" i="106"/>
  <c r="K15" i="106" s="1"/>
  <c r="J14" i="106"/>
  <c r="K14" i="106" s="1"/>
  <c r="J13" i="106"/>
  <c r="K13" i="106" s="1"/>
  <c r="J12" i="106"/>
  <c r="K12" i="106" s="1"/>
  <c r="J11" i="106"/>
  <c r="K11" i="106" s="1"/>
  <c r="J10" i="106"/>
  <c r="K10" i="106" s="1"/>
  <c r="J9" i="106"/>
  <c r="K9" i="106" s="1"/>
  <c r="J8" i="106"/>
  <c r="K8" i="106" s="1"/>
  <c r="J7" i="106"/>
  <c r="K7" i="106" s="1"/>
  <c r="J6" i="106"/>
  <c r="K6" i="106" s="1"/>
  <c r="J5" i="106"/>
  <c r="K5" i="106" s="1"/>
  <c r="K4" i="106"/>
  <c r="J73" i="105"/>
  <c r="K73" i="105" s="1"/>
  <c r="J72" i="105"/>
  <c r="K72" i="105" s="1"/>
  <c r="J71" i="105"/>
  <c r="K71" i="105" s="1"/>
  <c r="J70" i="105"/>
  <c r="K70" i="105" s="1"/>
  <c r="J69" i="105"/>
  <c r="K69" i="105" s="1"/>
  <c r="J68" i="105"/>
  <c r="K68" i="105" s="1"/>
  <c r="J67" i="105"/>
  <c r="K67" i="105" s="1"/>
  <c r="J66" i="105"/>
  <c r="K66" i="105" s="1"/>
  <c r="J65" i="105"/>
  <c r="K65" i="105" s="1"/>
  <c r="J64" i="105"/>
  <c r="K64" i="105" s="1"/>
  <c r="J63" i="105"/>
  <c r="K63" i="105" s="1"/>
  <c r="J62" i="105"/>
  <c r="K62" i="105" s="1"/>
  <c r="J61" i="105"/>
  <c r="K61" i="105" s="1"/>
  <c r="J60" i="105"/>
  <c r="K60" i="105" s="1"/>
  <c r="J59" i="105"/>
  <c r="K59" i="105" s="1"/>
  <c r="J58" i="105"/>
  <c r="K58" i="105" s="1"/>
  <c r="J57" i="105"/>
  <c r="K57" i="105" s="1"/>
  <c r="J56" i="105"/>
  <c r="K56" i="105" s="1"/>
  <c r="J55" i="105"/>
  <c r="K55" i="105" s="1"/>
  <c r="J54" i="105"/>
  <c r="K54" i="105" s="1"/>
  <c r="J53" i="105"/>
  <c r="K53" i="105" s="1"/>
  <c r="J52" i="105"/>
  <c r="K52" i="105" s="1"/>
  <c r="J51" i="105"/>
  <c r="K51" i="105" s="1"/>
  <c r="J50" i="105"/>
  <c r="K50" i="105" s="1"/>
  <c r="J49" i="105"/>
  <c r="K49" i="105" s="1"/>
  <c r="J48" i="105"/>
  <c r="K48" i="105" s="1"/>
  <c r="J47" i="105"/>
  <c r="K47" i="105" s="1"/>
  <c r="J46" i="105"/>
  <c r="K46" i="105" s="1"/>
  <c r="J45" i="105"/>
  <c r="K45" i="105" s="1"/>
  <c r="J44" i="105"/>
  <c r="K44" i="105" s="1"/>
  <c r="J43" i="105"/>
  <c r="K43" i="105" s="1"/>
  <c r="J42" i="105"/>
  <c r="K42" i="105" s="1"/>
  <c r="J41" i="105"/>
  <c r="K41" i="105" s="1"/>
  <c r="J40" i="105"/>
  <c r="K40" i="105" s="1"/>
  <c r="J39" i="105"/>
  <c r="K39" i="105" s="1"/>
  <c r="J38" i="105"/>
  <c r="K38" i="105" s="1"/>
  <c r="J37" i="105"/>
  <c r="K37" i="105" s="1"/>
  <c r="J36" i="105"/>
  <c r="K36" i="105" s="1"/>
  <c r="J35" i="105"/>
  <c r="K35" i="105" s="1"/>
  <c r="J34" i="105"/>
  <c r="K34" i="105" s="1"/>
  <c r="J33" i="105"/>
  <c r="K33" i="105" s="1"/>
  <c r="J32" i="105"/>
  <c r="K32" i="105" s="1"/>
  <c r="J31" i="105"/>
  <c r="K31" i="105" s="1"/>
  <c r="J30" i="105"/>
  <c r="K30" i="105" s="1"/>
  <c r="J29" i="105"/>
  <c r="K29" i="105" s="1"/>
  <c r="J28" i="105"/>
  <c r="K28" i="105" s="1"/>
  <c r="J27" i="105"/>
  <c r="K27" i="105" s="1"/>
  <c r="J26" i="105"/>
  <c r="K26" i="105" s="1"/>
  <c r="J25" i="105"/>
  <c r="K25" i="105" s="1"/>
  <c r="J24" i="105"/>
  <c r="K24" i="105" s="1"/>
  <c r="J23" i="105"/>
  <c r="K23" i="105" s="1"/>
  <c r="J22" i="105"/>
  <c r="K22" i="105" s="1"/>
  <c r="J21" i="105"/>
  <c r="K21" i="105" s="1"/>
  <c r="J20" i="105"/>
  <c r="K20" i="105" s="1"/>
  <c r="J19" i="105"/>
  <c r="K19" i="105" s="1"/>
  <c r="J18" i="105"/>
  <c r="K18" i="105" s="1"/>
  <c r="J17" i="105"/>
  <c r="K17" i="105" s="1"/>
  <c r="J16" i="105"/>
  <c r="K16" i="105" s="1"/>
  <c r="J15" i="105"/>
  <c r="K15" i="105" s="1"/>
  <c r="J14" i="105"/>
  <c r="K14" i="105" s="1"/>
  <c r="J13" i="105"/>
  <c r="K13" i="105" s="1"/>
  <c r="J12" i="105"/>
  <c r="K12" i="105" s="1"/>
  <c r="J11" i="105"/>
  <c r="K11" i="105" s="1"/>
  <c r="J10" i="105"/>
  <c r="K10" i="105" s="1"/>
  <c r="J9" i="105"/>
  <c r="K9" i="105" s="1"/>
  <c r="J8" i="105"/>
  <c r="K8" i="105" s="1"/>
  <c r="K7" i="105"/>
  <c r="J6" i="105"/>
  <c r="K6" i="105" s="1"/>
  <c r="J5" i="105"/>
  <c r="K5" i="105" s="1"/>
  <c r="J4" i="105"/>
  <c r="K4" i="105" s="1"/>
  <c r="K10" i="75"/>
  <c r="K11" i="75"/>
  <c r="K12" i="75"/>
  <c r="K13" i="75"/>
  <c r="K14" i="75"/>
  <c r="K15" i="75"/>
  <c r="K16" i="75"/>
  <c r="K17" i="75"/>
  <c r="K18" i="75"/>
  <c r="K19" i="75"/>
  <c r="K20" i="75"/>
  <c r="K21" i="75"/>
  <c r="K22" i="75"/>
  <c r="K23" i="75"/>
  <c r="K24" i="75"/>
  <c r="K25" i="75"/>
  <c r="K26" i="75"/>
  <c r="K27" i="75"/>
  <c r="K28" i="75"/>
  <c r="K29" i="75"/>
  <c r="K30" i="75"/>
  <c r="K31" i="75"/>
  <c r="K32" i="75"/>
  <c r="K33" i="75"/>
  <c r="K34" i="75"/>
  <c r="K35" i="75"/>
  <c r="K36" i="75"/>
  <c r="K37" i="75"/>
  <c r="K38" i="75"/>
  <c r="K39" i="75"/>
  <c r="K40" i="75"/>
  <c r="K41" i="75"/>
  <c r="K42" i="75"/>
  <c r="K43" i="75"/>
  <c r="K44" i="75"/>
  <c r="K45" i="75"/>
  <c r="K46" i="75"/>
  <c r="K47" i="75"/>
  <c r="K48" i="75"/>
  <c r="K49" i="75"/>
  <c r="K50" i="75"/>
  <c r="K51" i="75"/>
  <c r="K52" i="75"/>
  <c r="K53" i="75"/>
  <c r="K54" i="75"/>
  <c r="K55" i="75"/>
  <c r="K56" i="75"/>
  <c r="K57" i="75"/>
  <c r="K58" i="75"/>
  <c r="K59" i="75"/>
  <c r="K60" i="75"/>
  <c r="K61" i="75"/>
  <c r="K62" i="75"/>
  <c r="K63" i="75"/>
  <c r="K64" i="75"/>
  <c r="K65" i="75"/>
  <c r="K66" i="75"/>
  <c r="K67" i="75"/>
  <c r="K68" i="75"/>
  <c r="K69" i="75"/>
  <c r="K70" i="75"/>
  <c r="K71" i="75"/>
  <c r="K72" i="75"/>
  <c r="K73" i="75"/>
  <c r="L74" i="91" l="1"/>
  <c r="M79" i="91" s="1"/>
  <c r="J11" i="91"/>
  <c r="J44" i="91"/>
  <c r="J40" i="91"/>
  <c r="J36" i="91"/>
  <c r="J24" i="91"/>
  <c r="J20" i="91"/>
  <c r="J16" i="91"/>
  <c r="J12" i="91"/>
  <c r="J43" i="91"/>
  <c r="J39" i="91"/>
  <c r="J35" i="91"/>
  <c r="J23" i="91"/>
  <c r="J19" i="91"/>
  <c r="J15" i="91"/>
  <c r="J50" i="91"/>
  <c r="J42" i="91"/>
  <c r="J38" i="91"/>
  <c r="J34" i="91"/>
  <c r="J26" i="91"/>
  <c r="J18" i="91"/>
  <c r="J14" i="91"/>
  <c r="J10" i="91"/>
  <c r="J45" i="91"/>
  <c r="J41" i="91"/>
  <c r="J37" i="91"/>
  <c r="J33" i="91"/>
  <c r="J25" i="91"/>
  <c r="J17" i="91"/>
  <c r="J13" i="91"/>
  <c r="K13" i="91" l="1"/>
  <c r="M13" i="91"/>
  <c r="K38" i="91"/>
  <c r="M38" i="91"/>
  <c r="K24" i="91"/>
  <c r="M24" i="91"/>
  <c r="K17" i="91"/>
  <c r="M17" i="91"/>
  <c r="K42" i="91"/>
  <c r="M42" i="91"/>
  <c r="K12" i="91"/>
  <c r="M12" i="91"/>
  <c r="K45" i="91"/>
  <c r="M45" i="91"/>
  <c r="K50" i="91"/>
  <c r="M50" i="91"/>
  <c r="K35" i="91"/>
  <c r="M35" i="91"/>
  <c r="K33" i="91"/>
  <c r="M33" i="91"/>
  <c r="K10" i="91"/>
  <c r="M10" i="91"/>
  <c r="K34" i="91"/>
  <c r="M34" i="91"/>
  <c r="K15" i="91"/>
  <c r="M15" i="91"/>
  <c r="K39" i="91"/>
  <c r="M39" i="91"/>
  <c r="K20" i="91"/>
  <c r="M20" i="91"/>
  <c r="K44" i="91"/>
  <c r="M44" i="91"/>
  <c r="K14" i="91"/>
  <c r="M14" i="91"/>
  <c r="K43" i="91"/>
  <c r="M43" i="91"/>
  <c r="K41" i="91"/>
  <c r="M41" i="91"/>
  <c r="K36" i="91"/>
  <c r="M36" i="91"/>
  <c r="K37" i="91"/>
  <c r="M37" i="91"/>
  <c r="K19" i="91"/>
  <c r="M19" i="91"/>
  <c r="K11" i="91"/>
  <c r="M11" i="91"/>
  <c r="K18" i="91"/>
  <c r="M18" i="91"/>
  <c r="K23" i="91"/>
  <c r="M23" i="91"/>
  <c r="K25" i="91"/>
  <c r="M25" i="91"/>
  <c r="K26" i="91"/>
  <c r="M26" i="91"/>
  <c r="K16" i="91"/>
  <c r="M16" i="91"/>
  <c r="K40" i="91"/>
  <c r="M40" i="91"/>
  <c r="J6" i="91"/>
  <c r="J7" i="91"/>
  <c r="J8" i="91"/>
  <c r="J9" i="91"/>
  <c r="K7" i="91" l="1"/>
  <c r="M7" i="91"/>
  <c r="K6" i="91"/>
  <c r="M6" i="91"/>
  <c r="K9" i="91"/>
  <c r="M9" i="91"/>
  <c r="K8" i="91"/>
  <c r="M8" i="91"/>
  <c r="K6" i="75"/>
  <c r="K9" i="75"/>
  <c r="K8" i="75"/>
  <c r="K7" i="75"/>
  <c r="J5" i="91"/>
  <c r="J4" i="91"/>
  <c r="M4" i="91" s="1"/>
  <c r="K5" i="91" l="1"/>
  <c r="M5" i="91"/>
  <c r="M74" i="91" s="1"/>
  <c r="M80" i="91" s="1"/>
  <c r="M82" i="91" s="1"/>
  <c r="K4" i="91"/>
  <c r="K4" i="75"/>
  <c r="K5" i="75"/>
</calcChain>
</file>

<file path=xl/comments1.xml><?xml version="1.0" encoding="utf-8"?>
<comments xmlns="http://schemas.openxmlformats.org/spreadsheetml/2006/main">
  <authors>
    <author>Roberta kloster</author>
  </authors>
  <commentList>
    <comment ref="I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100 cedidos pela esag
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I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100 cedidos para Reitoria
200 - cedidos para o CESFI</t>
        </r>
      </text>
    </comment>
  </commentList>
</comments>
</file>

<file path=xl/comments3.xml><?xml version="1.0" encoding="utf-8"?>
<comments xmlns="http://schemas.openxmlformats.org/spreadsheetml/2006/main">
  <authors>
    <author>Gabriela Monteiro</author>
  </authors>
  <commentList>
    <comment ref="I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100 - cedido ao cesfi
</t>
        </r>
      </text>
    </comment>
  </commentList>
</comments>
</file>

<file path=xl/comments4.xml><?xml version="1.0" encoding="utf-8"?>
<comments xmlns="http://schemas.openxmlformats.org/spreadsheetml/2006/main">
  <authors>
    <author>Gabriela Monteiro</author>
  </authors>
  <commentList>
    <comment ref="I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100 - cedido pelo CEFID
200 - cedido pela ESAG</t>
        </r>
      </text>
    </comment>
  </commentList>
</comments>
</file>

<file path=xl/sharedStrings.xml><?xml version="1.0" encoding="utf-8"?>
<sst xmlns="http://schemas.openxmlformats.org/spreadsheetml/2006/main" count="4255" uniqueCount="204">
  <si>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</si>
  <si>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</si>
  <si>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</si>
  <si>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</si>
  <si>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</si>
  <si>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</si>
  <si>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</si>
  <si>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</si>
  <si>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</si>
  <si>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</si>
  <si>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</si>
  <si>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</si>
  <si>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</si>
  <si>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</si>
  <si>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</si>
  <si>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</si>
  <si>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</si>
  <si>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</si>
  <si>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</si>
  <si>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</si>
  <si>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</si>
  <si>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</si>
  <si>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</si>
  <si>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</si>
  <si>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</si>
  <si>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</si>
  <si>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</si>
  <si>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</si>
  <si>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</si>
  <si>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SALDO</t>
  </si>
  <si>
    <t>Qtde Registrada</t>
  </si>
  <si>
    <t>CENTRO PARTICIPANTE: Reitoria</t>
  </si>
  <si>
    <t>CENTRO PARTICIPANTE: CEART</t>
  </si>
  <si>
    <t>CENTRO PARTICIPANTE: FAED</t>
  </si>
  <si>
    <t>CENTRO PARTICIPANTE: CEAD</t>
  </si>
  <si>
    <t>CENTRO PARTICIPANTE: CEFID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</si>
  <si>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</si>
  <si>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</si>
  <si>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</si>
  <si>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</si>
  <si>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</si>
  <si>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</si>
  <si>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>VIGÊNCIA DA ATA: 11/03/2015 até 10/03/2016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</si>
  <si>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</si>
  <si>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</si>
  <si>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</si>
  <si>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</si>
  <si>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</si>
  <si>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</si>
  <si>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PROCESSO: 0065/2015/UDESC</t>
  </si>
  <si>
    <t>OBJETO: AQUISIÇÃO DE GÊNEROS ALIMENTÍCIOS</t>
  </si>
  <si>
    <t>Água Mineral sem gás, envasada em garrafão de 20L</t>
  </si>
  <si>
    <t>Água Mineral, com gás, envasada em garrafa de 500ML</t>
  </si>
  <si>
    <t>Água Mineral, sem gás, envasada em garrafa de 500ML</t>
  </si>
  <si>
    <t>Café, torrado e moído, embalagem de 500g, em pó, tipo Superior</t>
  </si>
  <si>
    <t>Açúcar refinado, embalagem de 1Kg</t>
  </si>
  <si>
    <t>Adoçante dietético líquido 100 ml, com validade de no mínimo 24 meses a cada fornecimento.</t>
  </si>
  <si>
    <t>Chá de camomila, caixa com 10 saquinhos, com peso mínimo de 10 gramas cada caixa.</t>
  </si>
  <si>
    <t>Chá de erva cidreira, caixa com 10 saquinhos com peso mínimo de 10 gramas cada caixa.</t>
  </si>
  <si>
    <t>Chá de maçã  com canela, caixa com 10 saquinhos com peso mínimo de 15  gramas cada caixa.</t>
  </si>
  <si>
    <t>Caixa de chá frutas vermelhas, com 10 saquinhos e peso mínimo de 15 gramas cada caixa.</t>
  </si>
  <si>
    <t>Bolachas salgadas com gergelim, pacote com no mínimo 360 grams, e no mínimo duas embalagens individualizadas. Validade mínima de 06 meses a cada fornecimento.</t>
  </si>
  <si>
    <t xml:space="preserve">Bolacha tipo waffer, sabor morango, pacote com no mínimo 120 grams.Validade mínima de 06 meses a cada fornecimento. </t>
  </si>
  <si>
    <t>Bolacha tipo waffer, sabor chocolate, pacote com no mínimo 120 grams.Validade mínima de 06 meses a cada fornecimento.</t>
  </si>
  <si>
    <t>Bolacha recheada, sabor chocolate, pacote com no mínimo 120 grmas. Validade mínima de 06 meses  cada fornecimento.</t>
  </si>
  <si>
    <t>Bolacha recheada, sabor morango, pacote com no mínimo 120 grmas. Validade mínima de 06 meses  cada fornecimento.</t>
  </si>
  <si>
    <t>Bolacha salgada, temperada, similar ou igual a marca Club Social, pacote com no mínimo 120 grmas. Validade mínima de 06 meses  cada fornecimento.</t>
  </si>
  <si>
    <t>Sachê de sal refinado e iodado, contendo 1 grama. Validade mínima de 12 meses a partir da data da entrega. Caixa com 2.000 sachês.</t>
  </si>
  <si>
    <t>Carga para gás liquefeito de petróleo, GLP, vulgo gás de cozinha, composto de propano e butano. Aplicação para uso doméstico. Botijão P 13.</t>
  </si>
  <si>
    <t>Carga para gás liquefeito de petróleo, GLP, vulgo gás de cozinha, composto de propano e butano. Aplicação para uso doméstico. Botijão P 45.</t>
  </si>
  <si>
    <t>Leite de vaca, integral, (UHT) pasteurizado em ultra/altas temperaturas, em balagem em caixa tipo longa vida, com 1000 mililitros,devidamente rotuladas conforme legislação vigente e passuir registro nos órgãos de Inspeção Sanitária; com validade mínima de 60 dias cada fornecimento.</t>
  </si>
  <si>
    <t>Leite em pó, embalagem de 400 gramas</t>
  </si>
  <si>
    <t>Sachê açúcar mascavo 5 gramas</t>
  </si>
  <si>
    <t>Sachê açúcar refinado 5 gramas</t>
  </si>
  <si>
    <t>Açúcar cristal, embalagem 1 Kg</t>
  </si>
  <si>
    <t>UNIDADE</t>
  </si>
  <si>
    <t>peça 
(peça = garrafão de 20 litros)</t>
  </si>
  <si>
    <t>339030.07</t>
  </si>
  <si>
    <t>peça 
(peça = garrafa de 500 mililitros)</t>
  </si>
  <si>
    <t>Kg 
(Kg = 02 embalagens de 500 gramas)</t>
  </si>
  <si>
    <t>Kg 
(Kg = 01 embalagem de 1 quilo)</t>
  </si>
  <si>
    <t>frasco</t>
  </si>
  <si>
    <t>Caixa</t>
  </si>
  <si>
    <t>Pacote</t>
  </si>
  <si>
    <t>Botijão</t>
  </si>
  <si>
    <t>339030.04</t>
  </si>
  <si>
    <t>Litro</t>
  </si>
  <si>
    <t>100 ml</t>
  </si>
  <si>
    <t>Caixa10 saquinho 10 gramas</t>
  </si>
  <si>
    <t>peça 
(peça = pacote de 400 gramas)</t>
  </si>
  <si>
    <t xml:space="preserve">caixa </t>
  </si>
  <si>
    <t>Caixa com no minimo 200 unidades</t>
  </si>
  <si>
    <t>Caixa com no minimo 400 unidades</t>
  </si>
  <si>
    <t>MARCA</t>
  </si>
  <si>
    <t xml:space="preserve"> AF/OS nº  xxxx/2015 Qtde. DT</t>
  </si>
  <si>
    <t>Distribuidora Nova Esperança Ltda. EPP</t>
  </si>
  <si>
    <t>Elo Comércio e Serviços Ltda. ME</t>
  </si>
  <si>
    <t>Estância Hidromineral Santa Rita de Cássia Ltda.</t>
  </si>
  <si>
    <t>TAF Distribuidora Ltda.</t>
  </si>
  <si>
    <t>DESERTO</t>
  </si>
  <si>
    <t>INFRUTÍFERO</t>
  </si>
  <si>
    <t>* Lotes 5, 8,9, 10, 11, 17, 18, 21, 22 e 24 - DESERTOS</t>
  </si>
  <si>
    <t>*Lotes 20 e 23 - INFRUTÍFEROS</t>
  </si>
  <si>
    <t>*Prazos de Entrega e Pagamento conforme edital</t>
  </si>
  <si>
    <t>ODEBRECHT SUPERIOR</t>
  </si>
  <si>
    <t>SANTA CATARINA SUPERIOR</t>
  </si>
  <si>
    <t>DA BARRA</t>
  </si>
  <si>
    <t>LANGUIRU</t>
  </si>
  <si>
    <t>RIO D'OURO</t>
  </si>
  <si>
    <t>DA GUARDA</t>
  </si>
  <si>
    <t>LOWÇUCAR</t>
  </si>
  <si>
    <t>REAL</t>
  </si>
  <si>
    <t>ORQUIDEA</t>
  </si>
  <si>
    <t>MARILAN</t>
  </si>
  <si>
    <t>LEILA</t>
  </si>
  <si>
    <t>CARAVELAS</t>
  </si>
  <si>
    <t>PIRACANJUBA</t>
  </si>
  <si>
    <t xml:space="preserve">   </t>
  </si>
  <si>
    <t>CENTRO PARTICIPANTE: CAV</t>
  </si>
  <si>
    <t>Qtde Utilizada</t>
  </si>
  <si>
    <t>Pregão 0065/2015/UDESC - SRP</t>
  </si>
  <si>
    <t>AQUISIÇÃO DE GÊNEROS ALIMENTÍCIOS</t>
  </si>
  <si>
    <t>Vigência da Ata: 11/03/2015 até 10/03/2016</t>
  </si>
  <si>
    <t xml:space="preserve"> AF nº  449/2015 Qtde. DT</t>
  </si>
  <si>
    <t xml:space="preserve"> AF nº  845/2015 Qtde. DT</t>
  </si>
  <si>
    <t xml:space="preserve"> AF nº  905/2015 Qtde. DT</t>
  </si>
  <si>
    <t xml:space="preserve"> AF nº  1130/2015 Qtde. DT</t>
  </si>
  <si>
    <t xml:space="preserve"> AF nº 1193/2015 Qtde. DT</t>
  </si>
  <si>
    <t xml:space="preserve"> AF nº  1506/2015 Qtde. DT</t>
  </si>
  <si>
    <t xml:space="preserve"> AF nº  1507/2015 Qtde. DT</t>
  </si>
  <si>
    <t xml:space="preserve"> AF nº  1508/2015 Qtde. DT</t>
  </si>
  <si>
    <t xml:space="preserve"> AF/OS nº  705/2015 Qtde. DT</t>
  </si>
  <si>
    <t xml:space="preserve"> AF/OS nº  739/2015 Qtde. DT</t>
  </si>
  <si>
    <t xml:space="preserve"> AF/OS nº  741/2015 Qtde. DT</t>
  </si>
  <si>
    <t xml:space="preserve"> AF/OS nº  742/2015 Qtde. DT</t>
  </si>
  <si>
    <t xml:space="preserve"> AF  811/2015 </t>
  </si>
  <si>
    <t xml:space="preserve"> AF 809/2015 </t>
  </si>
  <si>
    <t>AF 1297/2015</t>
  </si>
  <si>
    <t xml:space="preserve"> AF/OS nº  379/2015 Qtde. DT</t>
  </si>
  <si>
    <t xml:space="preserve"> AF/OS nº 802/2015 Qtde. DT</t>
  </si>
  <si>
    <t xml:space="preserve"> AF/OS nº  984/2015 Qtde. DT</t>
  </si>
  <si>
    <t xml:space="preserve"> AF/OS nº  1201/2015 Qtde. DT</t>
  </si>
  <si>
    <t xml:space="preserve"> AF nº  363/2015 Qtde. DT</t>
  </si>
  <si>
    <t xml:space="preserve"> AF nº  526/2015 Qtde. DT</t>
  </si>
  <si>
    <t xml:space="preserve"> AF nº  1057/2015 Qtde. DT</t>
  </si>
  <si>
    <t xml:space="preserve"> AF nº  1499/2015 Qtde. DT</t>
  </si>
  <si>
    <t xml:space="preserve"> AF/OS nº  0929/2015 Qtde. DT</t>
  </si>
  <si>
    <t xml:space="preserve"> AF/OS nº  999/2015 Qtde. DT</t>
  </si>
  <si>
    <t xml:space="preserve"> AF/OS nº  1007/2015 Qtde. DT</t>
  </si>
  <si>
    <t xml:space="preserve"> AF/OS nº  1345/2015 Qtde. DT</t>
  </si>
  <si>
    <t xml:space="preserve"> AF/OS nº  0575/2015 Qtde. DT</t>
  </si>
  <si>
    <t xml:space="preserve"> AF/OS nº  0577/2015 Qtde. DT</t>
  </si>
  <si>
    <t xml:space="preserve"> AF/OS nº  1037/2015 Qtde. DT</t>
  </si>
  <si>
    <t xml:space="preserve"> AF/OS nº  429/2015 Qtde. DT</t>
  </si>
  <si>
    <t xml:space="preserve"> AF/OS nº  427/2015 Qtde. DT</t>
  </si>
  <si>
    <t xml:space="preserve"> AF/OS nº  608/2015 Qtde. DT</t>
  </si>
  <si>
    <t xml:space="preserve"> AF/OS nº  1055/2015 Qtde. DT</t>
  </si>
  <si>
    <t xml:space="preserve"> AF/OS nº  não informado Qtde. DT</t>
  </si>
  <si>
    <t xml:space="preserve"> AF/OS nº  124/2015 Qtde. DT</t>
  </si>
  <si>
    <t>CENTRO PARTICIPANTE: ESAG</t>
  </si>
  <si>
    <t xml:space="preserve"> AF/OS nº  1650/2015 Qtde. DT</t>
  </si>
  <si>
    <t xml:space="preserve"> AF/OS nº  1651/2015 Qtde. DT</t>
  </si>
  <si>
    <t xml:space="preserve"> AF/OS nº  1858/2015 Qtde. DT</t>
  </si>
  <si>
    <t xml:space="preserve"> AF/OS nº  2098/2015 Qtde. DT</t>
  </si>
  <si>
    <t xml:space="preserve"> AF/OS nº  2099/2015 Qtde. DT</t>
  </si>
  <si>
    <t xml:space="preserve"> AF/OS nº  64/2016 Qtde. DT</t>
  </si>
  <si>
    <t xml:space="preserve"> AF/OS nº  65/2016 Qtde. DT</t>
  </si>
  <si>
    <t xml:space="preserve"> AF/OS nº  182/2016 Qtde. DT</t>
  </si>
  <si>
    <t>AF 1608/2015</t>
  </si>
  <si>
    <t>AF 1876/2015</t>
  </si>
  <si>
    <t>AF 1877/2015</t>
  </si>
  <si>
    <t>AF 0085/2016</t>
  </si>
  <si>
    <t>AF 104/2016</t>
  </si>
  <si>
    <t>AF 99/2016</t>
  </si>
  <si>
    <t xml:space="preserve"> AF/OS nº  20092015 Qtde. DT</t>
  </si>
  <si>
    <t xml:space="preserve"> AF/OS nº  2010/2015 Qtde. DT</t>
  </si>
  <si>
    <t xml:space="preserve"> AF/OS nº  204/2016 Qtde. DT</t>
  </si>
  <si>
    <t xml:space="preserve"> AF/OS nº  205/2016 Qtde. DT</t>
  </si>
  <si>
    <t xml:space="preserve"> AF/OS nº 1723/2015 Qtde. DT</t>
  </si>
  <si>
    <t xml:space="preserve"> AF/OS nº  201/2016 Qtde. DT</t>
  </si>
  <si>
    <t xml:space="preserve"> AF/OS nº  202/2016 Qtde. DT</t>
  </si>
  <si>
    <t xml:space="preserve"> AF/OS nº  203/2016 Qtde. DT</t>
  </si>
  <si>
    <t xml:space="preserve"> AF/OS nº  1450/2015 Qtde. DT</t>
  </si>
  <si>
    <t xml:space="preserve"> AF/OS nº  1832/2015 Qtde. DT</t>
  </si>
  <si>
    <t xml:space="preserve"> AF/OS nº  1833/2015 Qtde. DT</t>
  </si>
  <si>
    <t xml:space="preserve"> AF/OS nº  18/2016 Qtde. DT</t>
  </si>
  <si>
    <t xml:space="preserve"> AF/OS nº  1926/2015 Qtde. DT</t>
  </si>
  <si>
    <t xml:space="preserve"> AF/OS nº  1920/2015 Qtde. DT</t>
  </si>
  <si>
    <t xml:space="preserve"> AF/OS nº  121/2016 Qtde. DT</t>
  </si>
  <si>
    <t xml:space="preserve"> AF/OS nº  105/2016 Qtde. DT</t>
  </si>
  <si>
    <t xml:space="preserve"> AF/OS nº  108/2016 Qtde. DT</t>
  </si>
  <si>
    <t xml:space="preserve"> AF/OS nº  1722/2015 Qtde. DT</t>
  </si>
  <si>
    <t xml:space="preserve"> AF/OS nº  1728/2015 Qtde. DT</t>
  </si>
  <si>
    <t xml:space="preserve"> AF/OS nº  2045/2015 Qtde. DT</t>
  </si>
  <si>
    <t xml:space="preserve"> AF/OS nº  140/2016 Qtde. DT</t>
  </si>
  <si>
    <t xml:space="preserve"> AF/OS nº  141/2016 Qtde. DT</t>
  </si>
  <si>
    <t xml:space="preserve"> AF nº  1978/2015 Qtde. DT</t>
  </si>
  <si>
    <t xml:space="preserve"> AF nº  2090/2015 Qtde. DT</t>
  </si>
  <si>
    <t xml:space="preserve"> AF nº  0019/2016 Qtde. DT</t>
  </si>
  <si>
    <t xml:space="preserve"> AF nº  0020/2016 Qtde. DT</t>
  </si>
  <si>
    <t xml:space="preserve"> AF nº  0021/2016 Qtde. DT</t>
  </si>
  <si>
    <t xml:space="preserve"> AF nº  0184/2016 Qtde. DT</t>
  </si>
  <si>
    <t>Resumo Atualizado em Abril/2016</t>
  </si>
  <si>
    <t>CENTRO PARTICIPANTE: GESTOR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</si>
</sst>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0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10"/>
      </patternFill>
    </fill>
    <fill>
      <patternFill patternType="solid">
        <fgColor rgb="FFFFFF00"/>
        <bgColor indexed="26"/>
      </patternFill>
    </fill>
    <fill>
      <patternFill patternType="solid">
        <fgColor theme="9" tint="-0.249977111117893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</cellStyleXfs>
  <cellXfs count="109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6" fillId="0" borderId="0" xfId="1" applyFont="1" applyFill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10" borderId="1" xfId="1" applyFont="1" applyFill="1" applyBorder="1" applyAlignment="1">
      <alignment horizontal="center" vertical="center" wrapText="1"/>
    </xf>
    <xf numFmtId="3" fontId="5" fillId="12" borderId="1" xfId="1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5" applyFont="1" applyFill="1" applyBorder="1" applyAlignment="1">
      <alignment vertical="center" wrapText="1"/>
    </xf>
    <xf numFmtId="44" fontId="5" fillId="10" borderId="1" xfId="5" applyFont="1" applyFill="1" applyBorder="1" applyAlignment="1">
      <alignment vertical="center" wrapText="1"/>
    </xf>
    <xf numFmtId="168" fontId="16" fillId="14" borderId="6" xfId="1" applyNumberFormat="1" applyFont="1" applyFill="1" applyBorder="1" applyAlignment="1" applyProtection="1">
      <alignment horizontal="right"/>
      <protection locked="0"/>
    </xf>
    <xf numFmtId="168" fontId="16" fillId="14" borderId="7" xfId="1" applyNumberFormat="1" applyFont="1" applyFill="1" applyBorder="1" applyAlignment="1" applyProtection="1">
      <alignment horizontal="right"/>
      <protection locked="0"/>
    </xf>
    <xf numFmtId="9" fontId="16" fillId="14" borderId="8" xfId="13" applyFont="1" applyFill="1" applyBorder="1" applyAlignment="1" applyProtection="1">
      <alignment horizontal="right"/>
      <protection locked="0"/>
    </xf>
    <xf numFmtId="2" fontId="16" fillId="14" borderId="7" xfId="1" applyNumberFormat="1" applyFont="1" applyFill="1" applyBorder="1" applyAlignment="1">
      <alignment horizontal="right"/>
    </xf>
    <xf numFmtId="0" fontId="16" fillId="14" borderId="12" xfId="1" applyFont="1" applyFill="1" applyBorder="1" applyAlignment="1" applyProtection="1">
      <alignment horizontal="left"/>
      <protection locked="0"/>
    </xf>
    <xf numFmtId="0" fontId="16" fillId="14" borderId="19" xfId="1" applyFont="1" applyFill="1" applyBorder="1" applyAlignment="1" applyProtection="1">
      <alignment horizontal="left"/>
      <protection locked="0"/>
    </xf>
    <xf numFmtId="0" fontId="16" fillId="14" borderId="14" xfId="1" applyFont="1" applyFill="1" applyBorder="1" applyAlignment="1" applyProtection="1">
      <alignment horizontal="left"/>
      <protection locked="0"/>
    </xf>
    <xf numFmtId="0" fontId="16" fillId="14" borderId="0" xfId="1" applyFont="1" applyFill="1" applyBorder="1" applyAlignment="1" applyProtection="1">
      <alignment horizontal="left"/>
      <protection locked="0"/>
    </xf>
    <xf numFmtId="0" fontId="16" fillId="14" borderId="16" xfId="1" applyFont="1" applyFill="1" applyBorder="1" applyAlignment="1" applyProtection="1">
      <alignment horizontal="left"/>
      <protection locked="0"/>
    </xf>
    <xf numFmtId="0" fontId="16" fillId="14" borderId="18" xfId="1" applyFont="1" applyFill="1" applyBorder="1" applyAlignment="1" applyProtection="1">
      <alignment horizontal="left"/>
      <protection locked="0"/>
    </xf>
    <xf numFmtId="44" fontId="5" fillId="13" borderId="1" xfId="9" applyFont="1" applyFill="1" applyBorder="1" applyAlignment="1">
      <alignment vertical="center" wrapText="1"/>
    </xf>
    <xf numFmtId="44" fontId="5" fillId="13" borderId="1" xfId="1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5" fillId="0" borderId="1" xfId="5" applyFont="1" applyBorder="1" applyAlignment="1">
      <alignment horizontal="right" vertical="center" wrapText="1"/>
    </xf>
    <xf numFmtId="1" fontId="5" fillId="10" borderId="1" xfId="1" applyNumberFormat="1" applyFont="1" applyFill="1" applyBorder="1" applyAlignment="1">
      <alignment horizontal="center" vertical="center" wrapText="1"/>
    </xf>
    <xf numFmtId="0" fontId="5" fillId="10" borderId="1" xfId="1" applyFont="1" applyFill="1" applyBorder="1" applyAlignment="1">
      <alignment horizontal="left" vertical="center" wrapText="1"/>
    </xf>
    <xf numFmtId="44" fontId="5" fillId="0" borderId="0" xfId="5" applyFont="1" applyAlignment="1" applyProtection="1">
      <alignment wrapText="1"/>
      <protection locked="0"/>
    </xf>
    <xf numFmtId="164" fontId="5" fillId="0" borderId="0" xfId="1" applyNumberFormat="1" applyFont="1" applyAlignment="1" applyProtection="1">
      <alignment wrapText="1"/>
      <protection locked="0"/>
    </xf>
    <xf numFmtId="3" fontId="5" fillId="17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8" borderId="1" xfId="0" applyNumberFormat="1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>
      <alignment horizontal="center" vertical="center" wrapText="1"/>
    </xf>
    <xf numFmtId="166" fontId="5" fillId="10" borderId="1" xfId="0" applyNumberFormat="1" applyFont="1" applyFill="1" applyBorder="1" applyAlignment="1">
      <alignment horizontal="center" vertical="center" wrapText="1"/>
    </xf>
    <xf numFmtId="3" fontId="5" fillId="11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>
      <alignment horizontal="center" vertical="center" wrapText="1"/>
    </xf>
    <xf numFmtId="0" fontId="5" fillId="9" borderId="1" xfId="1" applyFont="1" applyFill="1" applyBorder="1" applyAlignment="1" applyProtection="1">
      <alignment horizontal="center" vertical="center" wrapText="1"/>
      <protection locked="0"/>
    </xf>
    <xf numFmtId="0" fontId="5" fillId="10" borderId="1" xfId="1" applyFont="1" applyFill="1" applyBorder="1" applyAlignment="1" applyProtection="1">
      <alignment horizontal="center" vertical="center" wrapText="1"/>
      <protection locked="0"/>
    </xf>
    <xf numFmtId="44" fontId="5" fillId="2" borderId="1" xfId="9" applyFont="1" applyFill="1" applyBorder="1" applyAlignment="1" applyProtection="1">
      <alignment horizontal="center" vertical="center" wrapText="1"/>
      <protection locked="0"/>
    </xf>
    <xf numFmtId="0" fontId="5" fillId="10" borderId="1" xfId="0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3" fontId="5" fillId="15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16" borderId="1" xfId="1" applyNumberFormat="1" applyFont="1" applyFill="1" applyBorder="1" applyAlignment="1" applyProtection="1">
      <alignment horizontal="center" vertical="center" wrapText="1"/>
      <protection locked="0"/>
    </xf>
    <xf numFmtId="44" fontId="5" fillId="0" borderId="0" xfId="9" applyFont="1" applyAlignment="1" applyProtection="1">
      <alignment wrapText="1"/>
      <protection locked="0"/>
    </xf>
    <xf numFmtId="14" fontId="5" fillId="2" borderId="1" xfId="9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wrapText="1"/>
      <protection locked="0"/>
    </xf>
    <xf numFmtId="3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7" borderId="1" xfId="0" applyNumberFormat="1" applyFont="1" applyFill="1" applyBorder="1" applyAlignment="1">
      <alignment horizontal="left" vertical="center" wrapText="1"/>
    </xf>
    <xf numFmtId="0" fontId="5" fillId="10" borderId="1" xfId="1" applyFont="1" applyFill="1" applyBorder="1" applyAlignment="1">
      <alignment horizontal="center" vertical="center" wrapText="1"/>
    </xf>
    <xf numFmtId="1" fontId="5" fillId="10" borderId="1" xfId="1" applyNumberFormat="1" applyFont="1" applyFill="1" applyBorder="1" applyAlignment="1">
      <alignment horizontal="center" vertical="center" wrapText="1"/>
    </xf>
    <xf numFmtId="1" fontId="1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44" fontId="5" fillId="6" borderId="1" xfId="9" applyFont="1" applyFill="1" applyBorder="1" applyAlignment="1" applyProtection="1">
      <alignment horizontal="center" vertical="center" wrapText="1"/>
      <protection locked="0"/>
    </xf>
    <xf numFmtId="3" fontId="5" fillId="16" borderId="1" xfId="1" applyNumberFormat="1" applyFont="1" applyFill="1" applyBorder="1" applyAlignment="1" applyProtection="1">
      <alignment horizontal="center" vertical="center" wrapText="1"/>
      <protection locked="0"/>
    </xf>
    <xf numFmtId="0" fontId="16" fillId="14" borderId="14" xfId="1" applyFont="1" applyFill="1" applyBorder="1" applyAlignment="1">
      <alignment vertical="center" wrapText="1"/>
    </xf>
    <xf numFmtId="0" fontId="16" fillId="14" borderId="0" xfId="1" applyFont="1" applyFill="1" applyBorder="1" applyAlignment="1">
      <alignment vertical="center" wrapText="1"/>
    </xf>
    <xf numFmtId="0" fontId="16" fillId="14" borderId="15" xfId="1" applyFont="1" applyFill="1" applyBorder="1" applyAlignment="1">
      <alignment vertical="center" wrapText="1"/>
    </xf>
    <xf numFmtId="0" fontId="16" fillId="14" borderId="16" xfId="1" applyFont="1" applyFill="1" applyBorder="1" applyAlignment="1">
      <alignment vertical="center" wrapText="1"/>
    </xf>
    <xf numFmtId="0" fontId="16" fillId="14" borderId="18" xfId="1" applyFont="1" applyFill="1" applyBorder="1" applyAlignment="1">
      <alignment vertical="center" wrapText="1"/>
    </xf>
    <xf numFmtId="0" fontId="16" fillId="14" borderId="17" xfId="1" applyFont="1" applyFill="1" applyBorder="1" applyAlignment="1">
      <alignment vertical="center" wrapText="1"/>
    </xf>
    <xf numFmtId="0" fontId="16" fillId="14" borderId="9" xfId="1" applyFont="1" applyFill="1" applyBorder="1" applyAlignment="1" applyProtection="1">
      <alignment horizontal="left"/>
      <protection locked="0"/>
    </xf>
    <xf numFmtId="0" fontId="16" fillId="14" borderId="10" xfId="1" applyFont="1" applyFill="1" applyBorder="1" applyAlignment="1" applyProtection="1">
      <alignment horizontal="left"/>
      <protection locked="0"/>
    </xf>
    <xf numFmtId="0" fontId="16" fillId="14" borderId="11" xfId="1" applyFont="1" applyFill="1" applyBorder="1" applyAlignment="1" applyProtection="1">
      <alignment horizontal="left"/>
      <protection locked="0"/>
    </xf>
    <xf numFmtId="0" fontId="16" fillId="14" borderId="12" xfId="1" applyFont="1" applyFill="1" applyBorder="1" applyAlignment="1">
      <alignment vertical="center" wrapText="1"/>
    </xf>
    <xf numFmtId="0" fontId="16" fillId="14" borderId="19" xfId="1" applyFont="1" applyFill="1" applyBorder="1" applyAlignment="1">
      <alignment vertical="center" wrapText="1"/>
    </xf>
    <xf numFmtId="0" fontId="16" fillId="14" borderId="13" xfId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225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Y78"/>
  <sheetViews>
    <sheetView zoomScale="80" zoomScaleNormal="80" workbookViewId="0">
      <selection activeCell="I1" sqref="I1:K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12" width="14" style="23" customWidth="1"/>
    <col min="13" max="14" width="14.85546875" style="23" customWidth="1"/>
    <col min="15" max="15" width="15" style="23" customWidth="1"/>
    <col min="16" max="16" width="14.28515625" style="23" customWidth="1"/>
    <col min="17" max="17" width="15.28515625" style="23" customWidth="1"/>
    <col min="18" max="19" width="14.42578125" style="23" customWidth="1"/>
    <col min="20" max="20" width="14.5703125" style="23" customWidth="1"/>
    <col min="21" max="21" width="14.7109375" style="23" customWidth="1"/>
    <col min="22" max="22" width="14.28515625" style="23" customWidth="1"/>
    <col min="23" max="25" width="14.42578125" style="23" customWidth="1"/>
    <col min="26" max="16384" width="9.7109375" style="17"/>
  </cols>
  <sheetData>
    <row r="1" spans="1:25" ht="33" customHeight="1" x14ac:dyDescent="0.25">
      <c r="A1" s="80" t="s">
        <v>49</v>
      </c>
      <c r="B1" s="80"/>
      <c r="C1" s="80"/>
      <c r="D1" s="80" t="s">
        <v>50</v>
      </c>
      <c r="E1" s="80"/>
      <c r="F1" s="80"/>
      <c r="G1" s="80"/>
      <c r="H1" s="80"/>
      <c r="I1" s="80" t="s">
        <v>42</v>
      </c>
      <c r="J1" s="80"/>
      <c r="K1" s="80"/>
      <c r="L1" s="86" t="s">
        <v>123</v>
      </c>
      <c r="M1" s="86" t="s">
        <v>124</v>
      </c>
      <c r="N1" s="88" t="s">
        <v>125</v>
      </c>
      <c r="O1" s="86" t="s">
        <v>126</v>
      </c>
      <c r="P1" s="86" t="s">
        <v>127</v>
      </c>
      <c r="Q1" s="86" t="s">
        <v>128</v>
      </c>
      <c r="R1" s="86" t="s">
        <v>129</v>
      </c>
      <c r="S1" s="86" t="s">
        <v>130</v>
      </c>
      <c r="T1" s="86" t="s">
        <v>196</v>
      </c>
      <c r="U1" s="86" t="s">
        <v>197</v>
      </c>
      <c r="V1" s="86" t="s">
        <v>198</v>
      </c>
      <c r="W1" s="86" t="s">
        <v>199</v>
      </c>
      <c r="X1" s="86" t="s">
        <v>200</v>
      </c>
      <c r="Y1" s="86" t="s">
        <v>201</v>
      </c>
    </row>
    <row r="2" spans="1:25" ht="21.75" customHeight="1" x14ac:dyDescent="0.25">
      <c r="A2" s="80" t="s">
        <v>31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6"/>
      <c r="M2" s="86"/>
      <c r="N2" s="88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</row>
    <row r="3" spans="1:25" s="18" customFormat="1" ht="45" x14ac:dyDescent="0.2">
      <c r="A3" s="54" t="s">
        <v>3</v>
      </c>
      <c r="B3" s="54" t="s">
        <v>1</v>
      </c>
      <c r="C3" s="55" t="s">
        <v>4</v>
      </c>
      <c r="D3" s="55" t="s">
        <v>6</v>
      </c>
      <c r="E3" s="55" t="s">
        <v>75</v>
      </c>
      <c r="F3" s="55" t="s">
        <v>93</v>
      </c>
      <c r="G3" s="55" t="s">
        <v>28</v>
      </c>
      <c r="H3" s="56" t="s">
        <v>5</v>
      </c>
      <c r="I3" s="57" t="s">
        <v>30</v>
      </c>
      <c r="J3" s="58" t="s">
        <v>0</v>
      </c>
      <c r="K3" s="54" t="s">
        <v>7</v>
      </c>
      <c r="L3" s="59">
        <v>42107</v>
      </c>
      <c r="M3" s="59">
        <v>42146</v>
      </c>
      <c r="N3" s="59">
        <v>42163</v>
      </c>
      <c r="O3" s="59">
        <v>42188</v>
      </c>
      <c r="P3" s="59">
        <v>42199</v>
      </c>
      <c r="Q3" s="59">
        <v>42241</v>
      </c>
      <c r="R3" s="59">
        <v>42241</v>
      </c>
      <c r="S3" s="59">
        <v>42241</v>
      </c>
      <c r="T3" s="59">
        <v>42298</v>
      </c>
      <c r="U3" s="59">
        <v>42312</v>
      </c>
      <c r="V3" s="59">
        <v>42389</v>
      </c>
      <c r="W3" s="59">
        <v>42389</v>
      </c>
      <c r="X3" s="59">
        <v>42390</v>
      </c>
      <c r="Y3" s="59">
        <v>42436</v>
      </c>
    </row>
    <row r="4" spans="1:25" ht="45" x14ac:dyDescent="0.25">
      <c r="A4" s="84" t="s">
        <v>97</v>
      </c>
      <c r="B4" s="83">
        <v>1</v>
      </c>
      <c r="C4" s="61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67">
        <v>2000</v>
      </c>
      <c r="J4" s="62">
        <f>I4-(SUM(L4:Y4))</f>
        <v>0</v>
      </c>
      <c r="K4" s="63" t="str">
        <f>IF(J4&lt;0,"ATENÇÃO","OK")</f>
        <v>OK</v>
      </c>
      <c r="L4" s="19">
        <v>600</v>
      </c>
      <c r="M4" s="19">
        <v>0</v>
      </c>
      <c r="N4" s="19">
        <v>0</v>
      </c>
      <c r="O4" s="19">
        <v>0</v>
      </c>
      <c r="P4" s="19">
        <v>0</v>
      </c>
      <c r="Q4" s="19">
        <v>800</v>
      </c>
      <c r="R4" s="19">
        <v>0</v>
      </c>
      <c r="S4" s="19">
        <v>0</v>
      </c>
      <c r="T4" s="19">
        <v>0</v>
      </c>
      <c r="U4" s="19">
        <v>0</v>
      </c>
      <c r="V4" s="19">
        <v>600</v>
      </c>
      <c r="W4" s="19">
        <v>0</v>
      </c>
      <c r="X4" s="19">
        <v>0</v>
      </c>
      <c r="Y4" s="19">
        <v>0</v>
      </c>
    </row>
    <row r="5" spans="1:25" ht="45" x14ac:dyDescent="0.25">
      <c r="A5" s="84"/>
      <c r="B5" s="83"/>
      <c r="C5" s="64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67">
        <v>9600</v>
      </c>
      <c r="J5" s="62">
        <f t="shared" ref="J5:J68" si="0">I5-(SUM(L5:Y5))</f>
        <v>4200</v>
      </c>
      <c r="K5" s="63" t="str">
        <f>IF(J5&lt;0,"ATENÇÃO","OK")</f>
        <v>OK</v>
      </c>
      <c r="L5" s="19">
        <v>1800</v>
      </c>
      <c r="M5" s="19">
        <v>0</v>
      </c>
      <c r="N5" s="19">
        <v>0</v>
      </c>
      <c r="O5" s="19">
        <v>0</v>
      </c>
      <c r="P5" s="19">
        <v>0</v>
      </c>
      <c r="Q5" s="19">
        <v>1800</v>
      </c>
      <c r="R5" s="19">
        <v>0</v>
      </c>
      <c r="S5" s="19">
        <v>0</v>
      </c>
      <c r="T5" s="19">
        <v>0</v>
      </c>
      <c r="U5" s="19">
        <v>0</v>
      </c>
      <c r="V5" s="19">
        <v>1800</v>
      </c>
      <c r="W5" s="19">
        <v>0</v>
      </c>
      <c r="X5" s="19">
        <v>0</v>
      </c>
      <c r="Y5" s="19">
        <v>0</v>
      </c>
    </row>
    <row r="6" spans="1:25" ht="45" x14ac:dyDescent="0.25">
      <c r="A6" s="84"/>
      <c r="B6" s="83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68">
        <v>18000</v>
      </c>
      <c r="J6" s="62">
        <f t="shared" si="0"/>
        <v>4200</v>
      </c>
      <c r="K6" s="63" t="str">
        <f t="shared" ref="K6:K9" si="1">IF(J6&lt;0,"ATENÇÃO","OK")</f>
        <v>OK</v>
      </c>
      <c r="L6" s="19">
        <v>6000</v>
      </c>
      <c r="M6" s="19">
        <v>0</v>
      </c>
      <c r="N6" s="19">
        <v>0</v>
      </c>
      <c r="O6" s="19">
        <v>0</v>
      </c>
      <c r="P6" s="19">
        <v>0</v>
      </c>
      <c r="Q6" s="19">
        <v>6000</v>
      </c>
      <c r="R6" s="19">
        <v>0</v>
      </c>
      <c r="S6" s="19">
        <v>0</v>
      </c>
      <c r="T6" s="19">
        <v>0</v>
      </c>
      <c r="U6" s="19">
        <v>0</v>
      </c>
      <c r="V6" s="19">
        <v>1800</v>
      </c>
      <c r="W6" s="19">
        <v>0</v>
      </c>
      <c r="X6" s="19">
        <v>0</v>
      </c>
      <c r="Y6" s="19">
        <v>0</v>
      </c>
    </row>
    <row r="7" spans="1:25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68">
        <f>1000+100</f>
        <v>1100</v>
      </c>
      <c r="J7" s="62">
        <f t="shared" si="0"/>
        <v>0</v>
      </c>
      <c r="K7" s="63" t="str">
        <f t="shared" si="1"/>
        <v>OK</v>
      </c>
      <c r="L7" s="19">
        <v>0</v>
      </c>
      <c r="M7" s="19">
        <v>0</v>
      </c>
      <c r="N7" s="19">
        <v>250</v>
      </c>
      <c r="O7" s="19">
        <v>0</v>
      </c>
      <c r="P7" s="19">
        <v>0</v>
      </c>
      <c r="Q7" s="19">
        <v>0</v>
      </c>
      <c r="R7" s="19">
        <v>200</v>
      </c>
      <c r="S7" s="19">
        <v>0</v>
      </c>
      <c r="T7" s="19">
        <v>300</v>
      </c>
      <c r="U7" s="19">
        <v>0</v>
      </c>
      <c r="V7" s="19">
        <v>0</v>
      </c>
      <c r="W7" s="19">
        <v>0</v>
      </c>
      <c r="X7" s="19">
        <v>350</v>
      </c>
      <c r="Y7" s="19">
        <v>0</v>
      </c>
    </row>
    <row r="8" spans="1:25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68">
        <v>1600</v>
      </c>
      <c r="J8" s="62">
        <f t="shared" si="0"/>
        <v>800</v>
      </c>
      <c r="K8" s="63" t="str">
        <f t="shared" si="1"/>
        <v>OK</v>
      </c>
      <c r="L8" s="19">
        <v>0</v>
      </c>
      <c r="M8" s="19">
        <v>0</v>
      </c>
      <c r="N8" s="19">
        <v>200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300</v>
      </c>
      <c r="U8" s="19">
        <v>0</v>
      </c>
      <c r="V8" s="19">
        <v>0</v>
      </c>
      <c r="W8" s="19">
        <v>0</v>
      </c>
      <c r="X8" s="19">
        <v>300</v>
      </c>
      <c r="Y8" s="19">
        <v>0</v>
      </c>
    </row>
    <row r="9" spans="1:25" ht="30" x14ac:dyDescent="0.25">
      <c r="A9" s="85" t="s">
        <v>96</v>
      </c>
      <c r="B9" s="79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68">
        <v>60</v>
      </c>
      <c r="J9" s="62">
        <f t="shared" si="0"/>
        <v>0</v>
      </c>
      <c r="K9" s="63" t="str">
        <f t="shared" si="1"/>
        <v>OK</v>
      </c>
      <c r="L9" s="19">
        <v>0</v>
      </c>
      <c r="M9" s="19">
        <v>36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24</v>
      </c>
      <c r="X9" s="19">
        <v>0</v>
      </c>
      <c r="Y9" s="19">
        <v>0</v>
      </c>
    </row>
    <row r="10" spans="1:25" ht="30" x14ac:dyDescent="0.25">
      <c r="A10" s="85"/>
      <c r="B10" s="79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68">
        <v>150</v>
      </c>
      <c r="J10" s="62">
        <f t="shared" si="0"/>
        <v>30</v>
      </c>
      <c r="K10" s="63" t="str">
        <f t="shared" ref="K10:K73" si="2">IF(J10&lt;0,"ATENÇÃO","OK")</f>
        <v>OK</v>
      </c>
      <c r="L10" s="19">
        <v>0</v>
      </c>
      <c r="M10" s="19">
        <v>0</v>
      </c>
      <c r="N10" s="19">
        <v>0</v>
      </c>
      <c r="O10" s="19">
        <v>0</v>
      </c>
      <c r="P10" s="19">
        <v>60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60</v>
      </c>
      <c r="X10" s="19">
        <v>0</v>
      </c>
      <c r="Y10" s="19">
        <v>0</v>
      </c>
    </row>
    <row r="11" spans="1:25" ht="30" x14ac:dyDescent="0.25">
      <c r="A11" s="85"/>
      <c r="B11" s="79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68">
        <v>150</v>
      </c>
      <c r="J11" s="62">
        <f t="shared" si="0"/>
        <v>0</v>
      </c>
      <c r="K11" s="63" t="str">
        <f t="shared" si="2"/>
        <v>OK</v>
      </c>
      <c r="L11" s="19">
        <v>0</v>
      </c>
      <c r="M11" s="19">
        <v>0</v>
      </c>
      <c r="N11" s="19">
        <v>0</v>
      </c>
      <c r="O11" s="19">
        <v>0</v>
      </c>
      <c r="P11" s="19">
        <v>90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60</v>
      </c>
      <c r="X11" s="19">
        <v>0</v>
      </c>
      <c r="Y11" s="19">
        <v>0</v>
      </c>
    </row>
    <row r="12" spans="1:25" ht="30" x14ac:dyDescent="0.25">
      <c r="A12" s="85"/>
      <c r="B12" s="79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68">
        <v>200</v>
      </c>
      <c r="J12" s="62">
        <f t="shared" si="0"/>
        <v>140</v>
      </c>
      <c r="K12" s="63" t="str">
        <f t="shared" si="2"/>
        <v>OK</v>
      </c>
      <c r="L12" s="19">
        <v>0</v>
      </c>
      <c r="M12" s="19">
        <v>0</v>
      </c>
      <c r="N12" s="19">
        <v>0</v>
      </c>
      <c r="O12" s="19">
        <v>0</v>
      </c>
      <c r="P12" s="19">
        <v>60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</row>
    <row r="13" spans="1:25" ht="30" x14ac:dyDescent="0.25">
      <c r="A13" s="85"/>
      <c r="B13" s="79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68">
        <v>200</v>
      </c>
      <c r="J13" s="62">
        <f t="shared" si="0"/>
        <v>140</v>
      </c>
      <c r="K13" s="63" t="str">
        <f t="shared" si="2"/>
        <v>OK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60</v>
      </c>
      <c r="X13" s="19">
        <v>0</v>
      </c>
      <c r="Y13" s="19">
        <v>0</v>
      </c>
    </row>
    <row r="14" spans="1:25" ht="60" x14ac:dyDescent="0.25">
      <c r="A14" s="85"/>
      <c r="B14" s="79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68">
        <v>1500</v>
      </c>
      <c r="J14" s="62">
        <f t="shared" si="0"/>
        <v>820</v>
      </c>
      <c r="K14" s="63" t="str">
        <f t="shared" si="2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200</v>
      </c>
      <c r="Q14" s="19">
        <v>0</v>
      </c>
      <c r="R14" s="19">
        <v>0</v>
      </c>
      <c r="S14" s="19">
        <v>200</v>
      </c>
      <c r="T14" s="19">
        <v>0</v>
      </c>
      <c r="U14" s="19">
        <v>80</v>
      </c>
      <c r="V14" s="19">
        <v>0</v>
      </c>
      <c r="W14" s="19">
        <v>200</v>
      </c>
      <c r="X14" s="19">
        <v>0</v>
      </c>
      <c r="Y14" s="19">
        <v>0</v>
      </c>
    </row>
    <row r="15" spans="1:25" ht="45" x14ac:dyDescent="0.25">
      <c r="A15" s="85"/>
      <c r="B15" s="79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68">
        <v>1000</v>
      </c>
      <c r="J15" s="62">
        <f t="shared" si="0"/>
        <v>640</v>
      </c>
      <c r="K15" s="63" t="str">
        <f t="shared" si="2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100</v>
      </c>
      <c r="Q15" s="19">
        <v>0</v>
      </c>
      <c r="R15" s="19">
        <v>0</v>
      </c>
      <c r="S15" s="19">
        <v>100</v>
      </c>
      <c r="T15" s="19">
        <v>0</v>
      </c>
      <c r="U15" s="19">
        <v>40</v>
      </c>
      <c r="V15" s="19">
        <v>0</v>
      </c>
      <c r="W15" s="19">
        <v>120</v>
      </c>
      <c r="X15" s="19">
        <v>0</v>
      </c>
      <c r="Y15" s="19">
        <v>0</v>
      </c>
    </row>
    <row r="16" spans="1:25" ht="45" x14ac:dyDescent="0.25">
      <c r="A16" s="85"/>
      <c r="B16" s="79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68">
        <v>1000</v>
      </c>
      <c r="J16" s="62">
        <f t="shared" si="0"/>
        <v>640</v>
      </c>
      <c r="K16" s="63" t="str">
        <f t="shared" si="2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100</v>
      </c>
      <c r="Q16" s="19">
        <v>0</v>
      </c>
      <c r="R16" s="19">
        <v>0</v>
      </c>
      <c r="S16" s="19">
        <v>100</v>
      </c>
      <c r="T16" s="19">
        <v>0</v>
      </c>
      <c r="U16" s="19">
        <v>40</v>
      </c>
      <c r="V16" s="19">
        <v>0</v>
      </c>
      <c r="W16" s="19">
        <v>120</v>
      </c>
      <c r="X16" s="19">
        <v>0</v>
      </c>
      <c r="Y16" s="19">
        <v>0</v>
      </c>
    </row>
    <row r="17" spans="1:25" ht="45" x14ac:dyDescent="0.25">
      <c r="A17" s="85"/>
      <c r="B17" s="79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68">
        <v>1000</v>
      </c>
      <c r="J17" s="62">
        <f t="shared" si="0"/>
        <v>650</v>
      </c>
      <c r="K17" s="63" t="str">
        <f t="shared" si="2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100</v>
      </c>
      <c r="Q17" s="19">
        <v>0</v>
      </c>
      <c r="R17" s="19">
        <v>0</v>
      </c>
      <c r="S17" s="19">
        <v>100</v>
      </c>
      <c r="T17" s="19">
        <v>0</v>
      </c>
      <c r="U17" s="19">
        <v>50</v>
      </c>
      <c r="V17" s="19">
        <v>0</v>
      </c>
      <c r="W17" s="19">
        <v>100</v>
      </c>
      <c r="X17" s="19">
        <v>0</v>
      </c>
      <c r="Y17" s="19">
        <v>0</v>
      </c>
    </row>
    <row r="18" spans="1:25" ht="45" x14ac:dyDescent="0.25">
      <c r="A18" s="85"/>
      <c r="B18" s="79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68">
        <v>1000</v>
      </c>
      <c r="J18" s="62">
        <f t="shared" si="0"/>
        <v>650</v>
      </c>
      <c r="K18" s="63" t="str">
        <f t="shared" si="2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100</v>
      </c>
      <c r="Q18" s="19">
        <v>0</v>
      </c>
      <c r="R18" s="19">
        <v>0</v>
      </c>
      <c r="S18" s="19">
        <v>100</v>
      </c>
      <c r="T18" s="19">
        <v>0</v>
      </c>
      <c r="U18" s="19">
        <v>50</v>
      </c>
      <c r="V18" s="19">
        <v>0</v>
      </c>
      <c r="W18" s="19">
        <v>100</v>
      </c>
      <c r="X18" s="19">
        <v>0</v>
      </c>
      <c r="Y18" s="19">
        <v>0</v>
      </c>
    </row>
    <row r="19" spans="1:25" ht="45" x14ac:dyDescent="0.25">
      <c r="A19" s="85"/>
      <c r="B19" s="79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68">
        <v>1500</v>
      </c>
      <c r="J19" s="62">
        <f t="shared" si="0"/>
        <v>812</v>
      </c>
      <c r="K19" s="63" t="str">
        <f t="shared" si="2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200</v>
      </c>
      <c r="Q19" s="19">
        <v>0</v>
      </c>
      <c r="R19" s="19">
        <v>0</v>
      </c>
      <c r="S19" s="19">
        <v>200</v>
      </c>
      <c r="T19" s="19">
        <v>0</v>
      </c>
      <c r="U19" s="19">
        <v>72</v>
      </c>
      <c r="V19" s="19">
        <v>0</v>
      </c>
      <c r="W19" s="19">
        <v>216</v>
      </c>
      <c r="X19" s="19">
        <v>0</v>
      </c>
      <c r="Y19" s="19">
        <v>0</v>
      </c>
    </row>
    <row r="20" spans="1:25" ht="45" x14ac:dyDescent="0.25">
      <c r="A20" s="85"/>
      <c r="B20" s="79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68">
        <v>1</v>
      </c>
      <c r="J20" s="62">
        <f t="shared" si="0"/>
        <v>0</v>
      </c>
      <c r="K20" s="63" t="str">
        <f t="shared" si="2"/>
        <v>OK</v>
      </c>
      <c r="L20" s="19">
        <v>0</v>
      </c>
      <c r="M20" s="19">
        <v>1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</row>
    <row r="21" spans="1:25" ht="45" x14ac:dyDescent="0.25">
      <c r="A21" s="81" t="s">
        <v>99</v>
      </c>
      <c r="B21" s="82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69"/>
      <c r="J21" s="66">
        <f t="shared" si="0"/>
        <v>0</v>
      </c>
      <c r="K21" s="66" t="str">
        <f t="shared" si="2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19">
        <v>0</v>
      </c>
      <c r="Y21" s="19">
        <v>0</v>
      </c>
    </row>
    <row r="22" spans="1:25" ht="45" x14ac:dyDescent="0.25">
      <c r="A22" s="81"/>
      <c r="B22" s="82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69"/>
      <c r="J22" s="66">
        <f t="shared" si="0"/>
        <v>0</v>
      </c>
      <c r="K22" s="66" t="str">
        <f t="shared" si="2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19">
        <v>0</v>
      </c>
      <c r="Y22" s="19">
        <v>0</v>
      </c>
    </row>
    <row r="23" spans="1:25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68">
        <v>1680</v>
      </c>
      <c r="J23" s="62">
        <f t="shared" si="0"/>
        <v>888</v>
      </c>
      <c r="K23" s="63" t="str">
        <f t="shared" si="2"/>
        <v>OK</v>
      </c>
      <c r="L23" s="19">
        <v>0</v>
      </c>
      <c r="M23" s="19">
        <v>0</v>
      </c>
      <c r="N23" s="19">
        <v>0</v>
      </c>
      <c r="O23" s="19">
        <v>360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216</v>
      </c>
      <c r="Y23" s="19">
        <v>216</v>
      </c>
    </row>
    <row r="24" spans="1:25" ht="45" x14ac:dyDescent="0.25">
      <c r="A24" s="85" t="s">
        <v>95</v>
      </c>
      <c r="B24" s="79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68"/>
      <c r="J24" s="62">
        <f t="shared" si="0"/>
        <v>0</v>
      </c>
      <c r="K24" s="63" t="str">
        <f t="shared" si="2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</row>
    <row r="25" spans="1:25" ht="45" x14ac:dyDescent="0.25">
      <c r="A25" s="85"/>
      <c r="B25" s="79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68"/>
      <c r="J25" s="62">
        <f t="shared" si="0"/>
        <v>0</v>
      </c>
      <c r="K25" s="63" t="str">
        <f t="shared" si="2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</row>
    <row r="26" spans="1:25" ht="45" x14ac:dyDescent="0.25">
      <c r="A26" s="85"/>
      <c r="B26" s="79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68"/>
      <c r="J26" s="62">
        <f t="shared" si="0"/>
        <v>0</v>
      </c>
      <c r="K26" s="63" t="str">
        <f t="shared" si="2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</row>
    <row r="27" spans="1:25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69"/>
      <c r="J27" s="66">
        <f t="shared" si="0"/>
        <v>0</v>
      </c>
      <c r="K27" s="66" t="str">
        <f t="shared" si="2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19">
        <v>0</v>
      </c>
      <c r="Y27" s="19">
        <v>0</v>
      </c>
    </row>
    <row r="28" spans="1:25" ht="45" x14ac:dyDescent="0.25">
      <c r="A28" s="81" t="s">
        <v>99</v>
      </c>
      <c r="B28" s="82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69"/>
      <c r="J28" s="66">
        <f t="shared" si="0"/>
        <v>0</v>
      </c>
      <c r="K28" s="66" t="str">
        <f t="shared" si="2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19">
        <v>0</v>
      </c>
      <c r="Y28" s="19">
        <v>0</v>
      </c>
    </row>
    <row r="29" spans="1:25" ht="45" x14ac:dyDescent="0.25">
      <c r="A29" s="81"/>
      <c r="B29" s="82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69"/>
      <c r="J29" s="66">
        <f t="shared" si="0"/>
        <v>0</v>
      </c>
      <c r="K29" s="66" t="str">
        <f t="shared" si="2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19">
        <v>0</v>
      </c>
      <c r="Y29" s="19">
        <v>0</v>
      </c>
    </row>
    <row r="30" spans="1:25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69"/>
      <c r="J30" s="66">
        <f t="shared" si="0"/>
        <v>0</v>
      </c>
      <c r="K30" s="66" t="str">
        <f t="shared" si="2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19">
        <v>0</v>
      </c>
      <c r="Y30" s="19">
        <v>0</v>
      </c>
    </row>
    <row r="31" spans="1:25" ht="45" x14ac:dyDescent="0.25">
      <c r="A31" s="81" t="s">
        <v>99</v>
      </c>
      <c r="B31" s="82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69"/>
      <c r="J31" s="66">
        <f t="shared" si="0"/>
        <v>0</v>
      </c>
      <c r="K31" s="66" t="str">
        <f t="shared" si="2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19">
        <v>0</v>
      </c>
      <c r="Y31" s="19">
        <v>0</v>
      </c>
    </row>
    <row r="32" spans="1:25" ht="45" x14ac:dyDescent="0.25">
      <c r="A32" s="81"/>
      <c r="B32" s="82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69"/>
      <c r="J32" s="66">
        <f t="shared" si="0"/>
        <v>0</v>
      </c>
      <c r="K32" s="66" t="str">
        <f t="shared" si="2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19">
        <v>0</v>
      </c>
      <c r="Y32" s="19">
        <v>0</v>
      </c>
    </row>
    <row r="33" spans="1:25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68"/>
      <c r="J33" s="62">
        <f t="shared" si="0"/>
        <v>0</v>
      </c>
      <c r="K33" s="63" t="str">
        <f t="shared" si="2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</row>
    <row r="34" spans="1:25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68"/>
      <c r="J34" s="62">
        <f t="shared" si="0"/>
        <v>0</v>
      </c>
      <c r="K34" s="63" t="str">
        <f t="shared" si="2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</row>
    <row r="35" spans="1:25" ht="45" x14ac:dyDescent="0.25">
      <c r="A35" s="85" t="s">
        <v>95</v>
      </c>
      <c r="B35" s="79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68"/>
      <c r="J35" s="62">
        <f t="shared" si="0"/>
        <v>0</v>
      </c>
      <c r="K35" s="63" t="str">
        <f t="shared" si="2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</row>
    <row r="36" spans="1:25" ht="45" x14ac:dyDescent="0.25">
      <c r="A36" s="85"/>
      <c r="B36" s="79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68"/>
      <c r="J36" s="62">
        <f t="shared" si="0"/>
        <v>0</v>
      </c>
      <c r="K36" s="63" t="str">
        <f t="shared" si="2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</row>
    <row r="37" spans="1:25" ht="45" x14ac:dyDescent="0.25">
      <c r="A37" s="85"/>
      <c r="B37" s="79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68"/>
      <c r="J37" s="62">
        <f t="shared" si="0"/>
        <v>0</v>
      </c>
      <c r="K37" s="63" t="str">
        <f t="shared" si="2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</row>
    <row r="38" spans="1:25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68"/>
      <c r="J38" s="62">
        <f t="shared" si="0"/>
        <v>0</v>
      </c>
      <c r="K38" s="63" t="str">
        <f t="shared" si="2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</row>
    <row r="39" spans="1:25" ht="45" x14ac:dyDescent="0.25">
      <c r="A39" s="85" t="s">
        <v>96</v>
      </c>
      <c r="B39" s="79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68"/>
      <c r="J39" s="62">
        <f t="shared" si="0"/>
        <v>0</v>
      </c>
      <c r="K39" s="63" t="str">
        <f t="shared" si="2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</row>
    <row r="40" spans="1:25" ht="30" x14ac:dyDescent="0.25">
      <c r="A40" s="85"/>
      <c r="B40" s="79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68"/>
      <c r="J40" s="62">
        <f t="shared" si="0"/>
        <v>0</v>
      </c>
      <c r="K40" s="63" t="str">
        <f t="shared" si="2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</row>
    <row r="41" spans="1:25" ht="30" x14ac:dyDescent="0.25">
      <c r="A41" s="85"/>
      <c r="B41" s="79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68"/>
      <c r="J41" s="62">
        <f t="shared" si="0"/>
        <v>0</v>
      </c>
      <c r="K41" s="63" t="str">
        <f t="shared" si="2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</row>
    <row r="42" spans="1:25" ht="30" x14ac:dyDescent="0.25">
      <c r="A42" s="85"/>
      <c r="B42" s="79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68"/>
      <c r="J42" s="62">
        <f t="shared" si="0"/>
        <v>0</v>
      </c>
      <c r="K42" s="63" t="str">
        <f t="shared" si="2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</row>
    <row r="43" spans="1:25" ht="30" x14ac:dyDescent="0.25">
      <c r="A43" s="85"/>
      <c r="B43" s="79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68"/>
      <c r="J43" s="62">
        <f t="shared" si="0"/>
        <v>0</v>
      </c>
      <c r="K43" s="63" t="str">
        <f t="shared" si="2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</row>
    <row r="44" spans="1:25" ht="30" x14ac:dyDescent="0.25">
      <c r="A44" s="85"/>
      <c r="B44" s="79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68"/>
      <c r="J44" s="62">
        <f t="shared" si="0"/>
        <v>0</v>
      </c>
      <c r="K44" s="63" t="str">
        <f t="shared" si="2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</row>
    <row r="45" spans="1:25" ht="45" x14ac:dyDescent="0.25">
      <c r="A45" s="85"/>
      <c r="B45" s="79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68"/>
      <c r="J45" s="62">
        <f t="shared" si="0"/>
        <v>0</v>
      </c>
      <c r="K45" s="63" t="str">
        <f t="shared" si="2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</row>
    <row r="46" spans="1:25" ht="45" x14ac:dyDescent="0.25">
      <c r="A46" s="81" t="s">
        <v>99</v>
      </c>
      <c r="B46" s="82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69"/>
      <c r="J46" s="66">
        <f t="shared" si="0"/>
        <v>0</v>
      </c>
      <c r="K46" s="66" t="str">
        <f t="shared" si="2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19">
        <v>0</v>
      </c>
      <c r="Y46" s="19">
        <v>0</v>
      </c>
    </row>
    <row r="47" spans="1:25" ht="45" x14ac:dyDescent="0.25">
      <c r="A47" s="81"/>
      <c r="B47" s="82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69"/>
      <c r="J47" s="66">
        <f t="shared" si="0"/>
        <v>0</v>
      </c>
      <c r="K47" s="66" t="str">
        <f t="shared" si="2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19">
        <v>0</v>
      </c>
      <c r="Y47" s="19">
        <v>0</v>
      </c>
    </row>
    <row r="48" spans="1:25" ht="45" x14ac:dyDescent="0.25">
      <c r="A48" s="81" t="s">
        <v>99</v>
      </c>
      <c r="B48" s="82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69"/>
      <c r="J48" s="66">
        <f t="shared" si="0"/>
        <v>0</v>
      </c>
      <c r="K48" s="66" t="str">
        <f t="shared" si="2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19">
        <v>0</v>
      </c>
      <c r="Y48" s="19">
        <v>0</v>
      </c>
    </row>
    <row r="49" spans="1:25" ht="45" x14ac:dyDescent="0.25">
      <c r="A49" s="81"/>
      <c r="B49" s="82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69"/>
      <c r="J49" s="66">
        <f t="shared" si="0"/>
        <v>0</v>
      </c>
      <c r="K49" s="66" t="str">
        <f t="shared" si="2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19">
        <v>0</v>
      </c>
      <c r="Y49" s="19">
        <v>0</v>
      </c>
    </row>
    <row r="50" spans="1:25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68"/>
      <c r="J50" s="62">
        <f t="shared" si="0"/>
        <v>0</v>
      </c>
      <c r="K50" s="63" t="str">
        <f t="shared" si="2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</row>
    <row r="51" spans="1:25" ht="45" x14ac:dyDescent="0.25">
      <c r="A51" s="81" t="s">
        <v>100</v>
      </c>
      <c r="B51" s="82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69"/>
      <c r="J51" s="66">
        <f t="shared" si="0"/>
        <v>0</v>
      </c>
      <c r="K51" s="66" t="str">
        <f t="shared" si="2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19">
        <v>0</v>
      </c>
      <c r="Y51" s="19">
        <v>0</v>
      </c>
    </row>
    <row r="52" spans="1:25" ht="30" x14ac:dyDescent="0.25">
      <c r="A52" s="81"/>
      <c r="B52" s="82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69"/>
      <c r="J52" s="66">
        <f t="shared" si="0"/>
        <v>0</v>
      </c>
      <c r="K52" s="66" t="str">
        <f t="shared" si="2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19">
        <v>0</v>
      </c>
      <c r="Y52" s="19">
        <v>0</v>
      </c>
    </row>
    <row r="53" spans="1:25" ht="30" x14ac:dyDescent="0.25">
      <c r="A53" s="81"/>
      <c r="B53" s="82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69"/>
      <c r="J53" s="66">
        <f t="shared" si="0"/>
        <v>0</v>
      </c>
      <c r="K53" s="66" t="str">
        <f t="shared" si="2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19">
        <v>0</v>
      </c>
      <c r="Y53" s="19">
        <v>0</v>
      </c>
    </row>
    <row r="54" spans="1:25" ht="30" x14ac:dyDescent="0.25">
      <c r="A54" s="81"/>
      <c r="B54" s="82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69"/>
      <c r="J54" s="66">
        <f t="shared" si="0"/>
        <v>0</v>
      </c>
      <c r="K54" s="66" t="str">
        <f t="shared" si="2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19">
        <v>0</v>
      </c>
      <c r="Y54" s="19">
        <v>0</v>
      </c>
    </row>
    <row r="55" spans="1:25" ht="30" x14ac:dyDescent="0.25">
      <c r="A55" s="81"/>
      <c r="B55" s="82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69"/>
      <c r="J55" s="66">
        <f t="shared" si="0"/>
        <v>0</v>
      </c>
      <c r="K55" s="66" t="str">
        <f t="shared" si="2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19">
        <v>0</v>
      </c>
      <c r="Y55" s="19">
        <v>0</v>
      </c>
    </row>
    <row r="56" spans="1:25" ht="30" x14ac:dyDescent="0.25">
      <c r="A56" s="81"/>
      <c r="B56" s="82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69"/>
      <c r="J56" s="66">
        <f t="shared" si="0"/>
        <v>0</v>
      </c>
      <c r="K56" s="66" t="str">
        <f t="shared" si="2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19">
        <v>0</v>
      </c>
      <c r="Y56" s="19">
        <v>0</v>
      </c>
    </row>
    <row r="57" spans="1:25" ht="30" x14ac:dyDescent="0.25">
      <c r="A57" s="81"/>
      <c r="B57" s="82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69"/>
      <c r="J57" s="66">
        <f t="shared" si="0"/>
        <v>0</v>
      </c>
      <c r="K57" s="66" t="str">
        <f t="shared" si="2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  <c r="X57" s="19">
        <v>0</v>
      </c>
      <c r="Y57" s="19">
        <v>0</v>
      </c>
    </row>
    <row r="58" spans="1:25" ht="30" x14ac:dyDescent="0.25">
      <c r="A58" s="81"/>
      <c r="B58" s="82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69"/>
      <c r="J58" s="66">
        <f t="shared" si="0"/>
        <v>0</v>
      </c>
      <c r="K58" s="66" t="str">
        <f t="shared" si="2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19">
        <v>0</v>
      </c>
      <c r="Y58" s="19">
        <v>0</v>
      </c>
    </row>
    <row r="59" spans="1:25" ht="45" x14ac:dyDescent="0.25">
      <c r="A59" s="81" t="s">
        <v>99</v>
      </c>
      <c r="B59" s="82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69"/>
      <c r="J59" s="66">
        <f t="shared" si="0"/>
        <v>0</v>
      </c>
      <c r="K59" s="66" t="str">
        <f t="shared" si="2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19">
        <v>0</v>
      </c>
      <c r="Y59" s="19">
        <v>0</v>
      </c>
    </row>
    <row r="60" spans="1:25" ht="45" x14ac:dyDescent="0.25">
      <c r="A60" s="81"/>
      <c r="B60" s="82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69"/>
      <c r="J60" s="66">
        <f t="shared" si="0"/>
        <v>0</v>
      </c>
      <c r="K60" s="66" t="str">
        <f t="shared" si="2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19">
        <v>0</v>
      </c>
      <c r="Y60" s="19">
        <v>0</v>
      </c>
    </row>
    <row r="61" spans="1:25" ht="45" x14ac:dyDescent="0.25">
      <c r="A61" s="81" t="s">
        <v>99</v>
      </c>
      <c r="B61" s="82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69"/>
      <c r="J61" s="66">
        <f t="shared" si="0"/>
        <v>0</v>
      </c>
      <c r="K61" s="66" t="str">
        <f t="shared" si="2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19">
        <v>0</v>
      </c>
      <c r="Y61" s="19">
        <v>0</v>
      </c>
    </row>
    <row r="62" spans="1:25" ht="45" x14ac:dyDescent="0.25">
      <c r="A62" s="81"/>
      <c r="B62" s="82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69"/>
      <c r="J62" s="66">
        <f t="shared" si="0"/>
        <v>0</v>
      </c>
      <c r="K62" s="66" t="str">
        <f t="shared" si="2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19">
        <v>0</v>
      </c>
      <c r="Y62" s="19">
        <v>0</v>
      </c>
    </row>
    <row r="63" spans="1:25" ht="45" x14ac:dyDescent="0.25">
      <c r="A63" s="81"/>
      <c r="B63" s="82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69"/>
      <c r="J63" s="66">
        <f t="shared" si="0"/>
        <v>0</v>
      </c>
      <c r="K63" s="66" t="str">
        <f t="shared" si="2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19">
        <v>0</v>
      </c>
      <c r="Y63" s="19">
        <v>0</v>
      </c>
    </row>
    <row r="64" spans="1:25" ht="45" x14ac:dyDescent="0.25">
      <c r="A64" s="81" t="s">
        <v>100</v>
      </c>
      <c r="B64" s="82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69"/>
      <c r="J64" s="66">
        <f t="shared" si="0"/>
        <v>0</v>
      </c>
      <c r="K64" s="66" t="str">
        <f t="shared" si="2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19">
        <v>0</v>
      </c>
      <c r="Y64" s="19">
        <v>0</v>
      </c>
    </row>
    <row r="65" spans="1:25" ht="45" x14ac:dyDescent="0.25">
      <c r="A65" s="81"/>
      <c r="B65" s="82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69"/>
      <c r="J65" s="66">
        <f t="shared" si="0"/>
        <v>0</v>
      </c>
      <c r="K65" s="66" t="str">
        <f t="shared" si="2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19">
        <v>0</v>
      </c>
      <c r="Y65" s="19">
        <v>0</v>
      </c>
    </row>
    <row r="66" spans="1:25" ht="30" x14ac:dyDescent="0.25">
      <c r="A66" s="81"/>
      <c r="B66" s="82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69"/>
      <c r="J66" s="66">
        <f t="shared" si="0"/>
        <v>0</v>
      </c>
      <c r="K66" s="66" t="str">
        <f t="shared" si="2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19">
        <v>0</v>
      </c>
      <c r="Y66" s="19">
        <v>0</v>
      </c>
    </row>
    <row r="67" spans="1:25" ht="30" x14ac:dyDescent="0.25">
      <c r="A67" s="81"/>
      <c r="B67" s="82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69"/>
      <c r="J67" s="66">
        <f t="shared" si="0"/>
        <v>0</v>
      </c>
      <c r="K67" s="66" t="str">
        <f t="shared" si="2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19">
        <v>0</v>
      </c>
      <c r="Y67" s="19">
        <v>0</v>
      </c>
    </row>
    <row r="68" spans="1:25" ht="30" x14ac:dyDescent="0.25">
      <c r="A68" s="81"/>
      <c r="B68" s="82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69"/>
      <c r="J68" s="66">
        <f t="shared" si="0"/>
        <v>0</v>
      </c>
      <c r="K68" s="66" t="str">
        <f t="shared" si="2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19">
        <v>0</v>
      </c>
      <c r="Y68" s="19">
        <v>0</v>
      </c>
    </row>
    <row r="69" spans="1:25" ht="30" x14ac:dyDescent="0.25">
      <c r="A69" s="81"/>
      <c r="B69" s="82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69"/>
      <c r="J69" s="66">
        <f t="shared" ref="J69:J73" si="3">I69-(SUM(L69:Y69))</f>
        <v>0</v>
      </c>
      <c r="K69" s="66" t="str">
        <f t="shared" si="2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19">
        <v>0</v>
      </c>
      <c r="Y69" s="19">
        <v>0</v>
      </c>
    </row>
    <row r="70" spans="1:25" ht="30" x14ac:dyDescent="0.25">
      <c r="A70" s="81"/>
      <c r="B70" s="82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69"/>
      <c r="J70" s="66">
        <f t="shared" si="3"/>
        <v>0</v>
      </c>
      <c r="K70" s="66" t="str">
        <f t="shared" si="2"/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19">
        <v>0</v>
      </c>
      <c r="Y70" s="19">
        <v>0</v>
      </c>
    </row>
    <row r="71" spans="1:25" ht="45" x14ac:dyDescent="0.25">
      <c r="A71" s="81"/>
      <c r="B71" s="82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69"/>
      <c r="J71" s="66">
        <f t="shared" si="3"/>
        <v>0</v>
      </c>
      <c r="K71" s="66" t="str">
        <f t="shared" si="2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19">
        <v>0</v>
      </c>
      <c r="Y71" s="19">
        <v>0</v>
      </c>
    </row>
    <row r="72" spans="1:25" ht="45" x14ac:dyDescent="0.25">
      <c r="A72" s="81" t="s">
        <v>99</v>
      </c>
      <c r="B72" s="82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69"/>
      <c r="J72" s="66">
        <f t="shared" si="3"/>
        <v>0</v>
      </c>
      <c r="K72" s="66" t="str">
        <f t="shared" si="2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19">
        <v>0</v>
      </c>
      <c r="Y72" s="19">
        <v>0</v>
      </c>
    </row>
    <row r="73" spans="1:25" ht="45" x14ac:dyDescent="0.25">
      <c r="A73" s="81"/>
      <c r="B73" s="82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69"/>
      <c r="J73" s="66">
        <f t="shared" si="3"/>
        <v>0</v>
      </c>
      <c r="K73" s="66" t="str">
        <f t="shared" si="2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19">
        <v>0</v>
      </c>
      <c r="Y73" s="19">
        <v>0</v>
      </c>
    </row>
    <row r="76" spans="1:25" x14ac:dyDescent="0.25">
      <c r="D76" s="24" t="s">
        <v>101</v>
      </c>
    </row>
    <row r="77" spans="1:25" x14ac:dyDescent="0.25">
      <c r="D77" s="24" t="s">
        <v>102</v>
      </c>
    </row>
    <row r="78" spans="1:25" x14ac:dyDescent="0.25">
      <c r="D78" s="24" t="s">
        <v>103</v>
      </c>
    </row>
  </sheetData>
  <mergeCells count="48">
    <mergeCell ref="B28:B29"/>
    <mergeCell ref="A61:A63"/>
    <mergeCell ref="A64:A71"/>
    <mergeCell ref="A72:A73"/>
    <mergeCell ref="B61:B63"/>
    <mergeCell ref="B64:B71"/>
    <mergeCell ref="B72:B73"/>
    <mergeCell ref="A51:A58"/>
    <mergeCell ref="A59:A60"/>
    <mergeCell ref="B39:B45"/>
    <mergeCell ref="B46:B47"/>
    <mergeCell ref="B48:B49"/>
    <mergeCell ref="B51:B58"/>
    <mergeCell ref="B59:B60"/>
    <mergeCell ref="A39:A45"/>
    <mergeCell ref="A46:A47"/>
    <mergeCell ref="A48:A49"/>
    <mergeCell ref="B31:B32"/>
    <mergeCell ref="B35:B37"/>
    <mergeCell ref="I1:K1"/>
    <mergeCell ref="D1:H1"/>
    <mergeCell ref="A2:K2"/>
    <mergeCell ref="B4:B6"/>
    <mergeCell ref="A4:A6"/>
    <mergeCell ref="A31:A32"/>
    <mergeCell ref="A35:A37"/>
    <mergeCell ref="A9:A20"/>
    <mergeCell ref="B21:B22"/>
    <mergeCell ref="A21:A22"/>
    <mergeCell ref="A24:A26"/>
    <mergeCell ref="A28:A29"/>
    <mergeCell ref="B9:B20"/>
    <mergeCell ref="X1:X2"/>
    <mergeCell ref="Y1:Y2"/>
    <mergeCell ref="B24:B26"/>
    <mergeCell ref="L1:L2"/>
    <mergeCell ref="A1:C1"/>
    <mergeCell ref="W1:W2"/>
    <mergeCell ref="Q1:Q2"/>
    <mergeCell ref="R1:R2"/>
    <mergeCell ref="S1:S2"/>
    <mergeCell ref="T1:T2"/>
    <mergeCell ref="U1:U2"/>
    <mergeCell ref="M1:M2"/>
    <mergeCell ref="N1:N2"/>
    <mergeCell ref="O1:O2"/>
    <mergeCell ref="P1:P2"/>
    <mergeCell ref="V1:V2"/>
  </mergeCells>
  <phoneticPr fontId="0" type="noConversion"/>
  <conditionalFormatting sqref="L4">
    <cfRule type="cellIs" dxfId="224" priority="16" stopIfTrue="1" operator="greaterThan">
      <formula>0</formula>
    </cfRule>
    <cfRule type="cellIs" dxfId="223" priority="17" stopIfTrue="1" operator="greaterThan">
      <formula>0</formula>
    </cfRule>
    <cfRule type="cellIs" dxfId="222" priority="18" stopIfTrue="1" operator="greaterThan">
      <formula>0</formula>
    </cfRule>
  </conditionalFormatting>
  <conditionalFormatting sqref="L5:L73">
    <cfRule type="cellIs" dxfId="221" priority="13" stopIfTrue="1" operator="greaterThan">
      <formula>0</formula>
    </cfRule>
    <cfRule type="cellIs" dxfId="220" priority="14" stopIfTrue="1" operator="greaterThan">
      <formula>0</formula>
    </cfRule>
    <cfRule type="cellIs" dxfId="219" priority="15" stopIfTrue="1" operator="greaterThan">
      <formula>0</formula>
    </cfRule>
  </conditionalFormatting>
  <conditionalFormatting sqref="M4:W4">
    <cfRule type="cellIs" dxfId="218" priority="10" stopIfTrue="1" operator="greaterThan">
      <formula>0</formula>
    </cfRule>
    <cfRule type="cellIs" dxfId="217" priority="11" stopIfTrue="1" operator="greaterThan">
      <formula>0</formula>
    </cfRule>
    <cfRule type="cellIs" dxfId="216" priority="12" stopIfTrue="1" operator="greaterThan">
      <formula>0</formula>
    </cfRule>
  </conditionalFormatting>
  <conditionalFormatting sqref="M5:W73">
    <cfRule type="cellIs" dxfId="215" priority="7" stopIfTrue="1" operator="greaterThan">
      <formula>0</formula>
    </cfRule>
    <cfRule type="cellIs" dxfId="214" priority="8" stopIfTrue="1" operator="greaterThan">
      <formula>0</formula>
    </cfRule>
    <cfRule type="cellIs" dxfId="213" priority="9" stopIfTrue="1" operator="greaterThan">
      <formula>0</formula>
    </cfRule>
  </conditionalFormatting>
  <conditionalFormatting sqref="X4:Y4">
    <cfRule type="cellIs" dxfId="212" priority="4" stopIfTrue="1" operator="greaterThan">
      <formula>0</formula>
    </cfRule>
    <cfRule type="cellIs" dxfId="211" priority="5" stopIfTrue="1" operator="greaterThan">
      <formula>0</formula>
    </cfRule>
    <cfRule type="cellIs" dxfId="210" priority="6" stopIfTrue="1" operator="greaterThan">
      <formula>0</formula>
    </cfRule>
  </conditionalFormatting>
  <conditionalFormatting sqref="X5:Y73">
    <cfRule type="cellIs" dxfId="209" priority="1" stopIfTrue="1" operator="greaterThan">
      <formula>0</formula>
    </cfRule>
    <cfRule type="cellIs" dxfId="208" priority="2" stopIfTrue="1" operator="greaterThan">
      <formula>0</formula>
    </cfRule>
    <cfRule type="cellIs" dxfId="20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78"/>
  <sheetViews>
    <sheetView topLeftCell="B1" zoomScale="80" zoomScaleNormal="80" workbookViewId="0">
      <selection activeCell="I7" sqref="I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23" width="12" style="23" customWidth="1"/>
    <col min="24" max="16384" width="9.7109375" style="17"/>
  </cols>
  <sheetData>
    <row r="1" spans="1:23" ht="33" customHeight="1" x14ac:dyDescent="0.25">
      <c r="A1" s="80" t="s">
        <v>49</v>
      </c>
      <c r="B1" s="80"/>
      <c r="C1" s="80"/>
      <c r="D1" s="80" t="s">
        <v>50</v>
      </c>
      <c r="E1" s="80"/>
      <c r="F1" s="80"/>
      <c r="G1" s="80"/>
      <c r="H1" s="80"/>
      <c r="I1" s="80" t="s">
        <v>42</v>
      </c>
      <c r="J1" s="80"/>
      <c r="K1" s="80"/>
      <c r="L1" s="86" t="s">
        <v>158</v>
      </c>
      <c r="M1" s="86" t="s">
        <v>189</v>
      </c>
      <c r="N1" s="86" t="s">
        <v>190</v>
      </c>
      <c r="O1" s="86" t="s">
        <v>94</v>
      </c>
      <c r="P1" s="86" t="s">
        <v>94</v>
      </c>
      <c r="Q1" s="86" t="s">
        <v>94</v>
      </c>
      <c r="R1" s="86" t="s">
        <v>94</v>
      </c>
      <c r="S1" s="86" t="s">
        <v>94</v>
      </c>
      <c r="T1" s="86" t="s">
        <v>94</v>
      </c>
      <c r="U1" s="86" t="s">
        <v>94</v>
      </c>
      <c r="V1" s="86" t="s">
        <v>94</v>
      </c>
      <c r="W1" s="86" t="s">
        <v>94</v>
      </c>
    </row>
    <row r="2" spans="1:23" ht="21.75" customHeight="1" x14ac:dyDescent="0.25">
      <c r="A2" s="80" t="s">
        <v>159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s="18" customFormat="1" ht="45" x14ac:dyDescent="0.2">
      <c r="A3" s="54" t="s">
        <v>3</v>
      </c>
      <c r="B3" s="54" t="s">
        <v>1</v>
      </c>
      <c r="C3" s="55" t="s">
        <v>4</v>
      </c>
      <c r="D3" s="55" t="s">
        <v>6</v>
      </c>
      <c r="E3" s="55" t="s">
        <v>75</v>
      </c>
      <c r="F3" s="55" t="s">
        <v>93</v>
      </c>
      <c r="G3" s="55" t="s">
        <v>28</v>
      </c>
      <c r="H3" s="56" t="s">
        <v>5</v>
      </c>
      <c r="I3" s="57" t="s">
        <v>30</v>
      </c>
      <c r="J3" s="58" t="s">
        <v>0</v>
      </c>
      <c r="K3" s="54" t="s">
        <v>7</v>
      </c>
      <c r="L3" s="60" t="s">
        <v>2</v>
      </c>
      <c r="M3" s="60" t="s">
        <v>2</v>
      </c>
      <c r="N3" s="60" t="s">
        <v>2</v>
      </c>
      <c r="O3" s="60" t="s">
        <v>2</v>
      </c>
      <c r="P3" s="60" t="s">
        <v>2</v>
      </c>
      <c r="Q3" s="60" t="s">
        <v>2</v>
      </c>
      <c r="R3" s="60" t="s">
        <v>2</v>
      </c>
      <c r="S3" s="60" t="s">
        <v>2</v>
      </c>
      <c r="T3" s="60" t="s">
        <v>2</v>
      </c>
      <c r="U3" s="60" t="s">
        <v>2</v>
      </c>
      <c r="V3" s="60" t="s">
        <v>2</v>
      </c>
      <c r="W3" s="60" t="s">
        <v>2</v>
      </c>
    </row>
    <row r="4" spans="1:23" ht="45" x14ac:dyDescent="0.25">
      <c r="A4" s="84" t="s">
        <v>97</v>
      </c>
      <c r="B4" s="83">
        <v>1</v>
      </c>
      <c r="C4" s="61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67">
        <v>676</v>
      </c>
      <c r="J4" s="62">
        <f>I4-(SUM(L4:W4))</f>
        <v>526</v>
      </c>
      <c r="K4" s="63" t="str">
        <f>IF(J4&lt;0,"ATENÇÃO","OK")</f>
        <v>OK</v>
      </c>
      <c r="L4" s="19"/>
      <c r="M4" s="19"/>
      <c r="N4" s="19">
        <v>150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84"/>
      <c r="B5" s="83"/>
      <c r="C5" s="64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67">
        <v>9000</v>
      </c>
      <c r="J5" s="62">
        <f>I5-(SUM(L5:W5))</f>
        <v>9000</v>
      </c>
      <c r="K5" s="63" t="str">
        <f>IF(J5&lt;0,"ATENÇÃO","OK")</f>
        <v>OK</v>
      </c>
      <c r="L5" s="19"/>
      <c r="M5" s="19"/>
      <c r="N5" s="19"/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84"/>
      <c r="B6" s="83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68">
        <v>27000</v>
      </c>
      <c r="J6" s="62">
        <f t="shared" ref="J6:J69" si="0">I6-(SUM(L6:W6))</f>
        <v>22680</v>
      </c>
      <c r="K6" s="63" t="str">
        <f t="shared" ref="K6:K69" si="1">IF(J6&lt;0,"ATENÇÃO","OK")</f>
        <v>OK</v>
      </c>
      <c r="L6" s="19"/>
      <c r="M6" s="19"/>
      <c r="N6" s="19">
        <v>4320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68">
        <f>1500-100-200</f>
        <v>1200</v>
      </c>
      <c r="J7" s="62">
        <f>I7-(SUM(L7:W7))</f>
        <v>1040</v>
      </c>
      <c r="K7" s="63" t="str">
        <f t="shared" si="1"/>
        <v>OK</v>
      </c>
      <c r="L7" s="19">
        <v>80</v>
      </c>
      <c r="M7" s="19">
        <v>80</v>
      </c>
      <c r="N7" s="19"/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68">
        <v>1500</v>
      </c>
      <c r="J8" s="62">
        <f t="shared" si="0"/>
        <v>1380</v>
      </c>
      <c r="K8" s="63" t="str">
        <f t="shared" si="1"/>
        <v>OK</v>
      </c>
      <c r="L8" s="19"/>
      <c r="M8" s="19">
        <v>120</v>
      </c>
      <c r="N8" s="19"/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85" t="s">
        <v>96</v>
      </c>
      <c r="B9" s="79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68">
        <v>10</v>
      </c>
      <c r="J9" s="62">
        <f t="shared" si="0"/>
        <v>10</v>
      </c>
      <c r="K9" s="63" t="str">
        <f t="shared" si="1"/>
        <v>OK</v>
      </c>
      <c r="L9" s="19"/>
      <c r="M9" s="19"/>
      <c r="N9" s="19"/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85"/>
      <c r="B10" s="79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68">
        <v>10</v>
      </c>
      <c r="J10" s="62">
        <f t="shared" si="0"/>
        <v>10</v>
      </c>
      <c r="K10" s="63" t="str">
        <f t="shared" si="1"/>
        <v>OK</v>
      </c>
      <c r="L10" s="19"/>
      <c r="M10" s="19"/>
      <c r="N10" s="19"/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85"/>
      <c r="B11" s="79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68">
        <v>10</v>
      </c>
      <c r="J11" s="62">
        <f t="shared" si="0"/>
        <v>10</v>
      </c>
      <c r="K11" s="63" t="str">
        <f t="shared" si="1"/>
        <v>OK</v>
      </c>
      <c r="L11" s="19"/>
      <c r="M11" s="19"/>
      <c r="N11" s="19"/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85"/>
      <c r="B12" s="79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68">
        <v>30</v>
      </c>
      <c r="J12" s="62">
        <f t="shared" si="0"/>
        <v>30</v>
      </c>
      <c r="K12" s="63" t="str">
        <f t="shared" si="1"/>
        <v>OK</v>
      </c>
      <c r="L12" s="19"/>
      <c r="M12" s="19"/>
      <c r="N12" s="19"/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85"/>
      <c r="B13" s="79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68">
        <v>30</v>
      </c>
      <c r="J13" s="62">
        <f t="shared" si="0"/>
        <v>30</v>
      </c>
      <c r="K13" s="63" t="str">
        <f t="shared" si="1"/>
        <v>OK</v>
      </c>
      <c r="L13" s="19"/>
      <c r="M13" s="19"/>
      <c r="N13" s="19"/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85"/>
      <c r="B14" s="79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68"/>
      <c r="J14" s="62">
        <f t="shared" si="0"/>
        <v>0</v>
      </c>
      <c r="K14" s="63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85"/>
      <c r="B15" s="79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68"/>
      <c r="J15" s="62">
        <f t="shared" si="0"/>
        <v>0</v>
      </c>
      <c r="K15" s="63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85"/>
      <c r="B16" s="79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68"/>
      <c r="J16" s="62">
        <f t="shared" si="0"/>
        <v>0</v>
      </c>
      <c r="K16" s="63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85"/>
      <c r="B17" s="79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68"/>
      <c r="J17" s="62">
        <f t="shared" si="0"/>
        <v>0</v>
      </c>
      <c r="K17" s="63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85"/>
      <c r="B18" s="79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68"/>
      <c r="J18" s="62">
        <f t="shared" si="0"/>
        <v>0</v>
      </c>
      <c r="K18" s="63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85"/>
      <c r="B19" s="79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68"/>
      <c r="J19" s="62">
        <f t="shared" si="0"/>
        <v>0</v>
      </c>
      <c r="K19" s="63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85"/>
      <c r="B20" s="79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68"/>
      <c r="J20" s="62">
        <f t="shared" si="0"/>
        <v>0</v>
      </c>
      <c r="K20" s="63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81" t="s">
        <v>99</v>
      </c>
      <c r="B21" s="82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69"/>
      <c r="J21" s="65">
        <f t="shared" si="0"/>
        <v>0</v>
      </c>
      <c r="K21" s="66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81"/>
      <c r="B22" s="82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69"/>
      <c r="J22" s="65">
        <f t="shared" si="0"/>
        <v>0</v>
      </c>
      <c r="K22" s="66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68"/>
      <c r="J23" s="62">
        <f t="shared" si="0"/>
        <v>0</v>
      </c>
      <c r="K23" s="63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85" t="s">
        <v>95</v>
      </c>
      <c r="B24" s="79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68"/>
      <c r="J24" s="62">
        <f t="shared" si="0"/>
        <v>0</v>
      </c>
      <c r="K24" s="63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85"/>
      <c r="B25" s="79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68"/>
      <c r="J25" s="62">
        <f t="shared" si="0"/>
        <v>0</v>
      </c>
      <c r="K25" s="63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85"/>
      <c r="B26" s="79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68"/>
      <c r="J26" s="62">
        <f t="shared" si="0"/>
        <v>0</v>
      </c>
      <c r="K26" s="63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69"/>
      <c r="J27" s="65">
        <f t="shared" si="0"/>
        <v>0</v>
      </c>
      <c r="K27" s="66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81" t="s">
        <v>99</v>
      </c>
      <c r="B28" s="82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69"/>
      <c r="J28" s="65">
        <f t="shared" si="0"/>
        <v>0</v>
      </c>
      <c r="K28" s="66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81"/>
      <c r="B29" s="82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69"/>
      <c r="J29" s="65">
        <f t="shared" si="0"/>
        <v>0</v>
      </c>
      <c r="K29" s="66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69"/>
      <c r="J30" s="65">
        <f t="shared" si="0"/>
        <v>0</v>
      </c>
      <c r="K30" s="66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81" t="s">
        <v>99</v>
      </c>
      <c r="B31" s="82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69"/>
      <c r="J31" s="65">
        <f t="shared" si="0"/>
        <v>0</v>
      </c>
      <c r="K31" s="66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81"/>
      <c r="B32" s="82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69"/>
      <c r="J32" s="65">
        <f t="shared" si="0"/>
        <v>0</v>
      </c>
      <c r="K32" s="66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68"/>
      <c r="J33" s="62">
        <f t="shared" si="0"/>
        <v>0</v>
      </c>
      <c r="K33" s="63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68"/>
      <c r="J34" s="62">
        <f t="shared" si="0"/>
        <v>0</v>
      </c>
      <c r="K34" s="63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85" t="s">
        <v>95</v>
      </c>
      <c r="B35" s="79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68"/>
      <c r="J35" s="62">
        <f t="shared" si="0"/>
        <v>0</v>
      </c>
      <c r="K35" s="63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85"/>
      <c r="B36" s="79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68"/>
      <c r="J36" s="62">
        <f t="shared" si="0"/>
        <v>0</v>
      </c>
      <c r="K36" s="63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85"/>
      <c r="B37" s="79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68"/>
      <c r="J37" s="62">
        <f t="shared" si="0"/>
        <v>0</v>
      </c>
      <c r="K37" s="63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68"/>
      <c r="J38" s="62">
        <f t="shared" si="0"/>
        <v>0</v>
      </c>
      <c r="K38" s="63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85" t="s">
        <v>96</v>
      </c>
      <c r="B39" s="79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68"/>
      <c r="J39" s="62">
        <f t="shared" si="0"/>
        <v>0</v>
      </c>
      <c r="K39" s="63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85"/>
      <c r="B40" s="79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68"/>
      <c r="J40" s="62">
        <f t="shared" si="0"/>
        <v>0</v>
      </c>
      <c r="K40" s="63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85"/>
      <c r="B41" s="79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68"/>
      <c r="J41" s="62">
        <f t="shared" si="0"/>
        <v>0</v>
      </c>
      <c r="K41" s="63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85"/>
      <c r="B42" s="79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68"/>
      <c r="J42" s="62">
        <f t="shared" si="0"/>
        <v>0</v>
      </c>
      <c r="K42" s="63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85"/>
      <c r="B43" s="79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68"/>
      <c r="J43" s="62">
        <f t="shared" si="0"/>
        <v>0</v>
      </c>
      <c r="K43" s="63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85"/>
      <c r="B44" s="79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68"/>
      <c r="J44" s="62">
        <f t="shared" si="0"/>
        <v>0</v>
      </c>
      <c r="K44" s="63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85"/>
      <c r="B45" s="79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68"/>
      <c r="J45" s="62">
        <f t="shared" si="0"/>
        <v>0</v>
      </c>
      <c r="K45" s="63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81" t="s">
        <v>99</v>
      </c>
      <c r="B46" s="82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69"/>
      <c r="J46" s="65">
        <f t="shared" si="0"/>
        <v>0</v>
      </c>
      <c r="K46" s="66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81"/>
      <c r="B47" s="82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69"/>
      <c r="J47" s="65">
        <f t="shared" si="0"/>
        <v>0</v>
      </c>
      <c r="K47" s="66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81" t="s">
        <v>99</v>
      </c>
      <c r="B48" s="82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69"/>
      <c r="J48" s="65">
        <f t="shared" si="0"/>
        <v>0</v>
      </c>
      <c r="K48" s="66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81"/>
      <c r="B49" s="82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69"/>
      <c r="J49" s="65">
        <f t="shared" si="0"/>
        <v>0</v>
      </c>
      <c r="K49" s="66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68"/>
      <c r="J50" s="62">
        <f t="shared" si="0"/>
        <v>0</v>
      </c>
      <c r="K50" s="63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81" t="s">
        <v>100</v>
      </c>
      <c r="B51" s="82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69"/>
      <c r="J51" s="65">
        <f t="shared" si="0"/>
        <v>0</v>
      </c>
      <c r="K51" s="66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81"/>
      <c r="B52" s="82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69"/>
      <c r="J52" s="65">
        <f t="shared" si="0"/>
        <v>0</v>
      </c>
      <c r="K52" s="66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81"/>
      <c r="B53" s="82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69"/>
      <c r="J53" s="65">
        <f t="shared" si="0"/>
        <v>0</v>
      </c>
      <c r="K53" s="66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81"/>
      <c r="B54" s="82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69"/>
      <c r="J54" s="65">
        <f t="shared" si="0"/>
        <v>0</v>
      </c>
      <c r="K54" s="66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81"/>
      <c r="B55" s="82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69"/>
      <c r="J55" s="65">
        <f t="shared" si="0"/>
        <v>0</v>
      </c>
      <c r="K55" s="66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81"/>
      <c r="B56" s="82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69"/>
      <c r="J56" s="65">
        <f t="shared" si="0"/>
        <v>0</v>
      </c>
      <c r="K56" s="66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81"/>
      <c r="B57" s="82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69"/>
      <c r="J57" s="65">
        <f t="shared" si="0"/>
        <v>0</v>
      </c>
      <c r="K57" s="66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81"/>
      <c r="B58" s="82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69"/>
      <c r="J58" s="65">
        <f t="shared" si="0"/>
        <v>0</v>
      </c>
      <c r="K58" s="66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81" t="s">
        <v>99</v>
      </c>
      <c r="B59" s="82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69"/>
      <c r="J59" s="65">
        <f t="shared" si="0"/>
        <v>0</v>
      </c>
      <c r="K59" s="66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81"/>
      <c r="B60" s="82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69"/>
      <c r="J60" s="65">
        <f t="shared" si="0"/>
        <v>0</v>
      </c>
      <c r="K60" s="66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81" t="s">
        <v>99</v>
      </c>
      <c r="B61" s="82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69"/>
      <c r="J61" s="65">
        <f t="shared" si="0"/>
        <v>0</v>
      </c>
      <c r="K61" s="66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81"/>
      <c r="B62" s="82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69"/>
      <c r="J62" s="65">
        <f t="shared" si="0"/>
        <v>0</v>
      </c>
      <c r="K62" s="66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81"/>
      <c r="B63" s="82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69"/>
      <c r="J63" s="65">
        <f t="shared" si="0"/>
        <v>0</v>
      </c>
      <c r="K63" s="66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81" t="s">
        <v>100</v>
      </c>
      <c r="B64" s="82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69"/>
      <c r="J64" s="65">
        <f t="shared" si="0"/>
        <v>0</v>
      </c>
      <c r="K64" s="66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81"/>
      <c r="B65" s="82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69"/>
      <c r="J65" s="65">
        <f t="shared" si="0"/>
        <v>0</v>
      </c>
      <c r="K65" s="66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81"/>
      <c r="B66" s="82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69"/>
      <c r="J66" s="65">
        <f t="shared" si="0"/>
        <v>0</v>
      </c>
      <c r="K66" s="66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81"/>
      <c r="B67" s="82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69"/>
      <c r="J67" s="65">
        <f t="shared" si="0"/>
        <v>0</v>
      </c>
      <c r="K67" s="66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81"/>
      <c r="B68" s="82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69"/>
      <c r="J68" s="65">
        <f t="shared" si="0"/>
        <v>0</v>
      </c>
      <c r="K68" s="66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81"/>
      <c r="B69" s="82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69"/>
      <c r="J69" s="65">
        <f t="shared" si="0"/>
        <v>0</v>
      </c>
      <c r="K69" s="66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81"/>
      <c r="B70" s="82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69"/>
      <c r="J70" s="65">
        <f t="shared" ref="J70:J73" si="2">I70-(SUM(L70:W70))</f>
        <v>0</v>
      </c>
      <c r="K70" s="66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81"/>
      <c r="B71" s="82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69"/>
      <c r="J71" s="65">
        <f t="shared" si="2"/>
        <v>0</v>
      </c>
      <c r="K71" s="66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81" t="s">
        <v>99</v>
      </c>
      <c r="B72" s="82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69"/>
      <c r="J72" s="65">
        <f t="shared" si="2"/>
        <v>0</v>
      </c>
      <c r="K72" s="66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81"/>
      <c r="B73" s="82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69"/>
      <c r="J73" s="65">
        <f t="shared" si="2"/>
        <v>0</v>
      </c>
      <c r="K73" s="66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A72:A73"/>
    <mergeCell ref="B72:B73"/>
    <mergeCell ref="A59:A60"/>
    <mergeCell ref="B59:B60"/>
    <mergeCell ref="A61:A63"/>
    <mergeCell ref="B61:B63"/>
    <mergeCell ref="A64:A71"/>
    <mergeCell ref="B64:B71"/>
    <mergeCell ref="A46:A47"/>
    <mergeCell ref="B46:B47"/>
    <mergeCell ref="A48:A49"/>
    <mergeCell ref="B48:B49"/>
    <mergeCell ref="A51:A58"/>
    <mergeCell ref="B51:B58"/>
    <mergeCell ref="A31:A32"/>
    <mergeCell ref="B31:B32"/>
    <mergeCell ref="A35:A37"/>
    <mergeCell ref="B35:B37"/>
    <mergeCell ref="A39:A45"/>
    <mergeCell ref="B39:B45"/>
    <mergeCell ref="A21:A22"/>
    <mergeCell ref="B21:B22"/>
    <mergeCell ref="A24:A26"/>
    <mergeCell ref="B24:B26"/>
    <mergeCell ref="A28:A29"/>
    <mergeCell ref="B28:B29"/>
    <mergeCell ref="A9:A20"/>
    <mergeCell ref="B9:B20"/>
    <mergeCell ref="S1:S2"/>
    <mergeCell ref="L1:L2"/>
    <mergeCell ref="D1:H1"/>
    <mergeCell ref="I1:K1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V1:V2"/>
    <mergeCell ref="W1:W2"/>
    <mergeCell ref="A2:K2"/>
    <mergeCell ref="T1:T2"/>
    <mergeCell ref="U1:U2"/>
  </mergeCells>
  <conditionalFormatting sqref="L4">
    <cfRule type="cellIs" dxfId="206" priority="10" stopIfTrue="1" operator="greaterThan">
      <formula>0</formula>
    </cfRule>
    <cfRule type="cellIs" dxfId="205" priority="11" stopIfTrue="1" operator="greaterThan">
      <formula>0</formula>
    </cfRule>
    <cfRule type="cellIs" dxfId="204" priority="12" stopIfTrue="1" operator="greaterThan">
      <formula>0</formula>
    </cfRule>
  </conditionalFormatting>
  <conditionalFormatting sqref="L5:L73">
    <cfRule type="cellIs" dxfId="203" priority="7" stopIfTrue="1" operator="greaterThan">
      <formula>0</formula>
    </cfRule>
    <cfRule type="cellIs" dxfId="202" priority="8" stopIfTrue="1" operator="greaterThan">
      <formula>0</formula>
    </cfRule>
    <cfRule type="cellIs" dxfId="201" priority="9" stopIfTrue="1" operator="greaterThan">
      <formula>0</formula>
    </cfRule>
  </conditionalFormatting>
  <conditionalFormatting sqref="M4:W4">
    <cfRule type="cellIs" dxfId="200" priority="4" stopIfTrue="1" operator="greaterThan">
      <formula>0</formula>
    </cfRule>
    <cfRule type="cellIs" dxfId="199" priority="5" stopIfTrue="1" operator="greaterThan">
      <formula>0</formula>
    </cfRule>
    <cfRule type="cellIs" dxfId="198" priority="6" stopIfTrue="1" operator="greaterThan">
      <formula>0</formula>
    </cfRule>
  </conditionalFormatting>
  <conditionalFormatting sqref="M5:W73">
    <cfRule type="cellIs" dxfId="197" priority="1" stopIfTrue="1" operator="greaterThan">
      <formula>0</formula>
    </cfRule>
    <cfRule type="cellIs" dxfId="196" priority="2" stopIfTrue="1" operator="greaterThan">
      <formula>0</formula>
    </cfRule>
    <cfRule type="cellIs" dxfId="195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activeCell="J7" sqref="J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23" width="12" style="23" customWidth="1"/>
    <col min="24" max="16384" width="9.7109375" style="17"/>
  </cols>
  <sheetData>
    <row r="1" spans="1:23" ht="33" customHeight="1" x14ac:dyDescent="0.25">
      <c r="A1" s="80" t="s">
        <v>49</v>
      </c>
      <c r="B1" s="80"/>
      <c r="C1" s="80"/>
      <c r="D1" s="80" t="s">
        <v>50</v>
      </c>
      <c r="E1" s="80"/>
      <c r="F1" s="80"/>
      <c r="G1" s="80"/>
      <c r="H1" s="80"/>
      <c r="I1" s="80" t="s">
        <v>42</v>
      </c>
      <c r="J1" s="80"/>
      <c r="K1" s="80"/>
      <c r="L1" s="86" t="s">
        <v>131</v>
      </c>
      <c r="M1" s="86" t="s">
        <v>132</v>
      </c>
      <c r="N1" s="86" t="s">
        <v>133</v>
      </c>
      <c r="O1" s="86" t="s">
        <v>134</v>
      </c>
      <c r="P1" s="86" t="s">
        <v>167</v>
      </c>
      <c r="Q1" s="86" t="s">
        <v>94</v>
      </c>
      <c r="R1" s="86" t="s">
        <v>94</v>
      </c>
      <c r="S1" s="86" t="s">
        <v>94</v>
      </c>
      <c r="T1" s="86" t="s">
        <v>94</v>
      </c>
      <c r="U1" s="86" t="s">
        <v>94</v>
      </c>
      <c r="V1" s="86" t="s">
        <v>94</v>
      </c>
      <c r="W1" s="86" t="s">
        <v>94</v>
      </c>
    </row>
    <row r="2" spans="1:23" ht="21.75" customHeight="1" x14ac:dyDescent="0.25">
      <c r="A2" s="80" t="s">
        <v>34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s="18" customFormat="1" ht="45" x14ac:dyDescent="0.2">
      <c r="A3" s="54" t="s">
        <v>3</v>
      </c>
      <c r="B3" s="54" t="s">
        <v>1</v>
      </c>
      <c r="C3" s="55" t="s">
        <v>4</v>
      </c>
      <c r="D3" s="55" t="s">
        <v>6</v>
      </c>
      <c r="E3" s="55" t="s">
        <v>75</v>
      </c>
      <c r="F3" s="55" t="s">
        <v>93</v>
      </c>
      <c r="G3" s="55" t="s">
        <v>28</v>
      </c>
      <c r="H3" s="56" t="s">
        <v>5</v>
      </c>
      <c r="I3" s="57" t="s">
        <v>30</v>
      </c>
      <c r="J3" s="58" t="s">
        <v>0</v>
      </c>
      <c r="K3" s="54" t="s">
        <v>7</v>
      </c>
      <c r="L3" s="59">
        <v>42135</v>
      </c>
      <c r="M3" s="59">
        <v>42137</v>
      </c>
      <c r="N3" s="59">
        <v>42137</v>
      </c>
      <c r="O3" s="59">
        <v>42137</v>
      </c>
      <c r="P3" s="59">
        <v>42436</v>
      </c>
      <c r="Q3" s="60" t="s">
        <v>2</v>
      </c>
      <c r="R3" s="60" t="s">
        <v>2</v>
      </c>
      <c r="S3" s="60" t="s">
        <v>2</v>
      </c>
      <c r="T3" s="60" t="s">
        <v>2</v>
      </c>
      <c r="U3" s="60" t="s">
        <v>2</v>
      </c>
      <c r="V3" s="60" t="s">
        <v>2</v>
      </c>
      <c r="W3" s="60" t="s">
        <v>2</v>
      </c>
    </row>
    <row r="4" spans="1:23" ht="45" x14ac:dyDescent="0.25">
      <c r="A4" s="84" t="s">
        <v>97</v>
      </c>
      <c r="B4" s="83">
        <v>1</v>
      </c>
      <c r="C4" s="61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67">
        <v>480</v>
      </c>
      <c r="J4" s="62">
        <f>I4-(SUM(L4:W4))</f>
        <v>180</v>
      </c>
      <c r="K4" s="63" t="str">
        <f>IF(J4&lt;0,"ATENÇÃO","OK")</f>
        <v>OK</v>
      </c>
      <c r="L4" s="19">
        <v>150</v>
      </c>
      <c r="M4" s="19">
        <v>0</v>
      </c>
      <c r="N4" s="19">
        <v>0</v>
      </c>
      <c r="O4" s="19">
        <v>0</v>
      </c>
      <c r="P4" s="19">
        <v>150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84"/>
      <c r="B5" s="83"/>
      <c r="C5" s="64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67">
        <v>480</v>
      </c>
      <c r="J5" s="62">
        <f>I5-(SUM(L5:W5))</f>
        <v>0</v>
      </c>
      <c r="K5" s="63" t="str">
        <f>IF(J5&lt;0,"ATENÇÃO","OK")</f>
        <v>OK</v>
      </c>
      <c r="L5" s="19">
        <v>480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84"/>
      <c r="B6" s="83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68">
        <v>1100</v>
      </c>
      <c r="J6" s="62">
        <f>I6-(SUM(L6:W6))</f>
        <v>500</v>
      </c>
      <c r="K6" s="63" t="str">
        <f t="shared" ref="K6:K69" si="0">IF(J6&lt;0,"ATENÇÃO","OK")</f>
        <v>OK</v>
      </c>
      <c r="L6" s="19">
        <v>600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68">
        <v>384</v>
      </c>
      <c r="J7" s="62">
        <f t="shared" ref="J7:J69" si="1">I7-(SUM(L7:W7))</f>
        <v>184</v>
      </c>
      <c r="K7" s="63" t="str">
        <f t="shared" si="0"/>
        <v>OK</v>
      </c>
      <c r="L7" s="19">
        <v>0</v>
      </c>
      <c r="M7" s="19">
        <v>0</v>
      </c>
      <c r="N7" s="19">
        <v>200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68">
        <v>480</v>
      </c>
      <c r="J8" s="62">
        <f t="shared" si="1"/>
        <v>380</v>
      </c>
      <c r="K8" s="63" t="str">
        <f t="shared" si="0"/>
        <v>OK</v>
      </c>
      <c r="L8" s="19">
        <v>0</v>
      </c>
      <c r="M8" s="19">
        <v>0</v>
      </c>
      <c r="N8" s="19">
        <v>0</v>
      </c>
      <c r="O8" s="19">
        <v>100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85" t="s">
        <v>96</v>
      </c>
      <c r="B9" s="79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68">
        <v>50</v>
      </c>
      <c r="J9" s="62">
        <f t="shared" si="1"/>
        <v>0</v>
      </c>
      <c r="K9" s="63" t="str">
        <f t="shared" si="0"/>
        <v>OK</v>
      </c>
      <c r="L9" s="19">
        <v>0</v>
      </c>
      <c r="M9" s="19">
        <v>50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85"/>
      <c r="B10" s="79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68">
        <v>50</v>
      </c>
      <c r="J10" s="62">
        <f t="shared" si="1"/>
        <v>0</v>
      </c>
      <c r="K10" s="63" t="str">
        <f t="shared" si="0"/>
        <v>OK</v>
      </c>
      <c r="L10" s="19">
        <v>0</v>
      </c>
      <c r="M10" s="19">
        <v>50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85"/>
      <c r="B11" s="79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68">
        <v>50</v>
      </c>
      <c r="J11" s="62">
        <f t="shared" si="1"/>
        <v>0</v>
      </c>
      <c r="K11" s="63" t="str">
        <f t="shared" si="0"/>
        <v>OK</v>
      </c>
      <c r="L11" s="19">
        <v>0</v>
      </c>
      <c r="M11" s="19">
        <v>50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85"/>
      <c r="B12" s="79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68">
        <v>50</v>
      </c>
      <c r="J12" s="62">
        <f t="shared" si="1"/>
        <v>0</v>
      </c>
      <c r="K12" s="63" t="str">
        <f t="shared" si="0"/>
        <v>OK</v>
      </c>
      <c r="L12" s="19">
        <v>0</v>
      </c>
      <c r="M12" s="19">
        <v>50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85"/>
      <c r="B13" s="79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68">
        <v>50</v>
      </c>
      <c r="J13" s="62">
        <f t="shared" si="1"/>
        <v>0</v>
      </c>
      <c r="K13" s="63" t="str">
        <f t="shared" si="0"/>
        <v>OK</v>
      </c>
      <c r="L13" s="19">
        <v>0</v>
      </c>
      <c r="M13" s="19">
        <v>50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85"/>
      <c r="B14" s="79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68"/>
      <c r="J14" s="62">
        <f t="shared" si="1"/>
        <v>0</v>
      </c>
      <c r="K14" s="63" t="str">
        <f t="shared" si="0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85"/>
      <c r="B15" s="79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68"/>
      <c r="J15" s="62">
        <f t="shared" si="1"/>
        <v>0</v>
      </c>
      <c r="K15" s="63" t="str">
        <f t="shared" si="0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85"/>
      <c r="B16" s="79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68"/>
      <c r="J16" s="62">
        <f t="shared" si="1"/>
        <v>0</v>
      </c>
      <c r="K16" s="63" t="str">
        <f t="shared" si="0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85"/>
      <c r="B17" s="79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68"/>
      <c r="J17" s="62">
        <f t="shared" si="1"/>
        <v>0</v>
      </c>
      <c r="K17" s="63" t="str">
        <f t="shared" si="0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85"/>
      <c r="B18" s="79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68"/>
      <c r="J18" s="62">
        <f t="shared" si="1"/>
        <v>0</v>
      </c>
      <c r="K18" s="63" t="str">
        <f t="shared" si="0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85"/>
      <c r="B19" s="79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68"/>
      <c r="J19" s="62">
        <f t="shared" si="1"/>
        <v>0</v>
      </c>
      <c r="K19" s="63" t="str">
        <f t="shared" si="0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85"/>
      <c r="B20" s="79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68"/>
      <c r="J20" s="62">
        <f t="shared" si="1"/>
        <v>0</v>
      </c>
      <c r="K20" s="63" t="str">
        <f t="shared" si="0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81" t="s">
        <v>99</v>
      </c>
      <c r="B21" s="82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69"/>
      <c r="J21" s="65">
        <f t="shared" si="1"/>
        <v>0</v>
      </c>
      <c r="K21" s="66" t="str">
        <f t="shared" si="0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81"/>
      <c r="B22" s="82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69"/>
      <c r="J22" s="65">
        <f t="shared" si="1"/>
        <v>0</v>
      </c>
      <c r="K22" s="66" t="str">
        <f t="shared" si="0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68"/>
      <c r="J23" s="62">
        <f t="shared" si="1"/>
        <v>0</v>
      </c>
      <c r="K23" s="63" t="str">
        <f t="shared" si="0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85" t="s">
        <v>95</v>
      </c>
      <c r="B24" s="79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68"/>
      <c r="J24" s="62">
        <f t="shared" si="1"/>
        <v>0</v>
      </c>
      <c r="K24" s="63" t="str">
        <f t="shared" si="0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85"/>
      <c r="B25" s="79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68"/>
      <c r="J25" s="62">
        <f t="shared" si="1"/>
        <v>0</v>
      </c>
      <c r="K25" s="63" t="str">
        <f t="shared" si="0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85"/>
      <c r="B26" s="79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68"/>
      <c r="J26" s="62">
        <f t="shared" si="1"/>
        <v>0</v>
      </c>
      <c r="K26" s="63" t="str">
        <f t="shared" si="0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69"/>
      <c r="J27" s="65">
        <f t="shared" si="1"/>
        <v>0</v>
      </c>
      <c r="K27" s="66" t="str">
        <f t="shared" si="0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81" t="s">
        <v>99</v>
      </c>
      <c r="B28" s="82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69"/>
      <c r="J28" s="65">
        <f t="shared" si="1"/>
        <v>0</v>
      </c>
      <c r="K28" s="66" t="str">
        <f t="shared" si="0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81"/>
      <c r="B29" s="82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69"/>
      <c r="J29" s="65">
        <f t="shared" si="1"/>
        <v>0</v>
      </c>
      <c r="K29" s="66" t="str">
        <f t="shared" si="0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69"/>
      <c r="J30" s="65">
        <f t="shared" si="1"/>
        <v>0</v>
      </c>
      <c r="K30" s="66" t="str">
        <f t="shared" si="0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81" t="s">
        <v>99</v>
      </c>
      <c r="B31" s="82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69"/>
      <c r="J31" s="65">
        <f t="shared" si="1"/>
        <v>0</v>
      </c>
      <c r="K31" s="66" t="str">
        <f t="shared" si="0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81"/>
      <c r="B32" s="82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69"/>
      <c r="J32" s="65">
        <f t="shared" si="1"/>
        <v>0</v>
      </c>
      <c r="K32" s="66" t="str">
        <f t="shared" si="0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68"/>
      <c r="J33" s="62">
        <f t="shared" si="1"/>
        <v>0</v>
      </c>
      <c r="K33" s="63" t="str">
        <f t="shared" si="0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68"/>
      <c r="J34" s="62">
        <f t="shared" si="1"/>
        <v>0</v>
      </c>
      <c r="K34" s="63" t="str">
        <f t="shared" si="0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85" t="s">
        <v>95</v>
      </c>
      <c r="B35" s="79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68"/>
      <c r="J35" s="62">
        <f t="shared" si="1"/>
        <v>0</v>
      </c>
      <c r="K35" s="63" t="str">
        <f t="shared" si="0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85"/>
      <c r="B36" s="79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68"/>
      <c r="J36" s="62">
        <f t="shared" si="1"/>
        <v>0</v>
      </c>
      <c r="K36" s="63" t="str">
        <f t="shared" si="0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85"/>
      <c r="B37" s="79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68"/>
      <c r="J37" s="62">
        <f t="shared" si="1"/>
        <v>0</v>
      </c>
      <c r="K37" s="63" t="str">
        <f t="shared" si="0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68"/>
      <c r="J38" s="62">
        <f t="shared" si="1"/>
        <v>0</v>
      </c>
      <c r="K38" s="63" t="str">
        <f t="shared" si="0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85" t="s">
        <v>96</v>
      </c>
      <c r="B39" s="79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68"/>
      <c r="J39" s="62">
        <f t="shared" si="1"/>
        <v>0</v>
      </c>
      <c r="K39" s="63" t="str">
        <f t="shared" si="0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85"/>
      <c r="B40" s="79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68"/>
      <c r="J40" s="62">
        <f t="shared" si="1"/>
        <v>0</v>
      </c>
      <c r="K40" s="63" t="str">
        <f t="shared" si="0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85"/>
      <c r="B41" s="79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68"/>
      <c r="J41" s="62">
        <f t="shared" si="1"/>
        <v>0</v>
      </c>
      <c r="K41" s="63" t="str">
        <f t="shared" si="0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85"/>
      <c r="B42" s="79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68"/>
      <c r="J42" s="62">
        <f t="shared" si="1"/>
        <v>0</v>
      </c>
      <c r="K42" s="63" t="str">
        <f t="shared" si="0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85"/>
      <c r="B43" s="79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68"/>
      <c r="J43" s="62">
        <f t="shared" si="1"/>
        <v>0</v>
      </c>
      <c r="K43" s="63" t="str">
        <f t="shared" si="0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85"/>
      <c r="B44" s="79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68"/>
      <c r="J44" s="62">
        <f t="shared" si="1"/>
        <v>0</v>
      </c>
      <c r="K44" s="63" t="str">
        <f t="shared" si="0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85"/>
      <c r="B45" s="79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68"/>
      <c r="J45" s="62">
        <f t="shared" si="1"/>
        <v>0</v>
      </c>
      <c r="K45" s="63" t="str">
        <f t="shared" si="0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81" t="s">
        <v>99</v>
      </c>
      <c r="B46" s="82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69"/>
      <c r="J46" s="65">
        <f t="shared" si="1"/>
        <v>0</v>
      </c>
      <c r="K46" s="66" t="str">
        <f t="shared" si="0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81"/>
      <c r="B47" s="82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69"/>
      <c r="J47" s="65">
        <f t="shared" si="1"/>
        <v>0</v>
      </c>
      <c r="K47" s="66" t="str">
        <f t="shared" si="0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81" t="s">
        <v>99</v>
      </c>
      <c r="B48" s="82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69"/>
      <c r="J48" s="65">
        <f t="shared" si="1"/>
        <v>0</v>
      </c>
      <c r="K48" s="66" t="str">
        <f t="shared" si="0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81"/>
      <c r="B49" s="82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69"/>
      <c r="J49" s="65">
        <f t="shared" si="1"/>
        <v>0</v>
      </c>
      <c r="K49" s="66" t="str">
        <f t="shared" si="0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68"/>
      <c r="J50" s="62">
        <f t="shared" si="1"/>
        <v>0</v>
      </c>
      <c r="K50" s="63" t="str">
        <f t="shared" si="0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81" t="s">
        <v>100</v>
      </c>
      <c r="B51" s="82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69"/>
      <c r="J51" s="65">
        <f t="shared" si="1"/>
        <v>0</v>
      </c>
      <c r="K51" s="66" t="str">
        <f t="shared" si="0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81"/>
      <c r="B52" s="82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69"/>
      <c r="J52" s="65">
        <f t="shared" si="1"/>
        <v>0</v>
      </c>
      <c r="K52" s="66" t="str">
        <f t="shared" si="0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81"/>
      <c r="B53" s="82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69"/>
      <c r="J53" s="65">
        <f t="shared" si="1"/>
        <v>0</v>
      </c>
      <c r="K53" s="66" t="str">
        <f t="shared" si="0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81"/>
      <c r="B54" s="82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69"/>
      <c r="J54" s="65">
        <f t="shared" si="1"/>
        <v>0</v>
      </c>
      <c r="K54" s="66" t="str">
        <f t="shared" si="0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81"/>
      <c r="B55" s="82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69"/>
      <c r="J55" s="65">
        <f t="shared" si="1"/>
        <v>0</v>
      </c>
      <c r="K55" s="66" t="str">
        <f t="shared" si="0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81"/>
      <c r="B56" s="82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69"/>
      <c r="J56" s="65">
        <f t="shared" si="1"/>
        <v>0</v>
      </c>
      <c r="K56" s="66" t="str">
        <f t="shared" si="0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81"/>
      <c r="B57" s="82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69"/>
      <c r="J57" s="65">
        <f t="shared" si="1"/>
        <v>0</v>
      </c>
      <c r="K57" s="66" t="str">
        <f t="shared" si="0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81"/>
      <c r="B58" s="82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69"/>
      <c r="J58" s="65">
        <f t="shared" si="1"/>
        <v>0</v>
      </c>
      <c r="K58" s="66" t="str">
        <f t="shared" si="0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81" t="s">
        <v>99</v>
      </c>
      <c r="B59" s="82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69"/>
      <c r="J59" s="65">
        <f t="shared" si="1"/>
        <v>0</v>
      </c>
      <c r="K59" s="66" t="str">
        <f t="shared" si="0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81"/>
      <c r="B60" s="82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69"/>
      <c r="J60" s="65">
        <f t="shared" si="1"/>
        <v>0</v>
      </c>
      <c r="K60" s="66" t="str">
        <f t="shared" si="0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81" t="s">
        <v>99</v>
      </c>
      <c r="B61" s="82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69"/>
      <c r="J61" s="65">
        <f t="shared" si="1"/>
        <v>0</v>
      </c>
      <c r="K61" s="66" t="str">
        <f t="shared" si="0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81"/>
      <c r="B62" s="82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69"/>
      <c r="J62" s="65">
        <f t="shared" si="1"/>
        <v>0</v>
      </c>
      <c r="K62" s="66" t="str">
        <f t="shared" si="0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81"/>
      <c r="B63" s="82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69"/>
      <c r="J63" s="65">
        <f t="shared" si="1"/>
        <v>0</v>
      </c>
      <c r="K63" s="66" t="str">
        <f t="shared" si="0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81" t="s">
        <v>100</v>
      </c>
      <c r="B64" s="82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69"/>
      <c r="J64" s="65">
        <f t="shared" si="1"/>
        <v>0</v>
      </c>
      <c r="K64" s="66" t="str">
        <f t="shared" si="0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81"/>
      <c r="B65" s="82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69"/>
      <c r="J65" s="65">
        <f t="shared" si="1"/>
        <v>0</v>
      </c>
      <c r="K65" s="66" t="str">
        <f t="shared" si="0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81"/>
      <c r="B66" s="82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69"/>
      <c r="J66" s="65">
        <f t="shared" si="1"/>
        <v>0</v>
      </c>
      <c r="K66" s="66" t="str">
        <f t="shared" si="0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81"/>
      <c r="B67" s="82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69"/>
      <c r="J67" s="65">
        <f t="shared" si="1"/>
        <v>0</v>
      </c>
      <c r="K67" s="66" t="str">
        <f t="shared" si="0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81"/>
      <c r="B68" s="82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69"/>
      <c r="J68" s="65">
        <f t="shared" si="1"/>
        <v>0</v>
      </c>
      <c r="K68" s="66" t="str">
        <f t="shared" si="0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81"/>
      <c r="B69" s="82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69"/>
      <c r="J69" s="65">
        <f t="shared" si="1"/>
        <v>0</v>
      </c>
      <c r="K69" s="66" t="str">
        <f t="shared" si="0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81"/>
      <c r="B70" s="82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69"/>
      <c r="J70" s="65">
        <f t="shared" ref="J70:J73" si="2">I70-(SUM(L70:W70))</f>
        <v>0</v>
      </c>
      <c r="K70" s="66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81"/>
      <c r="B71" s="82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69"/>
      <c r="J71" s="65">
        <f t="shared" si="2"/>
        <v>0</v>
      </c>
      <c r="K71" s="66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81" t="s">
        <v>99</v>
      </c>
      <c r="B72" s="82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69"/>
      <c r="J72" s="65">
        <f t="shared" si="2"/>
        <v>0</v>
      </c>
      <c r="K72" s="66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81"/>
      <c r="B73" s="82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69"/>
      <c r="J73" s="65">
        <f t="shared" si="2"/>
        <v>0</v>
      </c>
      <c r="K73" s="66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A72:A73"/>
    <mergeCell ref="B72:B73"/>
    <mergeCell ref="A59:A60"/>
    <mergeCell ref="B59:B60"/>
    <mergeCell ref="A61:A63"/>
    <mergeCell ref="B61:B63"/>
    <mergeCell ref="A64:A71"/>
    <mergeCell ref="B64:B71"/>
    <mergeCell ref="A46:A47"/>
    <mergeCell ref="B46:B47"/>
    <mergeCell ref="A48:A49"/>
    <mergeCell ref="B48:B49"/>
    <mergeCell ref="A51:A58"/>
    <mergeCell ref="B51:B58"/>
    <mergeCell ref="A31:A32"/>
    <mergeCell ref="B31:B32"/>
    <mergeCell ref="A35:A37"/>
    <mergeCell ref="B35:B37"/>
    <mergeCell ref="A39:A45"/>
    <mergeCell ref="B39:B45"/>
    <mergeCell ref="A21:A22"/>
    <mergeCell ref="B21:B22"/>
    <mergeCell ref="A24:A26"/>
    <mergeCell ref="B24:B26"/>
    <mergeCell ref="A28:A29"/>
    <mergeCell ref="B28:B29"/>
    <mergeCell ref="A9:A20"/>
    <mergeCell ref="B9:B20"/>
    <mergeCell ref="S1:S2"/>
    <mergeCell ref="L1:L2"/>
    <mergeCell ref="D1:H1"/>
    <mergeCell ref="I1:K1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V1:V2"/>
    <mergeCell ref="W1:W2"/>
    <mergeCell ref="A2:K2"/>
    <mergeCell ref="T1:T2"/>
    <mergeCell ref="U1:U2"/>
  </mergeCells>
  <conditionalFormatting sqref="Q4:W4">
    <cfRule type="cellIs" dxfId="194" priority="28" stopIfTrue="1" operator="greaterThan">
      <formula>0</formula>
    </cfRule>
    <cfRule type="cellIs" dxfId="193" priority="29" stopIfTrue="1" operator="greaterThan">
      <formula>0</formula>
    </cfRule>
    <cfRule type="cellIs" dxfId="192" priority="30" stopIfTrue="1" operator="greaterThan">
      <formula>0</formula>
    </cfRule>
  </conditionalFormatting>
  <conditionalFormatting sqref="Q5:W73">
    <cfRule type="cellIs" dxfId="191" priority="25" stopIfTrue="1" operator="greaterThan">
      <formula>0</formula>
    </cfRule>
    <cfRule type="cellIs" dxfId="190" priority="26" stopIfTrue="1" operator="greaterThan">
      <formula>0</formula>
    </cfRule>
    <cfRule type="cellIs" dxfId="189" priority="27" stopIfTrue="1" operator="greaterThan">
      <formula>0</formula>
    </cfRule>
  </conditionalFormatting>
  <conditionalFormatting sqref="L4">
    <cfRule type="cellIs" dxfId="188" priority="10" stopIfTrue="1" operator="greaterThan">
      <formula>0</formula>
    </cfRule>
    <cfRule type="cellIs" dxfId="187" priority="11" stopIfTrue="1" operator="greaterThan">
      <formula>0</formula>
    </cfRule>
    <cfRule type="cellIs" dxfId="186" priority="12" stopIfTrue="1" operator="greaterThan">
      <formula>0</formula>
    </cfRule>
  </conditionalFormatting>
  <conditionalFormatting sqref="L5:L73">
    <cfRule type="cellIs" dxfId="185" priority="7" stopIfTrue="1" operator="greaterThan">
      <formula>0</formula>
    </cfRule>
    <cfRule type="cellIs" dxfId="184" priority="8" stopIfTrue="1" operator="greaterThan">
      <formula>0</formula>
    </cfRule>
    <cfRule type="cellIs" dxfId="183" priority="9" stopIfTrue="1" operator="greaterThan">
      <formula>0</formula>
    </cfRule>
  </conditionalFormatting>
  <conditionalFormatting sqref="M4:P4">
    <cfRule type="cellIs" dxfId="182" priority="4" stopIfTrue="1" operator="greaterThan">
      <formula>0</formula>
    </cfRule>
    <cfRule type="cellIs" dxfId="181" priority="5" stopIfTrue="1" operator="greaterThan">
      <formula>0</formula>
    </cfRule>
    <cfRule type="cellIs" dxfId="180" priority="6" stopIfTrue="1" operator="greaterThan">
      <formula>0</formula>
    </cfRule>
  </conditionalFormatting>
  <conditionalFormatting sqref="M5:P73">
    <cfRule type="cellIs" dxfId="179" priority="1" stopIfTrue="1" operator="greaterThan">
      <formula>0</formula>
    </cfRule>
    <cfRule type="cellIs" dxfId="178" priority="2" stopIfTrue="1" operator="greaterThan">
      <formula>0</formula>
    </cfRule>
    <cfRule type="cellIs" dxfId="177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topLeftCell="C1" zoomScale="80" zoomScaleNormal="80" workbookViewId="0">
      <selection activeCell="J5" sqref="J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20" width="13.5703125" style="23" customWidth="1"/>
    <col min="21" max="23" width="12" style="23" customWidth="1"/>
    <col min="24" max="16384" width="9.7109375" style="17"/>
  </cols>
  <sheetData>
    <row r="1" spans="1:23" ht="33" customHeight="1" x14ac:dyDescent="0.25">
      <c r="A1" s="80" t="s">
        <v>49</v>
      </c>
      <c r="B1" s="80"/>
      <c r="C1" s="80"/>
      <c r="D1" s="80" t="s">
        <v>50</v>
      </c>
      <c r="E1" s="80"/>
      <c r="F1" s="80"/>
      <c r="G1" s="80"/>
      <c r="H1" s="80"/>
      <c r="I1" s="80" t="s">
        <v>42</v>
      </c>
      <c r="J1" s="80"/>
      <c r="K1" s="80"/>
      <c r="L1" s="86" t="s">
        <v>135</v>
      </c>
      <c r="M1" s="86" t="s">
        <v>136</v>
      </c>
      <c r="N1" s="86" t="s">
        <v>137</v>
      </c>
      <c r="O1" s="86" t="s">
        <v>168</v>
      </c>
      <c r="P1" s="87" t="s">
        <v>169</v>
      </c>
      <c r="Q1" s="87" t="s">
        <v>170</v>
      </c>
      <c r="R1" s="86" t="s">
        <v>171</v>
      </c>
      <c r="S1" s="86" t="s">
        <v>172</v>
      </c>
      <c r="T1" s="86" t="s">
        <v>173</v>
      </c>
      <c r="U1" s="86" t="s">
        <v>94</v>
      </c>
      <c r="V1" s="86" t="s">
        <v>94</v>
      </c>
      <c r="W1" s="86" t="s">
        <v>94</v>
      </c>
    </row>
    <row r="2" spans="1:23" ht="21.75" customHeight="1" x14ac:dyDescent="0.25">
      <c r="A2" s="80" t="s">
        <v>32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6"/>
      <c r="M2" s="86"/>
      <c r="N2" s="86"/>
      <c r="O2" s="86"/>
      <c r="P2" s="87"/>
      <c r="Q2" s="87"/>
      <c r="R2" s="86"/>
      <c r="S2" s="86"/>
      <c r="T2" s="86"/>
      <c r="U2" s="86"/>
      <c r="V2" s="86"/>
      <c r="W2" s="86"/>
    </row>
    <row r="3" spans="1:23" s="18" customFormat="1" ht="45" x14ac:dyDescent="0.2">
      <c r="A3" s="54" t="s">
        <v>3</v>
      </c>
      <c r="B3" s="54" t="s">
        <v>1</v>
      </c>
      <c r="C3" s="55" t="s">
        <v>4</v>
      </c>
      <c r="D3" s="55" t="s">
        <v>6</v>
      </c>
      <c r="E3" s="55" t="s">
        <v>75</v>
      </c>
      <c r="F3" s="55" t="s">
        <v>93</v>
      </c>
      <c r="G3" s="55" t="s">
        <v>28</v>
      </c>
      <c r="H3" s="56" t="s">
        <v>5</v>
      </c>
      <c r="I3" s="57" t="s">
        <v>30</v>
      </c>
      <c r="J3" s="58" t="s">
        <v>0</v>
      </c>
      <c r="K3" s="54" t="s">
        <v>7</v>
      </c>
      <c r="L3" s="70">
        <v>42143</v>
      </c>
      <c r="M3" s="76">
        <v>42143</v>
      </c>
      <c r="N3" s="70">
        <v>42214</v>
      </c>
      <c r="O3" s="59">
        <v>42256</v>
      </c>
      <c r="P3" s="59">
        <v>42285</v>
      </c>
      <c r="Q3" s="59">
        <v>42285</v>
      </c>
      <c r="R3" s="59">
        <v>42405</v>
      </c>
      <c r="S3" s="59">
        <v>42412</v>
      </c>
      <c r="T3" s="59">
        <v>42412</v>
      </c>
      <c r="U3" s="60" t="s">
        <v>2</v>
      </c>
      <c r="V3" s="60" t="s">
        <v>2</v>
      </c>
      <c r="W3" s="60" t="s">
        <v>2</v>
      </c>
    </row>
    <row r="4" spans="1:23" ht="45" x14ac:dyDescent="0.25">
      <c r="A4" s="84" t="s">
        <v>97</v>
      </c>
      <c r="B4" s="83">
        <v>1</v>
      </c>
      <c r="C4" s="61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67">
        <v>1300</v>
      </c>
      <c r="J4" s="62">
        <f>I4-(SUM(L4:W4))</f>
        <v>1167</v>
      </c>
      <c r="K4" s="63" t="str">
        <f>IF(J4&lt;0,"ATENÇÃO","OK")</f>
        <v>OK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133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84"/>
      <c r="B5" s="83"/>
      <c r="C5" s="64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67">
        <v>600</v>
      </c>
      <c r="J5" s="62">
        <f>I5-(SUM(L5:W5))</f>
        <v>600</v>
      </c>
      <c r="K5" s="63" t="str">
        <f>IF(J5&lt;0,"ATENÇÃO","OK")</f>
        <v>OK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84"/>
      <c r="B6" s="83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68">
        <v>24000</v>
      </c>
      <c r="J6" s="62">
        <f t="shared" ref="J6:J69" si="0">I6-(SUM(L6:W6))</f>
        <v>24000</v>
      </c>
      <c r="K6" s="63" t="str">
        <f t="shared" ref="K6:K69" si="1">IF(J6&lt;0,"ATENÇÃO","OK")</f>
        <v>OK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68">
        <v>500</v>
      </c>
      <c r="J7" s="62">
        <f t="shared" si="0"/>
        <v>270</v>
      </c>
      <c r="K7" s="63" t="str">
        <f t="shared" si="1"/>
        <v>OK</v>
      </c>
      <c r="L7" s="19">
        <v>20</v>
      </c>
      <c r="M7" s="19">
        <v>0</v>
      </c>
      <c r="N7" s="19">
        <v>80</v>
      </c>
      <c r="O7" s="19">
        <v>0</v>
      </c>
      <c r="P7" s="19">
        <v>0</v>
      </c>
      <c r="Q7" s="19">
        <v>50</v>
      </c>
      <c r="R7" s="19">
        <v>0</v>
      </c>
      <c r="S7" s="19">
        <v>80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68">
        <v>500</v>
      </c>
      <c r="J8" s="62">
        <f t="shared" si="0"/>
        <v>310</v>
      </c>
      <c r="K8" s="63" t="str">
        <f t="shared" si="1"/>
        <v>OK</v>
      </c>
      <c r="L8" s="19">
        <v>0</v>
      </c>
      <c r="M8" s="19">
        <v>0</v>
      </c>
      <c r="N8" s="19">
        <v>60</v>
      </c>
      <c r="O8" s="19">
        <v>0</v>
      </c>
      <c r="P8" s="19">
        <v>0</v>
      </c>
      <c r="Q8" s="19">
        <v>50</v>
      </c>
      <c r="R8" s="19">
        <v>0</v>
      </c>
      <c r="S8" s="19">
        <v>80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85" t="s">
        <v>96</v>
      </c>
      <c r="B9" s="79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68">
        <v>40</v>
      </c>
      <c r="J9" s="62">
        <f t="shared" si="0"/>
        <v>0</v>
      </c>
      <c r="K9" s="63" t="str">
        <f t="shared" si="1"/>
        <v>OK</v>
      </c>
      <c r="L9" s="19">
        <v>0</v>
      </c>
      <c r="M9" s="19">
        <v>10</v>
      </c>
      <c r="N9" s="19">
        <v>0</v>
      </c>
      <c r="O9" s="19">
        <v>10</v>
      </c>
      <c r="P9" s="19">
        <v>0</v>
      </c>
      <c r="Q9" s="19">
        <v>0</v>
      </c>
      <c r="R9" s="19">
        <v>0</v>
      </c>
      <c r="S9" s="19">
        <v>0</v>
      </c>
      <c r="T9" s="19">
        <v>20</v>
      </c>
      <c r="U9" s="19">
        <v>0</v>
      </c>
      <c r="V9" s="19">
        <v>0</v>
      </c>
      <c r="W9" s="19">
        <v>0</v>
      </c>
    </row>
    <row r="10" spans="1:23" ht="30" x14ac:dyDescent="0.25">
      <c r="A10" s="85"/>
      <c r="B10" s="79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68">
        <v>30</v>
      </c>
      <c r="J10" s="62">
        <f t="shared" si="0"/>
        <v>5</v>
      </c>
      <c r="K10" s="63" t="str">
        <f t="shared" si="1"/>
        <v>OK</v>
      </c>
      <c r="L10" s="19"/>
      <c r="M10" s="19">
        <v>10</v>
      </c>
      <c r="N10" s="19">
        <v>0</v>
      </c>
      <c r="O10" s="19">
        <v>0</v>
      </c>
      <c r="P10" s="19">
        <v>15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85"/>
      <c r="B11" s="79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68">
        <v>30</v>
      </c>
      <c r="J11" s="62">
        <f t="shared" si="0"/>
        <v>5</v>
      </c>
      <c r="K11" s="63" t="str">
        <f t="shared" si="1"/>
        <v>OK</v>
      </c>
      <c r="L11" s="19"/>
      <c r="M11" s="19">
        <v>10</v>
      </c>
      <c r="N11" s="19">
        <v>0</v>
      </c>
      <c r="O11" s="19">
        <v>0</v>
      </c>
      <c r="P11" s="19">
        <v>15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85"/>
      <c r="B12" s="79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68">
        <v>30</v>
      </c>
      <c r="J12" s="62">
        <f t="shared" si="0"/>
        <v>5</v>
      </c>
      <c r="K12" s="63" t="str">
        <f t="shared" si="1"/>
        <v>OK</v>
      </c>
      <c r="L12" s="19"/>
      <c r="M12" s="19">
        <v>10</v>
      </c>
      <c r="N12" s="19">
        <v>0</v>
      </c>
      <c r="O12" s="19">
        <v>0</v>
      </c>
      <c r="P12" s="19">
        <v>15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85"/>
      <c r="B13" s="79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68">
        <v>30</v>
      </c>
      <c r="J13" s="62">
        <f t="shared" si="0"/>
        <v>5</v>
      </c>
      <c r="K13" s="63" t="str">
        <f t="shared" si="1"/>
        <v>OK</v>
      </c>
      <c r="L13" s="19"/>
      <c r="M13" s="19">
        <v>10</v>
      </c>
      <c r="N13" s="19">
        <v>0</v>
      </c>
      <c r="O13" s="19">
        <v>0</v>
      </c>
      <c r="P13" s="19">
        <v>15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85"/>
      <c r="B14" s="79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68"/>
      <c r="J14" s="62">
        <f t="shared" si="0"/>
        <v>0</v>
      </c>
      <c r="K14" s="63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85"/>
      <c r="B15" s="79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68"/>
      <c r="J15" s="62">
        <f t="shared" si="0"/>
        <v>0</v>
      </c>
      <c r="K15" s="63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85"/>
      <c r="B16" s="79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68"/>
      <c r="J16" s="62">
        <f t="shared" si="0"/>
        <v>0</v>
      </c>
      <c r="K16" s="63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85"/>
      <c r="B17" s="79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68"/>
      <c r="J17" s="62">
        <f t="shared" si="0"/>
        <v>0</v>
      </c>
      <c r="K17" s="63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85"/>
      <c r="B18" s="79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68"/>
      <c r="J18" s="62">
        <f t="shared" si="0"/>
        <v>0</v>
      </c>
      <c r="K18" s="63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85"/>
      <c r="B19" s="79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68"/>
      <c r="J19" s="62">
        <f t="shared" si="0"/>
        <v>0</v>
      </c>
      <c r="K19" s="63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85"/>
      <c r="B20" s="79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68"/>
      <c r="J20" s="62">
        <f t="shared" si="0"/>
        <v>0</v>
      </c>
      <c r="K20" s="63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81" t="s">
        <v>99</v>
      </c>
      <c r="B21" s="82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69"/>
      <c r="J21" s="65">
        <f t="shared" si="0"/>
        <v>0</v>
      </c>
      <c r="K21" s="66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81"/>
      <c r="B22" s="82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69"/>
      <c r="J22" s="65">
        <f t="shared" si="0"/>
        <v>0</v>
      </c>
      <c r="K22" s="66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68"/>
      <c r="J23" s="62">
        <f t="shared" si="0"/>
        <v>0</v>
      </c>
      <c r="K23" s="63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85" t="s">
        <v>95</v>
      </c>
      <c r="B24" s="79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68"/>
      <c r="J24" s="62">
        <f t="shared" si="0"/>
        <v>0</v>
      </c>
      <c r="K24" s="63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85"/>
      <c r="B25" s="79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68"/>
      <c r="J25" s="62">
        <f t="shared" si="0"/>
        <v>0</v>
      </c>
      <c r="K25" s="63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85"/>
      <c r="B26" s="79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68"/>
      <c r="J26" s="62">
        <f t="shared" si="0"/>
        <v>0</v>
      </c>
      <c r="K26" s="63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69"/>
      <c r="J27" s="65">
        <f t="shared" si="0"/>
        <v>0</v>
      </c>
      <c r="K27" s="66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81" t="s">
        <v>99</v>
      </c>
      <c r="B28" s="82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69"/>
      <c r="J28" s="65">
        <f t="shared" si="0"/>
        <v>0</v>
      </c>
      <c r="K28" s="66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81"/>
      <c r="B29" s="82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69"/>
      <c r="J29" s="65">
        <f t="shared" si="0"/>
        <v>0</v>
      </c>
      <c r="K29" s="66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69"/>
      <c r="J30" s="65">
        <f t="shared" si="0"/>
        <v>0</v>
      </c>
      <c r="K30" s="66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81" t="s">
        <v>99</v>
      </c>
      <c r="B31" s="82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69"/>
      <c r="J31" s="65">
        <f t="shared" si="0"/>
        <v>0</v>
      </c>
      <c r="K31" s="66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81"/>
      <c r="B32" s="82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69"/>
      <c r="J32" s="65">
        <f t="shared" si="0"/>
        <v>0</v>
      </c>
      <c r="K32" s="66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68"/>
      <c r="J33" s="62">
        <f t="shared" si="0"/>
        <v>0</v>
      </c>
      <c r="K33" s="63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68"/>
      <c r="J34" s="62">
        <f t="shared" si="0"/>
        <v>0</v>
      </c>
      <c r="K34" s="63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85" t="s">
        <v>95</v>
      </c>
      <c r="B35" s="79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68"/>
      <c r="J35" s="62">
        <f t="shared" si="0"/>
        <v>0</v>
      </c>
      <c r="K35" s="63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85"/>
      <c r="B36" s="79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68"/>
      <c r="J36" s="62">
        <f t="shared" si="0"/>
        <v>0</v>
      </c>
      <c r="K36" s="63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85"/>
      <c r="B37" s="79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68"/>
      <c r="J37" s="62">
        <f t="shared" si="0"/>
        <v>0</v>
      </c>
      <c r="K37" s="63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68"/>
      <c r="J38" s="62">
        <f t="shared" si="0"/>
        <v>0</v>
      </c>
      <c r="K38" s="63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85" t="s">
        <v>96</v>
      </c>
      <c r="B39" s="79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68"/>
      <c r="J39" s="62">
        <f t="shared" si="0"/>
        <v>0</v>
      </c>
      <c r="K39" s="63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85"/>
      <c r="B40" s="79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68"/>
      <c r="J40" s="62">
        <f t="shared" si="0"/>
        <v>0</v>
      </c>
      <c r="K40" s="63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85"/>
      <c r="B41" s="79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68"/>
      <c r="J41" s="62">
        <f t="shared" si="0"/>
        <v>0</v>
      </c>
      <c r="K41" s="63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85"/>
      <c r="B42" s="79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68"/>
      <c r="J42" s="62">
        <f t="shared" si="0"/>
        <v>0</v>
      </c>
      <c r="K42" s="63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85"/>
      <c r="B43" s="79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68"/>
      <c r="J43" s="62">
        <f t="shared" si="0"/>
        <v>0</v>
      </c>
      <c r="K43" s="63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85"/>
      <c r="B44" s="79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68"/>
      <c r="J44" s="62">
        <f t="shared" si="0"/>
        <v>0</v>
      </c>
      <c r="K44" s="63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85"/>
      <c r="B45" s="79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68"/>
      <c r="J45" s="62">
        <f t="shared" si="0"/>
        <v>0</v>
      </c>
      <c r="K45" s="63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81" t="s">
        <v>99</v>
      </c>
      <c r="B46" s="82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69"/>
      <c r="J46" s="65">
        <f t="shared" si="0"/>
        <v>0</v>
      </c>
      <c r="K46" s="66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81"/>
      <c r="B47" s="82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69"/>
      <c r="J47" s="65">
        <f t="shared" si="0"/>
        <v>0</v>
      </c>
      <c r="K47" s="66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81" t="s">
        <v>99</v>
      </c>
      <c r="B48" s="82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69"/>
      <c r="J48" s="65">
        <f t="shared" si="0"/>
        <v>0</v>
      </c>
      <c r="K48" s="66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81"/>
      <c r="B49" s="82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69"/>
      <c r="J49" s="65">
        <f t="shared" si="0"/>
        <v>0</v>
      </c>
      <c r="K49" s="66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68"/>
      <c r="J50" s="62">
        <f t="shared" si="0"/>
        <v>0</v>
      </c>
      <c r="K50" s="63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81" t="s">
        <v>100</v>
      </c>
      <c r="B51" s="82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69"/>
      <c r="J51" s="65">
        <f t="shared" si="0"/>
        <v>0</v>
      </c>
      <c r="K51" s="66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81"/>
      <c r="B52" s="82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69"/>
      <c r="J52" s="65">
        <f t="shared" si="0"/>
        <v>0</v>
      </c>
      <c r="K52" s="66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81"/>
      <c r="B53" s="82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69"/>
      <c r="J53" s="65">
        <f t="shared" si="0"/>
        <v>0</v>
      </c>
      <c r="K53" s="66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81"/>
      <c r="B54" s="82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69"/>
      <c r="J54" s="65">
        <f t="shared" si="0"/>
        <v>0</v>
      </c>
      <c r="K54" s="66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81"/>
      <c r="B55" s="82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69"/>
      <c r="J55" s="65">
        <f t="shared" si="0"/>
        <v>0</v>
      </c>
      <c r="K55" s="66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81"/>
      <c r="B56" s="82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69"/>
      <c r="J56" s="65">
        <f t="shared" si="0"/>
        <v>0</v>
      </c>
      <c r="K56" s="66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81"/>
      <c r="B57" s="82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69"/>
      <c r="J57" s="65">
        <f t="shared" si="0"/>
        <v>0</v>
      </c>
      <c r="K57" s="66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81"/>
      <c r="B58" s="82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69"/>
      <c r="J58" s="65">
        <f t="shared" si="0"/>
        <v>0</v>
      </c>
      <c r="K58" s="66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81" t="s">
        <v>99</v>
      </c>
      <c r="B59" s="82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69"/>
      <c r="J59" s="65">
        <f t="shared" si="0"/>
        <v>0</v>
      </c>
      <c r="K59" s="66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81"/>
      <c r="B60" s="82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69"/>
      <c r="J60" s="65">
        <f t="shared" si="0"/>
        <v>0</v>
      </c>
      <c r="K60" s="66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81" t="s">
        <v>99</v>
      </c>
      <c r="B61" s="82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69"/>
      <c r="J61" s="65">
        <f t="shared" si="0"/>
        <v>0</v>
      </c>
      <c r="K61" s="66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81"/>
      <c r="B62" s="82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69"/>
      <c r="J62" s="65">
        <f t="shared" si="0"/>
        <v>0</v>
      </c>
      <c r="K62" s="66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81"/>
      <c r="B63" s="82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69"/>
      <c r="J63" s="65">
        <f t="shared" si="0"/>
        <v>0</v>
      </c>
      <c r="K63" s="66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81" t="s">
        <v>100</v>
      </c>
      <c r="B64" s="82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69"/>
      <c r="J64" s="65">
        <f t="shared" si="0"/>
        <v>0</v>
      </c>
      <c r="K64" s="66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81"/>
      <c r="B65" s="82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69"/>
      <c r="J65" s="65">
        <f t="shared" si="0"/>
        <v>0</v>
      </c>
      <c r="K65" s="66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81"/>
      <c r="B66" s="82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69"/>
      <c r="J66" s="65">
        <f t="shared" si="0"/>
        <v>0</v>
      </c>
      <c r="K66" s="66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81"/>
      <c r="B67" s="82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69"/>
      <c r="J67" s="65">
        <f t="shared" si="0"/>
        <v>0</v>
      </c>
      <c r="K67" s="66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81"/>
      <c r="B68" s="82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69"/>
      <c r="J68" s="65">
        <f t="shared" si="0"/>
        <v>0</v>
      </c>
      <c r="K68" s="66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81"/>
      <c r="B69" s="82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69"/>
      <c r="J69" s="65">
        <f t="shared" si="0"/>
        <v>0</v>
      </c>
      <c r="K69" s="66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81"/>
      <c r="B70" s="82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69"/>
      <c r="J70" s="65">
        <f t="shared" ref="J70:J73" si="2">I70-(SUM(L70:W70))</f>
        <v>0</v>
      </c>
      <c r="K70" s="66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81"/>
      <c r="B71" s="82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69"/>
      <c r="J71" s="65">
        <f t="shared" si="2"/>
        <v>0</v>
      </c>
      <c r="K71" s="66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81" t="s">
        <v>99</v>
      </c>
      <c r="B72" s="82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69"/>
      <c r="J72" s="65">
        <f t="shared" si="2"/>
        <v>0</v>
      </c>
      <c r="K72" s="66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81"/>
      <c r="B73" s="82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69"/>
      <c r="J73" s="65">
        <f t="shared" si="2"/>
        <v>0</v>
      </c>
      <c r="K73" s="66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5" spans="1:23" x14ac:dyDescent="0.25">
      <c r="L75" s="52"/>
      <c r="O75" s="52"/>
      <c r="R75" s="75"/>
      <c r="S75" s="75"/>
      <c r="T75" s="75"/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A72:A73"/>
    <mergeCell ref="B72:B73"/>
    <mergeCell ref="A59:A60"/>
    <mergeCell ref="B59:B60"/>
    <mergeCell ref="A61:A63"/>
    <mergeCell ref="B61:B63"/>
    <mergeCell ref="A64:A71"/>
    <mergeCell ref="B64:B71"/>
    <mergeCell ref="A46:A47"/>
    <mergeCell ref="B46:B47"/>
    <mergeCell ref="A48:A49"/>
    <mergeCell ref="B48:B49"/>
    <mergeCell ref="A51:A58"/>
    <mergeCell ref="B51:B58"/>
    <mergeCell ref="A31:A32"/>
    <mergeCell ref="B31:B32"/>
    <mergeCell ref="A35:A37"/>
    <mergeCell ref="B35:B37"/>
    <mergeCell ref="A39:A45"/>
    <mergeCell ref="B39:B45"/>
    <mergeCell ref="A21:A22"/>
    <mergeCell ref="B21:B22"/>
    <mergeCell ref="A24:A26"/>
    <mergeCell ref="B24:B26"/>
    <mergeCell ref="A28:A29"/>
    <mergeCell ref="B28:B29"/>
    <mergeCell ref="A9:A20"/>
    <mergeCell ref="B9:B20"/>
    <mergeCell ref="S1:S2"/>
    <mergeCell ref="L1:L2"/>
    <mergeCell ref="D1:H1"/>
    <mergeCell ref="I1:K1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V1:V2"/>
    <mergeCell ref="W1:W2"/>
    <mergeCell ref="A2:K2"/>
    <mergeCell ref="T1:T2"/>
    <mergeCell ref="U1:U2"/>
  </mergeCells>
  <conditionalFormatting sqref="U4:W4">
    <cfRule type="cellIs" dxfId="176" priority="22" stopIfTrue="1" operator="greaterThan">
      <formula>0</formula>
    </cfRule>
    <cfRule type="cellIs" dxfId="175" priority="23" stopIfTrue="1" operator="greaterThan">
      <formula>0</formula>
    </cfRule>
    <cfRule type="cellIs" dxfId="174" priority="24" stopIfTrue="1" operator="greaterThan">
      <formula>0</formula>
    </cfRule>
  </conditionalFormatting>
  <conditionalFormatting sqref="U5:W73">
    <cfRule type="cellIs" dxfId="173" priority="19" stopIfTrue="1" operator="greaterThan">
      <formula>0</formula>
    </cfRule>
    <cfRule type="cellIs" dxfId="172" priority="20" stopIfTrue="1" operator="greaterThan">
      <formula>0</formula>
    </cfRule>
    <cfRule type="cellIs" dxfId="171" priority="21" stopIfTrue="1" operator="greaterThan">
      <formula>0</formula>
    </cfRule>
  </conditionalFormatting>
  <conditionalFormatting sqref="L4 M4:T73">
    <cfRule type="cellIs" dxfId="170" priority="4" stopIfTrue="1" operator="greaterThan">
      <formula>0</formula>
    </cfRule>
    <cfRule type="cellIs" dxfId="169" priority="5" stopIfTrue="1" operator="greaterThan">
      <formula>0</formula>
    </cfRule>
    <cfRule type="cellIs" dxfId="168" priority="6" stopIfTrue="1" operator="greaterThan">
      <formula>0</formula>
    </cfRule>
  </conditionalFormatting>
  <conditionalFormatting sqref="L5:L73">
    <cfRule type="cellIs" dxfId="167" priority="1" stopIfTrue="1" operator="greaterThan">
      <formula>0</formula>
    </cfRule>
    <cfRule type="cellIs" dxfId="166" priority="2" stopIfTrue="1" operator="greaterThan">
      <formula>0</formula>
    </cfRule>
    <cfRule type="cellIs" dxfId="165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topLeftCell="B1" zoomScale="80" zoomScaleNormal="80" workbookViewId="0">
      <selection activeCell="J5" sqref="J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12" width="14.140625" style="23" customWidth="1"/>
    <col min="13" max="13" width="13" style="23" customWidth="1"/>
    <col min="14" max="14" width="13.85546875" style="23" customWidth="1"/>
    <col min="15" max="23" width="12" style="23" customWidth="1"/>
    <col min="24" max="16384" width="9.7109375" style="17"/>
  </cols>
  <sheetData>
    <row r="1" spans="1:23" ht="33" customHeight="1" x14ac:dyDescent="0.25">
      <c r="A1" s="80" t="s">
        <v>49</v>
      </c>
      <c r="B1" s="80"/>
      <c r="C1" s="80"/>
      <c r="D1" s="80" t="s">
        <v>50</v>
      </c>
      <c r="E1" s="80"/>
      <c r="F1" s="80"/>
      <c r="G1" s="80"/>
      <c r="H1" s="80"/>
      <c r="I1" s="80" t="s">
        <v>42</v>
      </c>
      <c r="J1" s="80"/>
      <c r="K1" s="80"/>
      <c r="L1" s="88" t="s">
        <v>138</v>
      </c>
      <c r="M1" s="88" t="s">
        <v>139</v>
      </c>
      <c r="N1" s="88" t="s">
        <v>140</v>
      </c>
      <c r="O1" s="88" t="s">
        <v>191</v>
      </c>
      <c r="P1" s="88" t="s">
        <v>192</v>
      </c>
      <c r="Q1" s="88" t="s">
        <v>193</v>
      </c>
      <c r="R1" s="88" t="s">
        <v>194</v>
      </c>
      <c r="S1" s="88" t="s">
        <v>195</v>
      </c>
      <c r="T1" s="86" t="s">
        <v>94</v>
      </c>
      <c r="U1" s="86" t="s">
        <v>94</v>
      </c>
      <c r="V1" s="86" t="s">
        <v>94</v>
      </c>
      <c r="W1" s="86" t="s">
        <v>94</v>
      </c>
    </row>
    <row r="2" spans="1:23" ht="21.75" customHeight="1" x14ac:dyDescent="0.25">
      <c r="A2" s="80" t="s">
        <v>33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8"/>
      <c r="M2" s="88"/>
      <c r="N2" s="88"/>
      <c r="O2" s="88"/>
      <c r="P2" s="88"/>
      <c r="Q2" s="88"/>
      <c r="R2" s="88"/>
      <c r="S2" s="88"/>
      <c r="T2" s="86"/>
      <c r="U2" s="86"/>
      <c r="V2" s="86"/>
      <c r="W2" s="86"/>
    </row>
    <row r="3" spans="1:23" s="18" customFormat="1" ht="45" x14ac:dyDescent="0.2">
      <c r="A3" s="54" t="s">
        <v>3</v>
      </c>
      <c r="B3" s="54" t="s">
        <v>1</v>
      </c>
      <c r="C3" s="55" t="s">
        <v>4</v>
      </c>
      <c r="D3" s="55" t="s">
        <v>6</v>
      </c>
      <c r="E3" s="55" t="s">
        <v>75</v>
      </c>
      <c r="F3" s="55" t="s">
        <v>93</v>
      </c>
      <c r="G3" s="55" t="s">
        <v>28</v>
      </c>
      <c r="H3" s="56" t="s">
        <v>5</v>
      </c>
      <c r="I3" s="57" t="s">
        <v>30</v>
      </c>
      <c r="J3" s="58" t="s">
        <v>0</v>
      </c>
      <c r="K3" s="54" t="s">
        <v>7</v>
      </c>
      <c r="L3" s="59">
        <v>42095</v>
      </c>
      <c r="M3" s="59">
        <v>42142</v>
      </c>
      <c r="N3" s="59">
        <v>42171</v>
      </c>
      <c r="O3" s="59">
        <v>42271</v>
      </c>
      <c r="P3" s="59">
        <v>42275</v>
      </c>
      <c r="Q3" s="59">
        <v>42313</v>
      </c>
      <c r="R3" s="59">
        <v>42423</v>
      </c>
      <c r="S3" s="59">
        <v>42423</v>
      </c>
      <c r="T3" s="60" t="s">
        <v>2</v>
      </c>
      <c r="U3" s="60" t="s">
        <v>2</v>
      </c>
      <c r="V3" s="60" t="s">
        <v>2</v>
      </c>
      <c r="W3" s="60" t="s">
        <v>2</v>
      </c>
    </row>
    <row r="4" spans="1:23" ht="45" x14ac:dyDescent="0.25">
      <c r="A4" s="84" t="s">
        <v>97</v>
      </c>
      <c r="B4" s="83">
        <v>1</v>
      </c>
      <c r="C4" s="61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67">
        <v>800</v>
      </c>
      <c r="J4" s="62">
        <f>I4-(SUM(L4:W4))</f>
        <v>250</v>
      </c>
      <c r="K4" s="63" t="str">
        <f>IF(J4&lt;0,"ATENÇÃO","OK")</f>
        <v>OK</v>
      </c>
      <c r="L4" s="19">
        <v>0</v>
      </c>
      <c r="M4" s="19">
        <v>350</v>
      </c>
      <c r="N4" s="19">
        <v>0</v>
      </c>
      <c r="O4" s="19">
        <v>0</v>
      </c>
      <c r="P4" s="19">
        <v>0</v>
      </c>
      <c r="Q4" s="19">
        <v>100</v>
      </c>
      <c r="R4" s="19">
        <v>0</v>
      </c>
      <c r="S4" s="19">
        <v>100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84"/>
      <c r="B5" s="83"/>
      <c r="C5" s="64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67">
        <v>600</v>
      </c>
      <c r="J5" s="62">
        <f>I5-(SUM(L5:W5))</f>
        <v>132</v>
      </c>
      <c r="K5" s="63" t="str">
        <f>IF(J5&lt;0,"ATENÇÃO","OK")</f>
        <v>OK</v>
      </c>
      <c r="L5" s="19">
        <v>324</v>
      </c>
      <c r="M5" s="19">
        <v>0</v>
      </c>
      <c r="N5" s="19">
        <v>0</v>
      </c>
      <c r="O5" s="19">
        <v>0</v>
      </c>
      <c r="P5" s="19">
        <v>0</v>
      </c>
      <c r="Q5" s="19">
        <v>144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84"/>
      <c r="B6" s="83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68">
        <v>1500</v>
      </c>
      <c r="J6" s="62">
        <f t="shared" ref="J6:J69" si="0">I6-(SUM(L6:W6))</f>
        <v>816</v>
      </c>
      <c r="K6" s="63" t="str">
        <f t="shared" ref="K6:K69" si="1">IF(J6&lt;0,"ATENÇÃO","OK")</f>
        <v>OK</v>
      </c>
      <c r="L6" s="19">
        <v>540</v>
      </c>
      <c r="M6" s="19">
        <v>0</v>
      </c>
      <c r="N6" s="19">
        <v>0</v>
      </c>
      <c r="O6" s="19">
        <v>0</v>
      </c>
      <c r="P6" s="19">
        <v>0</v>
      </c>
      <c r="Q6" s="19">
        <v>144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68">
        <v>1000</v>
      </c>
      <c r="J7" s="62">
        <f t="shared" si="0"/>
        <v>325</v>
      </c>
      <c r="K7" s="63" t="str">
        <f t="shared" si="1"/>
        <v>OK</v>
      </c>
      <c r="L7" s="19">
        <v>0</v>
      </c>
      <c r="M7" s="19">
        <v>0</v>
      </c>
      <c r="N7" s="19">
        <v>250</v>
      </c>
      <c r="O7" s="19">
        <v>200</v>
      </c>
      <c r="P7" s="19">
        <v>0</v>
      </c>
      <c r="Q7" s="19">
        <v>0</v>
      </c>
      <c r="R7" s="19">
        <v>225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68">
        <v>600</v>
      </c>
      <c r="J8" s="62">
        <f t="shared" si="0"/>
        <v>200</v>
      </c>
      <c r="K8" s="63" t="str">
        <f t="shared" si="1"/>
        <v>OK</v>
      </c>
      <c r="L8" s="19">
        <v>0</v>
      </c>
      <c r="M8" s="19">
        <v>0</v>
      </c>
      <c r="N8" s="19">
        <v>200</v>
      </c>
      <c r="O8" s="19">
        <v>100</v>
      </c>
      <c r="P8" s="19">
        <v>0</v>
      </c>
      <c r="Q8" s="19">
        <v>0</v>
      </c>
      <c r="R8" s="19">
        <v>100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85" t="s">
        <v>96</v>
      </c>
      <c r="B9" s="79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68">
        <v>60</v>
      </c>
      <c r="J9" s="62">
        <f t="shared" si="0"/>
        <v>40</v>
      </c>
      <c r="K9" s="63" t="str">
        <f t="shared" si="1"/>
        <v>OK</v>
      </c>
      <c r="L9" s="19">
        <v>0</v>
      </c>
      <c r="M9" s="19">
        <v>0</v>
      </c>
      <c r="N9" s="19">
        <v>0</v>
      </c>
      <c r="O9" s="19">
        <v>0</v>
      </c>
      <c r="P9" s="19">
        <v>20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85"/>
      <c r="B10" s="79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68">
        <v>100</v>
      </c>
      <c r="J10" s="62">
        <f t="shared" si="0"/>
        <v>50</v>
      </c>
      <c r="K10" s="63" t="str">
        <f t="shared" si="1"/>
        <v>OK</v>
      </c>
      <c r="L10" s="19">
        <v>0</v>
      </c>
      <c r="M10" s="19">
        <v>0</v>
      </c>
      <c r="N10" s="19">
        <v>0</v>
      </c>
      <c r="O10" s="19">
        <v>0</v>
      </c>
      <c r="P10" s="19">
        <v>50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85"/>
      <c r="B11" s="79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68">
        <v>100</v>
      </c>
      <c r="J11" s="62">
        <f t="shared" si="0"/>
        <v>50</v>
      </c>
      <c r="K11" s="63" t="str">
        <f t="shared" si="1"/>
        <v>OK</v>
      </c>
      <c r="L11" s="19">
        <v>0</v>
      </c>
      <c r="M11" s="19">
        <v>0</v>
      </c>
      <c r="N11" s="19">
        <v>0</v>
      </c>
      <c r="O11" s="19">
        <v>0</v>
      </c>
      <c r="P11" s="19">
        <v>50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85"/>
      <c r="B12" s="79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68">
        <v>100</v>
      </c>
      <c r="J12" s="62">
        <f t="shared" si="0"/>
        <v>50</v>
      </c>
      <c r="K12" s="63" t="str">
        <f t="shared" si="1"/>
        <v>OK</v>
      </c>
      <c r="L12" s="19">
        <v>0</v>
      </c>
      <c r="M12" s="19">
        <v>0</v>
      </c>
      <c r="N12" s="19">
        <v>0</v>
      </c>
      <c r="O12" s="19">
        <v>0</v>
      </c>
      <c r="P12" s="19">
        <v>50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85"/>
      <c r="B13" s="79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68">
        <v>100</v>
      </c>
      <c r="J13" s="62">
        <f t="shared" si="0"/>
        <v>50</v>
      </c>
      <c r="K13" s="63" t="str">
        <f t="shared" si="1"/>
        <v>OK</v>
      </c>
      <c r="L13" s="19">
        <v>0</v>
      </c>
      <c r="M13" s="19">
        <v>0</v>
      </c>
      <c r="N13" s="19">
        <v>0</v>
      </c>
      <c r="O13" s="19">
        <v>0</v>
      </c>
      <c r="P13" s="19">
        <v>50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85"/>
      <c r="B14" s="79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68"/>
      <c r="J14" s="62">
        <f t="shared" si="0"/>
        <v>0</v>
      </c>
      <c r="K14" s="63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85"/>
      <c r="B15" s="79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68"/>
      <c r="J15" s="62">
        <f t="shared" si="0"/>
        <v>0</v>
      </c>
      <c r="K15" s="63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85"/>
      <c r="B16" s="79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68"/>
      <c r="J16" s="62">
        <f t="shared" si="0"/>
        <v>0</v>
      </c>
      <c r="K16" s="63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85"/>
      <c r="B17" s="79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68"/>
      <c r="J17" s="62">
        <f t="shared" si="0"/>
        <v>0</v>
      </c>
      <c r="K17" s="63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85"/>
      <c r="B18" s="79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68"/>
      <c r="J18" s="62">
        <f t="shared" si="0"/>
        <v>0</v>
      </c>
      <c r="K18" s="63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85"/>
      <c r="B19" s="79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68"/>
      <c r="J19" s="62">
        <f t="shared" si="0"/>
        <v>0</v>
      </c>
      <c r="K19" s="63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85"/>
      <c r="B20" s="79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68"/>
      <c r="J20" s="62">
        <f t="shared" si="0"/>
        <v>0</v>
      </c>
      <c r="K20" s="63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81" t="s">
        <v>99</v>
      </c>
      <c r="B21" s="82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69"/>
      <c r="J21" s="65">
        <f t="shared" si="0"/>
        <v>0</v>
      </c>
      <c r="K21" s="66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81"/>
      <c r="B22" s="82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69" t="s">
        <v>117</v>
      </c>
      <c r="J22" s="65">
        <v>0</v>
      </c>
      <c r="K22" s="66" t="str">
        <f t="shared" ref="K22" si="2">IF(J22&lt;0,"ATENÇÃO","OK")</f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68"/>
      <c r="J23" s="62">
        <f t="shared" si="0"/>
        <v>0</v>
      </c>
      <c r="K23" s="63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85" t="s">
        <v>95</v>
      </c>
      <c r="B24" s="79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68"/>
      <c r="J24" s="62">
        <f t="shared" si="0"/>
        <v>0</v>
      </c>
      <c r="K24" s="63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85"/>
      <c r="B25" s="79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68"/>
      <c r="J25" s="62">
        <f t="shared" si="0"/>
        <v>0</v>
      </c>
      <c r="K25" s="63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85"/>
      <c r="B26" s="79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68"/>
      <c r="J26" s="62">
        <f t="shared" si="0"/>
        <v>0</v>
      </c>
      <c r="K26" s="63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69"/>
      <c r="J27" s="65">
        <f t="shared" si="0"/>
        <v>0</v>
      </c>
      <c r="K27" s="66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81" t="s">
        <v>99</v>
      </c>
      <c r="B28" s="82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69"/>
      <c r="J28" s="65">
        <f t="shared" si="0"/>
        <v>0</v>
      </c>
      <c r="K28" s="66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81"/>
      <c r="B29" s="82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69"/>
      <c r="J29" s="65">
        <f t="shared" si="0"/>
        <v>0</v>
      </c>
      <c r="K29" s="66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69"/>
      <c r="J30" s="65">
        <f t="shared" si="0"/>
        <v>0</v>
      </c>
      <c r="K30" s="66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81" t="s">
        <v>99</v>
      </c>
      <c r="B31" s="82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69"/>
      <c r="J31" s="65">
        <f t="shared" si="0"/>
        <v>0</v>
      </c>
      <c r="K31" s="66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81"/>
      <c r="B32" s="82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69"/>
      <c r="J32" s="65">
        <f t="shared" si="0"/>
        <v>0</v>
      </c>
      <c r="K32" s="66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68"/>
      <c r="J33" s="62">
        <f t="shared" si="0"/>
        <v>0</v>
      </c>
      <c r="K33" s="63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68"/>
      <c r="J34" s="62">
        <f t="shared" si="0"/>
        <v>0</v>
      </c>
      <c r="K34" s="63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85" t="s">
        <v>95</v>
      </c>
      <c r="B35" s="79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68"/>
      <c r="J35" s="62">
        <f t="shared" si="0"/>
        <v>0</v>
      </c>
      <c r="K35" s="63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85"/>
      <c r="B36" s="79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68"/>
      <c r="J36" s="62">
        <f t="shared" si="0"/>
        <v>0</v>
      </c>
      <c r="K36" s="63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85"/>
      <c r="B37" s="79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68"/>
      <c r="J37" s="62">
        <f t="shared" si="0"/>
        <v>0</v>
      </c>
      <c r="K37" s="63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68"/>
      <c r="J38" s="62">
        <f t="shared" si="0"/>
        <v>0</v>
      </c>
      <c r="K38" s="63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85" t="s">
        <v>96</v>
      </c>
      <c r="B39" s="79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68"/>
      <c r="J39" s="62">
        <f t="shared" si="0"/>
        <v>0</v>
      </c>
      <c r="K39" s="63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85"/>
      <c r="B40" s="79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68"/>
      <c r="J40" s="62">
        <f t="shared" si="0"/>
        <v>0</v>
      </c>
      <c r="K40" s="63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85"/>
      <c r="B41" s="79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68"/>
      <c r="J41" s="62">
        <f t="shared" si="0"/>
        <v>0</v>
      </c>
      <c r="K41" s="63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85"/>
      <c r="B42" s="79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68"/>
      <c r="J42" s="62">
        <f t="shared" si="0"/>
        <v>0</v>
      </c>
      <c r="K42" s="63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85"/>
      <c r="B43" s="79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68"/>
      <c r="J43" s="62">
        <f t="shared" si="0"/>
        <v>0</v>
      </c>
      <c r="K43" s="63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85"/>
      <c r="B44" s="79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68"/>
      <c r="J44" s="62">
        <f t="shared" si="0"/>
        <v>0</v>
      </c>
      <c r="K44" s="63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85"/>
      <c r="B45" s="79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68"/>
      <c r="J45" s="62">
        <f t="shared" si="0"/>
        <v>0</v>
      </c>
      <c r="K45" s="63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81" t="s">
        <v>99</v>
      </c>
      <c r="B46" s="82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69"/>
      <c r="J46" s="65">
        <f t="shared" si="0"/>
        <v>0</v>
      </c>
      <c r="K46" s="66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81"/>
      <c r="B47" s="82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69"/>
      <c r="J47" s="65">
        <f t="shared" si="0"/>
        <v>0</v>
      </c>
      <c r="K47" s="66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81" t="s">
        <v>99</v>
      </c>
      <c r="B48" s="82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69"/>
      <c r="J48" s="65">
        <f t="shared" si="0"/>
        <v>0</v>
      </c>
      <c r="K48" s="66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81"/>
      <c r="B49" s="82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69"/>
      <c r="J49" s="65">
        <f t="shared" si="0"/>
        <v>0</v>
      </c>
      <c r="K49" s="66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68"/>
      <c r="J50" s="62">
        <f t="shared" si="0"/>
        <v>0</v>
      </c>
      <c r="K50" s="63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81" t="s">
        <v>100</v>
      </c>
      <c r="B51" s="82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69"/>
      <c r="J51" s="65">
        <f t="shared" si="0"/>
        <v>0</v>
      </c>
      <c r="K51" s="66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81"/>
      <c r="B52" s="82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69"/>
      <c r="J52" s="65">
        <f t="shared" si="0"/>
        <v>0</v>
      </c>
      <c r="K52" s="66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81"/>
      <c r="B53" s="82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69"/>
      <c r="J53" s="65">
        <f t="shared" si="0"/>
        <v>0</v>
      </c>
      <c r="K53" s="66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81"/>
      <c r="B54" s="82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69"/>
      <c r="J54" s="65">
        <f t="shared" si="0"/>
        <v>0</v>
      </c>
      <c r="K54" s="66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81"/>
      <c r="B55" s="82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69"/>
      <c r="J55" s="65">
        <f t="shared" si="0"/>
        <v>0</v>
      </c>
      <c r="K55" s="66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81"/>
      <c r="B56" s="82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69"/>
      <c r="J56" s="65">
        <f t="shared" si="0"/>
        <v>0</v>
      </c>
      <c r="K56" s="66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81"/>
      <c r="B57" s="82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69"/>
      <c r="J57" s="65">
        <f t="shared" si="0"/>
        <v>0</v>
      </c>
      <c r="K57" s="66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81"/>
      <c r="B58" s="82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69"/>
      <c r="J58" s="65">
        <f t="shared" si="0"/>
        <v>0</v>
      </c>
      <c r="K58" s="66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81" t="s">
        <v>99</v>
      </c>
      <c r="B59" s="82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69"/>
      <c r="J59" s="65">
        <f t="shared" si="0"/>
        <v>0</v>
      </c>
      <c r="K59" s="66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81"/>
      <c r="B60" s="82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69"/>
      <c r="J60" s="65">
        <f t="shared" si="0"/>
        <v>0</v>
      </c>
      <c r="K60" s="66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81" t="s">
        <v>99</v>
      </c>
      <c r="B61" s="82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69"/>
      <c r="J61" s="65">
        <f t="shared" si="0"/>
        <v>0</v>
      </c>
      <c r="K61" s="66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81"/>
      <c r="B62" s="82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69"/>
      <c r="J62" s="65">
        <f t="shared" si="0"/>
        <v>0</v>
      </c>
      <c r="K62" s="66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81"/>
      <c r="B63" s="82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69"/>
      <c r="J63" s="65">
        <f t="shared" si="0"/>
        <v>0</v>
      </c>
      <c r="K63" s="66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81" t="s">
        <v>100</v>
      </c>
      <c r="B64" s="82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69"/>
      <c r="J64" s="65">
        <f t="shared" si="0"/>
        <v>0</v>
      </c>
      <c r="K64" s="66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81"/>
      <c r="B65" s="82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69"/>
      <c r="J65" s="65">
        <f t="shared" si="0"/>
        <v>0</v>
      </c>
      <c r="K65" s="66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81"/>
      <c r="B66" s="82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69"/>
      <c r="J66" s="65">
        <f t="shared" si="0"/>
        <v>0</v>
      </c>
      <c r="K66" s="66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81"/>
      <c r="B67" s="82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69"/>
      <c r="J67" s="65">
        <f t="shared" si="0"/>
        <v>0</v>
      </c>
      <c r="K67" s="66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81"/>
      <c r="B68" s="82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69"/>
      <c r="J68" s="65">
        <f t="shared" si="0"/>
        <v>0</v>
      </c>
      <c r="K68" s="66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81"/>
      <c r="B69" s="82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69"/>
      <c r="J69" s="65">
        <f t="shared" si="0"/>
        <v>0</v>
      </c>
      <c r="K69" s="66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81"/>
      <c r="B70" s="82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69"/>
      <c r="J70" s="65">
        <f t="shared" ref="J70:J73" si="3">I70-(SUM(L70:W70))</f>
        <v>0</v>
      </c>
      <c r="K70" s="66" t="str">
        <f t="shared" ref="K70:K73" si="4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81"/>
      <c r="B71" s="82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69"/>
      <c r="J71" s="65">
        <f t="shared" si="3"/>
        <v>0</v>
      </c>
      <c r="K71" s="66" t="str">
        <f t="shared" si="4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81" t="s">
        <v>99</v>
      </c>
      <c r="B72" s="82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69"/>
      <c r="J72" s="65">
        <f t="shared" si="3"/>
        <v>0</v>
      </c>
      <c r="K72" s="66" t="str">
        <f t="shared" si="4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81"/>
      <c r="B73" s="82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69"/>
      <c r="J73" s="65">
        <f t="shared" si="3"/>
        <v>0</v>
      </c>
      <c r="K73" s="66" t="str">
        <f t="shared" si="4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A72:A73"/>
    <mergeCell ref="B72:B73"/>
    <mergeCell ref="A59:A60"/>
    <mergeCell ref="B59:B60"/>
    <mergeCell ref="A61:A63"/>
    <mergeCell ref="B61:B63"/>
    <mergeCell ref="A64:A71"/>
    <mergeCell ref="B64:B71"/>
    <mergeCell ref="A46:A47"/>
    <mergeCell ref="B46:B47"/>
    <mergeCell ref="A48:A49"/>
    <mergeCell ref="B48:B49"/>
    <mergeCell ref="A51:A58"/>
    <mergeCell ref="B51:B58"/>
    <mergeCell ref="A31:A32"/>
    <mergeCell ref="B31:B32"/>
    <mergeCell ref="A35:A37"/>
    <mergeCell ref="B35:B37"/>
    <mergeCell ref="A39:A45"/>
    <mergeCell ref="B39:B45"/>
    <mergeCell ref="A21:A22"/>
    <mergeCell ref="B21:B22"/>
    <mergeCell ref="A24:A26"/>
    <mergeCell ref="B24:B26"/>
    <mergeCell ref="A28:A29"/>
    <mergeCell ref="B28:B29"/>
    <mergeCell ref="A9:A20"/>
    <mergeCell ref="B9:B20"/>
    <mergeCell ref="S1:S2"/>
    <mergeCell ref="L1:L2"/>
    <mergeCell ref="D1:H1"/>
    <mergeCell ref="I1:K1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V1:V2"/>
    <mergeCell ref="W1:W2"/>
    <mergeCell ref="A2:K2"/>
    <mergeCell ref="T1:T2"/>
    <mergeCell ref="U1:U2"/>
  </mergeCells>
  <conditionalFormatting sqref="T4:W4">
    <cfRule type="cellIs" dxfId="164" priority="34" stopIfTrue="1" operator="greaterThan">
      <formula>0</formula>
    </cfRule>
    <cfRule type="cellIs" dxfId="163" priority="35" stopIfTrue="1" operator="greaterThan">
      <formula>0</formula>
    </cfRule>
    <cfRule type="cellIs" dxfId="162" priority="36" stopIfTrue="1" operator="greaterThan">
      <formula>0</formula>
    </cfRule>
  </conditionalFormatting>
  <conditionalFormatting sqref="T5:W73">
    <cfRule type="cellIs" dxfId="161" priority="31" stopIfTrue="1" operator="greaterThan">
      <formula>0</formula>
    </cfRule>
    <cfRule type="cellIs" dxfId="160" priority="32" stopIfTrue="1" operator="greaterThan">
      <formula>0</formula>
    </cfRule>
    <cfRule type="cellIs" dxfId="159" priority="33" stopIfTrue="1" operator="greaterThan">
      <formula>0</formula>
    </cfRule>
  </conditionalFormatting>
  <conditionalFormatting sqref="L8:L73">
    <cfRule type="cellIs" dxfId="158" priority="13" stopIfTrue="1" operator="greaterThan">
      <formula>0</formula>
    </cfRule>
    <cfRule type="cellIs" dxfId="157" priority="14" stopIfTrue="1" operator="greaterThan">
      <formula>0</formula>
    </cfRule>
    <cfRule type="cellIs" dxfId="156" priority="15" stopIfTrue="1" operator="greaterThan">
      <formula>0</formula>
    </cfRule>
  </conditionalFormatting>
  <conditionalFormatting sqref="M4:S4">
    <cfRule type="cellIs" dxfId="155" priority="10" stopIfTrue="1" operator="greaterThan">
      <formula>0</formula>
    </cfRule>
    <cfRule type="cellIs" dxfId="154" priority="11" stopIfTrue="1" operator="greaterThan">
      <formula>0</formula>
    </cfRule>
    <cfRule type="cellIs" dxfId="153" priority="12" stopIfTrue="1" operator="greaterThan">
      <formula>0</formula>
    </cfRule>
  </conditionalFormatting>
  <conditionalFormatting sqref="M5:S73">
    <cfRule type="cellIs" dxfId="152" priority="7" stopIfTrue="1" operator="greaterThan">
      <formula>0</formula>
    </cfRule>
    <cfRule type="cellIs" dxfId="151" priority="8" stopIfTrue="1" operator="greaterThan">
      <formula>0</formula>
    </cfRule>
    <cfRule type="cellIs" dxfId="150" priority="9" stopIfTrue="1" operator="greaterThan">
      <formula>0</formula>
    </cfRule>
  </conditionalFormatting>
  <conditionalFormatting sqref="L4">
    <cfRule type="cellIs" dxfId="149" priority="4" stopIfTrue="1" operator="greaterThan">
      <formula>0</formula>
    </cfRule>
    <cfRule type="cellIs" dxfId="148" priority="5" stopIfTrue="1" operator="greaterThan">
      <formula>0</formula>
    </cfRule>
    <cfRule type="cellIs" dxfId="147" priority="6" stopIfTrue="1" operator="greaterThan">
      <formula>0</formula>
    </cfRule>
  </conditionalFormatting>
  <conditionalFormatting sqref="L5:L7">
    <cfRule type="cellIs" dxfId="146" priority="1" stopIfTrue="1" operator="greaterThan">
      <formula>0</formula>
    </cfRule>
    <cfRule type="cellIs" dxfId="145" priority="2" stopIfTrue="1" operator="greaterThan">
      <formula>0</formula>
    </cfRule>
    <cfRule type="cellIs" dxfId="14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78"/>
  <sheetViews>
    <sheetView zoomScale="80" zoomScaleNormal="80" workbookViewId="0">
      <selection activeCell="I7" sqref="I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22" width="12" style="23" customWidth="1"/>
    <col min="23" max="16384" width="9.7109375" style="17"/>
  </cols>
  <sheetData>
    <row r="1" spans="1:22" ht="33" customHeight="1" x14ac:dyDescent="0.25">
      <c r="A1" s="80" t="s">
        <v>49</v>
      </c>
      <c r="B1" s="80"/>
      <c r="C1" s="80"/>
      <c r="D1" s="80" t="s">
        <v>50</v>
      </c>
      <c r="E1" s="80"/>
      <c r="F1" s="80"/>
      <c r="G1" s="80"/>
      <c r="H1" s="80"/>
      <c r="I1" s="80" t="s">
        <v>42</v>
      </c>
      <c r="J1" s="80"/>
      <c r="K1" s="80"/>
      <c r="L1" s="86" t="s">
        <v>141</v>
      </c>
      <c r="M1" s="86" t="s">
        <v>178</v>
      </c>
      <c r="N1" s="86" t="s">
        <v>179</v>
      </c>
      <c r="O1" s="86" t="s">
        <v>180</v>
      </c>
      <c r="P1" s="86" t="s">
        <v>181</v>
      </c>
      <c r="Q1" s="86" t="s">
        <v>94</v>
      </c>
      <c r="R1" s="86" t="s">
        <v>94</v>
      </c>
      <c r="S1" s="86" t="s">
        <v>94</v>
      </c>
      <c r="T1" s="86" t="s">
        <v>94</v>
      </c>
      <c r="U1" s="86" t="s">
        <v>94</v>
      </c>
      <c r="V1" s="86" t="s">
        <v>94</v>
      </c>
    </row>
    <row r="2" spans="1:22" ht="21.75" customHeight="1" x14ac:dyDescent="0.25">
      <c r="A2" s="80" t="s">
        <v>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</row>
    <row r="3" spans="1:22" s="18" customFormat="1" ht="45" x14ac:dyDescent="0.2">
      <c r="A3" s="54" t="s">
        <v>3</v>
      </c>
      <c r="B3" s="54" t="s">
        <v>1</v>
      </c>
      <c r="C3" s="55" t="s">
        <v>4</v>
      </c>
      <c r="D3" s="55" t="s">
        <v>6</v>
      </c>
      <c r="E3" s="55" t="s">
        <v>75</v>
      </c>
      <c r="F3" s="55" t="s">
        <v>93</v>
      </c>
      <c r="G3" s="55" t="s">
        <v>28</v>
      </c>
      <c r="H3" s="56" t="s">
        <v>5</v>
      </c>
      <c r="I3" s="57" t="s">
        <v>30</v>
      </c>
      <c r="J3" s="58" t="s">
        <v>0</v>
      </c>
      <c r="K3" s="54" t="s">
        <v>7</v>
      </c>
      <c r="L3" s="59">
        <v>42138</v>
      </c>
      <c r="M3" s="59">
        <v>42272</v>
      </c>
      <c r="N3" s="59">
        <v>42437</v>
      </c>
      <c r="O3" s="59">
        <v>42437</v>
      </c>
      <c r="P3" s="59">
        <v>42437</v>
      </c>
      <c r="Q3" s="60" t="s">
        <v>2</v>
      </c>
      <c r="R3" s="60" t="s">
        <v>2</v>
      </c>
      <c r="S3" s="60" t="s">
        <v>2</v>
      </c>
      <c r="T3" s="60" t="s">
        <v>2</v>
      </c>
      <c r="U3" s="60" t="s">
        <v>2</v>
      </c>
      <c r="V3" s="60" t="s">
        <v>2</v>
      </c>
    </row>
    <row r="4" spans="1:22" ht="45" x14ac:dyDescent="0.25">
      <c r="A4" s="84" t="s">
        <v>97</v>
      </c>
      <c r="B4" s="83">
        <v>1</v>
      </c>
      <c r="C4" s="61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67">
        <v>2500</v>
      </c>
      <c r="J4" s="62">
        <f t="shared" ref="J4:J35" si="0">I4-(SUM(L4:V4))</f>
        <v>2250</v>
      </c>
      <c r="K4" s="63" t="str">
        <f>IF(J4&lt;0,"ATENÇÃO","OK")</f>
        <v>OK</v>
      </c>
      <c r="L4" s="19">
        <v>0</v>
      </c>
      <c r="M4" s="19">
        <v>0</v>
      </c>
      <c r="N4" s="19">
        <v>0</v>
      </c>
      <c r="O4" s="77">
        <v>0</v>
      </c>
      <c r="P4" s="19">
        <v>250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45" x14ac:dyDescent="0.25">
      <c r="A5" s="84"/>
      <c r="B5" s="83"/>
      <c r="C5" s="64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67">
        <v>240</v>
      </c>
      <c r="J5" s="62">
        <f t="shared" si="0"/>
        <v>120</v>
      </c>
      <c r="K5" s="63" t="str">
        <f>IF(J5&lt;0,"ATENÇÃO","OK")</f>
        <v>OK</v>
      </c>
      <c r="L5" s="19">
        <v>0</v>
      </c>
      <c r="M5" s="19">
        <v>0</v>
      </c>
      <c r="N5" s="19">
        <v>0</v>
      </c>
      <c r="O5" s="77">
        <v>0</v>
      </c>
      <c r="P5" s="19">
        <v>120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6" spans="1:22" ht="45" x14ac:dyDescent="0.25">
      <c r="A6" s="84"/>
      <c r="B6" s="83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68">
        <v>3600</v>
      </c>
      <c r="J6" s="62">
        <f t="shared" si="0"/>
        <v>3120</v>
      </c>
      <c r="K6" s="63" t="str">
        <f t="shared" ref="K6:K69" si="1">IF(J6&lt;0,"ATENÇÃO","OK")</f>
        <v>OK</v>
      </c>
      <c r="L6" s="19">
        <v>0</v>
      </c>
      <c r="M6" s="19">
        <v>0</v>
      </c>
      <c r="N6" s="19">
        <v>0</v>
      </c>
      <c r="O6" s="77">
        <v>0</v>
      </c>
      <c r="P6" s="19">
        <v>480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</row>
    <row r="7" spans="1:22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68">
        <f>720-100</f>
        <v>620</v>
      </c>
      <c r="J7" s="62">
        <f t="shared" si="0"/>
        <v>0</v>
      </c>
      <c r="K7" s="63" t="str">
        <f t="shared" si="1"/>
        <v>OK</v>
      </c>
      <c r="L7" s="19">
        <v>0</v>
      </c>
      <c r="M7" s="19">
        <v>250</v>
      </c>
      <c r="N7" s="19">
        <v>0</v>
      </c>
      <c r="O7" s="19">
        <v>370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</row>
    <row r="8" spans="1:22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68">
        <v>1000</v>
      </c>
      <c r="J8" s="62">
        <f t="shared" si="0"/>
        <v>500</v>
      </c>
      <c r="K8" s="63" t="str">
        <f t="shared" si="1"/>
        <v>OK</v>
      </c>
      <c r="L8" s="19">
        <v>0</v>
      </c>
      <c r="M8" s="19">
        <v>200</v>
      </c>
      <c r="N8" s="19">
        <v>0</v>
      </c>
      <c r="O8" s="19">
        <v>300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</row>
    <row r="9" spans="1:22" ht="30" x14ac:dyDescent="0.25">
      <c r="A9" s="85" t="s">
        <v>96</v>
      </c>
      <c r="B9" s="79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68">
        <v>60</v>
      </c>
      <c r="J9" s="62">
        <f t="shared" si="0"/>
        <v>12</v>
      </c>
      <c r="K9" s="63" t="str">
        <f t="shared" si="1"/>
        <v>OK</v>
      </c>
      <c r="L9" s="19">
        <v>24</v>
      </c>
      <c r="M9" s="19">
        <v>0</v>
      </c>
      <c r="N9" s="19">
        <v>24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</row>
    <row r="10" spans="1:22" ht="30" x14ac:dyDescent="0.25">
      <c r="A10" s="85"/>
      <c r="B10" s="79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68">
        <v>100</v>
      </c>
      <c r="J10" s="62">
        <f t="shared" si="0"/>
        <v>70</v>
      </c>
      <c r="K10" s="63" t="str">
        <f t="shared" si="1"/>
        <v>OK</v>
      </c>
      <c r="L10" s="19">
        <v>30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</row>
    <row r="11" spans="1:22" ht="30" x14ac:dyDescent="0.25">
      <c r="A11" s="85"/>
      <c r="B11" s="79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68">
        <v>100</v>
      </c>
      <c r="J11" s="62">
        <f t="shared" si="0"/>
        <v>40</v>
      </c>
      <c r="K11" s="63" t="str">
        <f t="shared" si="1"/>
        <v>OK</v>
      </c>
      <c r="L11" s="19">
        <v>30</v>
      </c>
      <c r="M11" s="19">
        <v>0</v>
      </c>
      <c r="N11" s="19">
        <v>30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</row>
    <row r="12" spans="1:22" ht="30" x14ac:dyDescent="0.25">
      <c r="A12" s="85"/>
      <c r="B12" s="79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68">
        <v>150</v>
      </c>
      <c r="J12" s="62">
        <f t="shared" si="0"/>
        <v>80</v>
      </c>
      <c r="K12" s="63" t="str">
        <f t="shared" si="1"/>
        <v>OK</v>
      </c>
      <c r="L12" s="19">
        <v>40</v>
      </c>
      <c r="M12" s="19">
        <v>0</v>
      </c>
      <c r="N12" s="19">
        <v>30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</row>
    <row r="13" spans="1:22" ht="30" x14ac:dyDescent="0.25">
      <c r="A13" s="85"/>
      <c r="B13" s="79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68">
        <v>150</v>
      </c>
      <c r="J13" s="62">
        <f t="shared" si="0"/>
        <v>80</v>
      </c>
      <c r="K13" s="63" t="str">
        <f t="shared" si="1"/>
        <v>OK</v>
      </c>
      <c r="L13" s="19">
        <v>40</v>
      </c>
      <c r="M13" s="19">
        <v>0</v>
      </c>
      <c r="N13" s="19">
        <v>30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</row>
    <row r="14" spans="1:22" ht="60" x14ac:dyDescent="0.25">
      <c r="A14" s="85"/>
      <c r="B14" s="79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68"/>
      <c r="J14" s="62">
        <f t="shared" si="0"/>
        <v>0</v>
      </c>
      <c r="K14" s="63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</row>
    <row r="15" spans="1:22" ht="45" x14ac:dyDescent="0.25">
      <c r="A15" s="85"/>
      <c r="B15" s="79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68"/>
      <c r="J15" s="62">
        <f t="shared" si="0"/>
        <v>0</v>
      </c>
      <c r="K15" s="63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</row>
    <row r="16" spans="1:22" ht="45" x14ac:dyDescent="0.25">
      <c r="A16" s="85"/>
      <c r="B16" s="79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68"/>
      <c r="J16" s="62">
        <f t="shared" si="0"/>
        <v>0</v>
      </c>
      <c r="K16" s="63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</row>
    <row r="17" spans="1:22" ht="45" x14ac:dyDescent="0.25">
      <c r="A17" s="85"/>
      <c r="B17" s="79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68"/>
      <c r="J17" s="62">
        <f t="shared" si="0"/>
        <v>0</v>
      </c>
      <c r="K17" s="63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</row>
    <row r="18" spans="1:22" ht="45" x14ac:dyDescent="0.25">
      <c r="A18" s="85"/>
      <c r="B18" s="79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68"/>
      <c r="J18" s="62">
        <f t="shared" si="0"/>
        <v>0</v>
      </c>
      <c r="K18" s="63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</row>
    <row r="19" spans="1:22" ht="45" x14ac:dyDescent="0.25">
      <c r="A19" s="85"/>
      <c r="B19" s="79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68"/>
      <c r="J19" s="62">
        <f t="shared" si="0"/>
        <v>0</v>
      </c>
      <c r="K19" s="63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</row>
    <row r="20" spans="1:22" ht="45" x14ac:dyDescent="0.25">
      <c r="A20" s="85"/>
      <c r="B20" s="79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68"/>
      <c r="J20" s="62">
        <f t="shared" si="0"/>
        <v>0</v>
      </c>
      <c r="K20" s="63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</row>
    <row r="21" spans="1:22" ht="45" x14ac:dyDescent="0.25">
      <c r="A21" s="81" t="s">
        <v>99</v>
      </c>
      <c r="B21" s="82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69"/>
      <c r="J21" s="65">
        <f t="shared" si="0"/>
        <v>0</v>
      </c>
      <c r="K21" s="66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</row>
    <row r="22" spans="1:22" ht="45" x14ac:dyDescent="0.25">
      <c r="A22" s="81"/>
      <c r="B22" s="82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69"/>
      <c r="J22" s="65">
        <f t="shared" si="0"/>
        <v>0</v>
      </c>
      <c r="K22" s="66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</row>
    <row r="23" spans="1:22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68"/>
      <c r="J23" s="62">
        <f t="shared" si="0"/>
        <v>0</v>
      </c>
      <c r="K23" s="63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</row>
    <row r="24" spans="1:22" ht="45" x14ac:dyDescent="0.25">
      <c r="A24" s="85" t="s">
        <v>95</v>
      </c>
      <c r="B24" s="79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68"/>
      <c r="J24" s="62">
        <f t="shared" si="0"/>
        <v>0</v>
      </c>
      <c r="K24" s="63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</row>
    <row r="25" spans="1:22" ht="45" x14ac:dyDescent="0.25">
      <c r="A25" s="85"/>
      <c r="B25" s="79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68"/>
      <c r="J25" s="62">
        <f t="shared" si="0"/>
        <v>0</v>
      </c>
      <c r="K25" s="63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</row>
    <row r="26" spans="1:22" ht="45" x14ac:dyDescent="0.25">
      <c r="A26" s="85"/>
      <c r="B26" s="79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68"/>
      <c r="J26" s="62">
        <f t="shared" si="0"/>
        <v>0</v>
      </c>
      <c r="K26" s="63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</row>
    <row r="27" spans="1:22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69"/>
      <c r="J27" s="65">
        <f t="shared" si="0"/>
        <v>0</v>
      </c>
      <c r="K27" s="66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</row>
    <row r="28" spans="1:22" ht="45" x14ac:dyDescent="0.25">
      <c r="A28" s="81" t="s">
        <v>99</v>
      </c>
      <c r="B28" s="82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69"/>
      <c r="J28" s="65">
        <f t="shared" si="0"/>
        <v>0</v>
      </c>
      <c r="K28" s="66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</row>
    <row r="29" spans="1:22" ht="45" x14ac:dyDescent="0.25">
      <c r="A29" s="81"/>
      <c r="B29" s="82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69"/>
      <c r="J29" s="65">
        <f t="shared" si="0"/>
        <v>0</v>
      </c>
      <c r="K29" s="66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</row>
    <row r="30" spans="1:22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69"/>
      <c r="J30" s="65">
        <f t="shared" si="0"/>
        <v>0</v>
      </c>
      <c r="K30" s="66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</row>
    <row r="31" spans="1:22" ht="45" x14ac:dyDescent="0.25">
      <c r="A31" s="81" t="s">
        <v>99</v>
      </c>
      <c r="B31" s="82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69"/>
      <c r="J31" s="65">
        <f t="shared" si="0"/>
        <v>0</v>
      </c>
      <c r="K31" s="66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</row>
    <row r="32" spans="1:22" ht="45" x14ac:dyDescent="0.25">
      <c r="A32" s="81"/>
      <c r="B32" s="82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69"/>
      <c r="J32" s="65">
        <f t="shared" si="0"/>
        <v>0</v>
      </c>
      <c r="K32" s="66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</row>
    <row r="33" spans="1:22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68"/>
      <c r="J33" s="62">
        <f t="shared" si="0"/>
        <v>0</v>
      </c>
      <c r="K33" s="63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</row>
    <row r="34" spans="1:22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68"/>
      <c r="J34" s="62">
        <f t="shared" si="0"/>
        <v>0</v>
      </c>
      <c r="K34" s="63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</row>
    <row r="35" spans="1:22" ht="45" x14ac:dyDescent="0.25">
      <c r="A35" s="85" t="s">
        <v>95</v>
      </c>
      <c r="B35" s="79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68"/>
      <c r="J35" s="62">
        <f t="shared" si="0"/>
        <v>0</v>
      </c>
      <c r="K35" s="63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</row>
    <row r="36" spans="1:22" ht="45" x14ac:dyDescent="0.25">
      <c r="A36" s="85"/>
      <c r="B36" s="79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68"/>
      <c r="J36" s="62">
        <f t="shared" ref="J36:J67" si="2">I36-(SUM(L36:V36))</f>
        <v>0</v>
      </c>
      <c r="K36" s="63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</row>
    <row r="37" spans="1:22" ht="45" x14ac:dyDescent="0.25">
      <c r="A37" s="85"/>
      <c r="B37" s="79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68"/>
      <c r="J37" s="62">
        <f t="shared" si="2"/>
        <v>0</v>
      </c>
      <c r="K37" s="63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</row>
    <row r="38" spans="1:22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68"/>
      <c r="J38" s="62">
        <f t="shared" si="2"/>
        <v>0</v>
      </c>
      <c r="K38" s="63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</row>
    <row r="39" spans="1:22" ht="45" x14ac:dyDescent="0.25">
      <c r="A39" s="85" t="s">
        <v>96</v>
      </c>
      <c r="B39" s="79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68"/>
      <c r="J39" s="62">
        <f t="shared" si="2"/>
        <v>0</v>
      </c>
      <c r="K39" s="63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</row>
    <row r="40" spans="1:22" ht="30" x14ac:dyDescent="0.25">
      <c r="A40" s="85"/>
      <c r="B40" s="79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68"/>
      <c r="J40" s="62">
        <f t="shared" si="2"/>
        <v>0</v>
      </c>
      <c r="K40" s="63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</row>
    <row r="41" spans="1:22" ht="30" x14ac:dyDescent="0.25">
      <c r="A41" s="85"/>
      <c r="B41" s="79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68"/>
      <c r="J41" s="62">
        <f t="shared" si="2"/>
        <v>0</v>
      </c>
      <c r="K41" s="63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</row>
    <row r="42" spans="1:22" ht="30" x14ac:dyDescent="0.25">
      <c r="A42" s="85"/>
      <c r="B42" s="79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68"/>
      <c r="J42" s="62">
        <f t="shared" si="2"/>
        <v>0</v>
      </c>
      <c r="K42" s="63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</row>
    <row r="43" spans="1:22" ht="30" x14ac:dyDescent="0.25">
      <c r="A43" s="85"/>
      <c r="B43" s="79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68"/>
      <c r="J43" s="62">
        <f t="shared" si="2"/>
        <v>0</v>
      </c>
      <c r="K43" s="63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</row>
    <row r="44" spans="1:22" ht="30" x14ac:dyDescent="0.25">
      <c r="A44" s="85"/>
      <c r="B44" s="79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68"/>
      <c r="J44" s="62">
        <f t="shared" si="2"/>
        <v>0</v>
      </c>
      <c r="K44" s="63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</row>
    <row r="45" spans="1:22" ht="45" x14ac:dyDescent="0.25">
      <c r="A45" s="85"/>
      <c r="B45" s="79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68"/>
      <c r="J45" s="62">
        <f t="shared" si="2"/>
        <v>0</v>
      </c>
      <c r="K45" s="63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</row>
    <row r="46" spans="1:22" ht="45" x14ac:dyDescent="0.25">
      <c r="A46" s="81" t="s">
        <v>99</v>
      </c>
      <c r="B46" s="82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69"/>
      <c r="J46" s="65">
        <f t="shared" si="2"/>
        <v>0</v>
      </c>
      <c r="K46" s="66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</row>
    <row r="47" spans="1:22" ht="45" x14ac:dyDescent="0.25">
      <c r="A47" s="81"/>
      <c r="B47" s="82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69"/>
      <c r="J47" s="65">
        <f t="shared" si="2"/>
        <v>0</v>
      </c>
      <c r="K47" s="66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</row>
    <row r="48" spans="1:22" ht="45" x14ac:dyDescent="0.25">
      <c r="A48" s="81" t="s">
        <v>99</v>
      </c>
      <c r="B48" s="82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69"/>
      <c r="J48" s="65">
        <f t="shared" si="2"/>
        <v>0</v>
      </c>
      <c r="K48" s="66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</row>
    <row r="49" spans="1:22" ht="45" x14ac:dyDescent="0.25">
      <c r="A49" s="81"/>
      <c r="B49" s="82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69"/>
      <c r="J49" s="65">
        <f t="shared" si="2"/>
        <v>0</v>
      </c>
      <c r="K49" s="66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</row>
    <row r="50" spans="1:22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68"/>
      <c r="J50" s="62">
        <f t="shared" si="2"/>
        <v>0</v>
      </c>
      <c r="K50" s="63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</row>
    <row r="51" spans="1:22" ht="45" x14ac:dyDescent="0.25">
      <c r="A51" s="81" t="s">
        <v>100</v>
      </c>
      <c r="B51" s="82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69"/>
      <c r="J51" s="65">
        <f t="shared" si="2"/>
        <v>0</v>
      </c>
      <c r="K51" s="66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</row>
    <row r="52" spans="1:22" ht="30" x14ac:dyDescent="0.25">
      <c r="A52" s="81"/>
      <c r="B52" s="82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69"/>
      <c r="J52" s="65">
        <f t="shared" si="2"/>
        <v>0</v>
      </c>
      <c r="K52" s="66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</row>
    <row r="53" spans="1:22" ht="30" x14ac:dyDescent="0.25">
      <c r="A53" s="81"/>
      <c r="B53" s="82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69"/>
      <c r="J53" s="65">
        <f t="shared" si="2"/>
        <v>0</v>
      </c>
      <c r="K53" s="66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</row>
    <row r="54" spans="1:22" ht="30" x14ac:dyDescent="0.25">
      <c r="A54" s="81"/>
      <c r="B54" s="82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69"/>
      <c r="J54" s="65">
        <f t="shared" si="2"/>
        <v>0</v>
      </c>
      <c r="K54" s="66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</row>
    <row r="55" spans="1:22" ht="30" x14ac:dyDescent="0.25">
      <c r="A55" s="81"/>
      <c r="B55" s="82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69"/>
      <c r="J55" s="65">
        <f t="shared" si="2"/>
        <v>0</v>
      </c>
      <c r="K55" s="66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</row>
    <row r="56" spans="1:22" ht="30" x14ac:dyDescent="0.25">
      <c r="A56" s="81"/>
      <c r="B56" s="82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69"/>
      <c r="J56" s="65">
        <f t="shared" si="2"/>
        <v>0</v>
      </c>
      <c r="K56" s="66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</row>
    <row r="57" spans="1:22" ht="30" x14ac:dyDescent="0.25">
      <c r="A57" s="81"/>
      <c r="B57" s="82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69"/>
      <c r="J57" s="65">
        <f t="shared" si="2"/>
        <v>0</v>
      </c>
      <c r="K57" s="66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</row>
    <row r="58" spans="1:22" ht="30" x14ac:dyDescent="0.25">
      <c r="A58" s="81"/>
      <c r="B58" s="82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69"/>
      <c r="J58" s="65">
        <f t="shared" si="2"/>
        <v>0</v>
      </c>
      <c r="K58" s="66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</row>
    <row r="59" spans="1:22" ht="45" x14ac:dyDescent="0.25">
      <c r="A59" s="81" t="s">
        <v>99</v>
      </c>
      <c r="B59" s="82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69"/>
      <c r="J59" s="65">
        <f t="shared" si="2"/>
        <v>0</v>
      </c>
      <c r="K59" s="66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</row>
    <row r="60" spans="1:22" ht="45" x14ac:dyDescent="0.25">
      <c r="A60" s="81"/>
      <c r="B60" s="82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69"/>
      <c r="J60" s="65">
        <f t="shared" si="2"/>
        <v>0</v>
      </c>
      <c r="K60" s="66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</row>
    <row r="61" spans="1:22" ht="45" x14ac:dyDescent="0.25">
      <c r="A61" s="81" t="s">
        <v>99</v>
      </c>
      <c r="B61" s="82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69"/>
      <c r="J61" s="65">
        <f t="shared" si="2"/>
        <v>0</v>
      </c>
      <c r="K61" s="66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</row>
    <row r="62" spans="1:22" ht="45" x14ac:dyDescent="0.25">
      <c r="A62" s="81"/>
      <c r="B62" s="82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69"/>
      <c r="J62" s="65">
        <f t="shared" si="2"/>
        <v>0</v>
      </c>
      <c r="K62" s="66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</row>
    <row r="63" spans="1:22" ht="45" x14ac:dyDescent="0.25">
      <c r="A63" s="81"/>
      <c r="B63" s="82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69"/>
      <c r="J63" s="65">
        <f t="shared" si="2"/>
        <v>0</v>
      </c>
      <c r="K63" s="66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</row>
    <row r="64" spans="1:22" ht="45" x14ac:dyDescent="0.25">
      <c r="A64" s="81" t="s">
        <v>100</v>
      </c>
      <c r="B64" s="82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69"/>
      <c r="J64" s="65">
        <f t="shared" si="2"/>
        <v>0</v>
      </c>
      <c r="K64" s="66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</row>
    <row r="65" spans="1:22" ht="45" x14ac:dyDescent="0.25">
      <c r="A65" s="81"/>
      <c r="B65" s="82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69"/>
      <c r="J65" s="65">
        <f t="shared" si="2"/>
        <v>0</v>
      </c>
      <c r="K65" s="66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</row>
    <row r="66" spans="1:22" ht="30" x14ac:dyDescent="0.25">
      <c r="A66" s="81"/>
      <c r="B66" s="82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69"/>
      <c r="J66" s="65">
        <f t="shared" si="2"/>
        <v>0</v>
      </c>
      <c r="K66" s="66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</row>
    <row r="67" spans="1:22" ht="30" x14ac:dyDescent="0.25">
      <c r="A67" s="81"/>
      <c r="B67" s="82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69"/>
      <c r="J67" s="65">
        <f t="shared" si="2"/>
        <v>0</v>
      </c>
      <c r="K67" s="66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</row>
    <row r="68" spans="1:22" ht="30" x14ac:dyDescent="0.25">
      <c r="A68" s="81"/>
      <c r="B68" s="82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69"/>
      <c r="J68" s="65">
        <f t="shared" ref="J68:J99" si="3">I68-(SUM(L68:V68))</f>
        <v>0</v>
      </c>
      <c r="K68" s="66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</row>
    <row r="69" spans="1:22" ht="30" x14ac:dyDescent="0.25">
      <c r="A69" s="81"/>
      <c r="B69" s="82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69"/>
      <c r="J69" s="65">
        <f t="shared" si="3"/>
        <v>0</v>
      </c>
      <c r="K69" s="66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</row>
    <row r="70" spans="1:22" ht="30" x14ac:dyDescent="0.25">
      <c r="A70" s="81"/>
      <c r="B70" s="82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69"/>
      <c r="J70" s="65">
        <f t="shared" si="3"/>
        <v>0</v>
      </c>
      <c r="K70" s="66" t="str">
        <f t="shared" ref="K70:K73" si="4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</row>
    <row r="71" spans="1:22" ht="45" x14ac:dyDescent="0.25">
      <c r="A71" s="81"/>
      <c r="B71" s="82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69"/>
      <c r="J71" s="65">
        <f t="shared" si="3"/>
        <v>0</v>
      </c>
      <c r="K71" s="66" t="str">
        <f t="shared" si="4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</row>
    <row r="72" spans="1:22" ht="45" x14ac:dyDescent="0.25">
      <c r="A72" s="81" t="s">
        <v>99</v>
      </c>
      <c r="B72" s="82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69"/>
      <c r="J72" s="65">
        <f t="shared" si="3"/>
        <v>0</v>
      </c>
      <c r="K72" s="66" t="str">
        <f t="shared" si="4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</row>
    <row r="73" spans="1:22" ht="45" x14ac:dyDescent="0.25">
      <c r="A73" s="81"/>
      <c r="B73" s="82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69"/>
      <c r="J73" s="65">
        <f t="shared" si="3"/>
        <v>0</v>
      </c>
      <c r="K73" s="66" t="str">
        <f t="shared" si="4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</row>
    <row r="76" spans="1:22" x14ac:dyDescent="0.25">
      <c r="D76" s="24" t="s">
        <v>101</v>
      </c>
    </row>
    <row r="77" spans="1:22" x14ac:dyDescent="0.25">
      <c r="D77" s="24" t="s">
        <v>102</v>
      </c>
    </row>
    <row r="78" spans="1:22" x14ac:dyDescent="0.25">
      <c r="D78" s="24" t="s">
        <v>103</v>
      </c>
    </row>
  </sheetData>
  <mergeCells count="45">
    <mergeCell ref="A72:A73"/>
    <mergeCell ref="B72:B73"/>
    <mergeCell ref="A59:A60"/>
    <mergeCell ref="B59:B60"/>
    <mergeCell ref="A61:A63"/>
    <mergeCell ref="B61:B63"/>
    <mergeCell ref="A64:A71"/>
    <mergeCell ref="B64:B71"/>
    <mergeCell ref="A46:A47"/>
    <mergeCell ref="B46:B47"/>
    <mergeCell ref="A48:A49"/>
    <mergeCell ref="B48:B49"/>
    <mergeCell ref="A51:A58"/>
    <mergeCell ref="B51:B58"/>
    <mergeCell ref="A31:A32"/>
    <mergeCell ref="B31:B32"/>
    <mergeCell ref="A35:A37"/>
    <mergeCell ref="B35:B37"/>
    <mergeCell ref="A39:A45"/>
    <mergeCell ref="B39:B45"/>
    <mergeCell ref="A21:A22"/>
    <mergeCell ref="B21:B22"/>
    <mergeCell ref="A24:A26"/>
    <mergeCell ref="B24:B26"/>
    <mergeCell ref="A28:A29"/>
    <mergeCell ref="B28:B29"/>
    <mergeCell ref="A9:A20"/>
    <mergeCell ref="B9:B20"/>
    <mergeCell ref="R1:R2"/>
    <mergeCell ref="L1:L2"/>
    <mergeCell ref="D1:H1"/>
    <mergeCell ref="I1:K1"/>
    <mergeCell ref="A4:A6"/>
    <mergeCell ref="B4:B6"/>
    <mergeCell ref="M1:M2"/>
    <mergeCell ref="N1:N2"/>
    <mergeCell ref="O1:O2"/>
    <mergeCell ref="P1:P2"/>
    <mergeCell ref="Q1:Q2"/>
    <mergeCell ref="A1:C1"/>
    <mergeCell ref="U1:U2"/>
    <mergeCell ref="V1:V2"/>
    <mergeCell ref="A2:K2"/>
    <mergeCell ref="S1:S2"/>
    <mergeCell ref="T1:T2"/>
  </mergeCells>
  <conditionalFormatting sqref="Q4:V4 M4:N6 M7:O8 M14:P73">
    <cfRule type="cellIs" dxfId="143" priority="19" stopIfTrue="1" operator="greaterThan">
      <formula>0</formula>
    </cfRule>
    <cfRule type="cellIs" dxfId="142" priority="20" stopIfTrue="1" operator="greaterThan">
      <formula>0</formula>
    </cfRule>
    <cfRule type="cellIs" dxfId="141" priority="21" stopIfTrue="1" operator="greaterThan">
      <formula>0</formula>
    </cfRule>
  </conditionalFormatting>
  <conditionalFormatting sqref="Q5:V73">
    <cfRule type="cellIs" dxfId="140" priority="16" stopIfTrue="1" operator="greaterThan">
      <formula>0</formula>
    </cfRule>
    <cfRule type="cellIs" dxfId="139" priority="17" stopIfTrue="1" operator="greaterThan">
      <formula>0</formula>
    </cfRule>
    <cfRule type="cellIs" dxfId="138" priority="18" stopIfTrue="1" operator="greaterThan">
      <formula>0</formula>
    </cfRule>
  </conditionalFormatting>
  <conditionalFormatting sqref="L5:L73">
    <cfRule type="cellIs" dxfId="137" priority="4" stopIfTrue="1" operator="greaterThan">
      <formula>0</formula>
    </cfRule>
    <cfRule type="cellIs" dxfId="136" priority="5" stopIfTrue="1" operator="greaterThan">
      <formula>0</formula>
    </cfRule>
    <cfRule type="cellIs" dxfId="135" priority="6" stopIfTrue="1" operator="greaterThan">
      <formula>0</formula>
    </cfRule>
  </conditionalFormatting>
  <conditionalFormatting sqref="M9:M13 P7:P13">
    <cfRule type="cellIs" dxfId="134" priority="1" stopIfTrue="1" operator="greaterThan">
      <formula>0</formula>
    </cfRule>
    <cfRule type="cellIs" dxfId="133" priority="2" stopIfTrue="1" operator="greaterThan">
      <formula>0</formula>
    </cfRule>
    <cfRule type="cellIs" dxfId="132" priority="3" stopIfTrue="1" operator="greaterThan">
      <formula>0</formula>
    </cfRule>
  </conditionalFormatting>
  <conditionalFormatting sqref="L4 N9:O13 P4:P6">
    <cfRule type="cellIs" dxfId="131" priority="7" stopIfTrue="1" operator="greaterThan">
      <formula>0</formula>
    </cfRule>
    <cfRule type="cellIs" dxfId="130" priority="8" stopIfTrue="1" operator="greaterThan">
      <formula>0</formula>
    </cfRule>
    <cfRule type="cellIs" dxfId="129" priority="9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activeCell="I7" sqref="I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15" width="16.42578125" style="23" customWidth="1"/>
    <col min="16" max="17" width="19.140625" style="23" bestFit="1" customWidth="1"/>
    <col min="18" max="23" width="12" style="23" customWidth="1"/>
    <col min="24" max="16384" width="9.7109375" style="17"/>
  </cols>
  <sheetData>
    <row r="1" spans="1:23" ht="33" customHeight="1" x14ac:dyDescent="0.25">
      <c r="A1" s="80" t="s">
        <v>49</v>
      </c>
      <c r="B1" s="80"/>
      <c r="C1" s="80"/>
      <c r="D1" s="80" t="s">
        <v>50</v>
      </c>
      <c r="E1" s="80"/>
      <c r="F1" s="80"/>
      <c r="G1" s="80"/>
      <c r="H1" s="80"/>
      <c r="I1" s="80" t="s">
        <v>42</v>
      </c>
      <c r="J1" s="80"/>
      <c r="K1" s="80"/>
      <c r="L1" s="86" t="s">
        <v>142</v>
      </c>
      <c r="M1" s="86" t="s">
        <v>143</v>
      </c>
      <c r="N1" s="86" t="s">
        <v>144</v>
      </c>
      <c r="O1" s="86" t="s">
        <v>145</v>
      </c>
      <c r="P1" s="86" t="s">
        <v>187</v>
      </c>
      <c r="Q1" s="86" t="s">
        <v>188</v>
      </c>
      <c r="R1" s="86" t="s">
        <v>94</v>
      </c>
      <c r="S1" s="86" t="s">
        <v>94</v>
      </c>
      <c r="T1" s="86" t="s">
        <v>94</v>
      </c>
      <c r="U1" s="86" t="s">
        <v>94</v>
      </c>
      <c r="V1" s="86" t="s">
        <v>94</v>
      </c>
      <c r="W1" s="86" t="s">
        <v>94</v>
      </c>
    </row>
    <row r="2" spans="1:23" ht="21.75" customHeight="1" x14ac:dyDescent="0.25">
      <c r="A2" s="80" t="s">
        <v>40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s="18" customFormat="1" ht="45" x14ac:dyDescent="0.2">
      <c r="A3" s="54" t="s">
        <v>3</v>
      </c>
      <c r="B3" s="54" t="s">
        <v>1</v>
      </c>
      <c r="C3" s="55" t="s">
        <v>4</v>
      </c>
      <c r="D3" s="55" t="s">
        <v>6</v>
      </c>
      <c r="E3" s="55" t="s">
        <v>75</v>
      </c>
      <c r="F3" s="55" t="s">
        <v>93</v>
      </c>
      <c r="G3" s="55" t="s">
        <v>28</v>
      </c>
      <c r="H3" s="56" t="s">
        <v>5</v>
      </c>
      <c r="I3" s="57" t="s">
        <v>30</v>
      </c>
      <c r="J3" s="58" t="s">
        <v>0</v>
      </c>
      <c r="K3" s="54" t="s">
        <v>7</v>
      </c>
      <c r="L3" s="59">
        <v>42094</v>
      </c>
      <c r="M3" s="59">
        <v>42117</v>
      </c>
      <c r="N3" s="59">
        <v>42181</v>
      </c>
      <c r="O3" s="59">
        <v>42240</v>
      </c>
      <c r="P3" s="59">
        <v>42291</v>
      </c>
      <c r="Q3" s="59">
        <v>42417</v>
      </c>
      <c r="R3" s="60" t="s">
        <v>2</v>
      </c>
      <c r="S3" s="60" t="s">
        <v>2</v>
      </c>
      <c r="T3" s="60" t="s">
        <v>2</v>
      </c>
      <c r="U3" s="60" t="s">
        <v>2</v>
      </c>
      <c r="V3" s="60" t="s">
        <v>2</v>
      </c>
      <c r="W3" s="60" t="s">
        <v>2</v>
      </c>
    </row>
    <row r="4" spans="1:23" ht="45" x14ac:dyDescent="0.25">
      <c r="A4" s="84" t="s">
        <v>97</v>
      </c>
      <c r="B4" s="83">
        <v>1</v>
      </c>
      <c r="C4" s="61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67"/>
      <c r="J4" s="62">
        <f>I4-(SUM(L4:W4))</f>
        <v>0</v>
      </c>
      <c r="K4" s="63" t="str">
        <f>IF(J4&lt;0,"ATENÇÃO","OK")</f>
        <v>OK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84"/>
      <c r="B5" s="83"/>
      <c r="C5" s="64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67"/>
      <c r="J5" s="62">
        <f>I5-(SUM(L5:W5))</f>
        <v>0</v>
      </c>
      <c r="K5" s="63" t="str">
        <f>IF(J5&lt;0,"ATENÇÃO","OK")</f>
        <v>OK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84"/>
      <c r="B6" s="83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68"/>
      <c r="J6" s="62">
        <f t="shared" ref="J6:J69" si="0">I6-(SUM(L6:W6))</f>
        <v>0</v>
      </c>
      <c r="K6" s="63" t="str">
        <f t="shared" ref="K6:K69" si="1">IF(J6&lt;0,"ATENÇÃO","OK")</f>
        <v>OK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68">
        <f>250+100+200</f>
        <v>550</v>
      </c>
      <c r="J7" s="62">
        <f t="shared" si="0"/>
        <v>0</v>
      </c>
      <c r="K7" s="63" t="str">
        <f t="shared" si="1"/>
        <v>OK</v>
      </c>
      <c r="L7" s="19">
        <v>0</v>
      </c>
      <c r="M7" s="19">
        <v>100</v>
      </c>
      <c r="N7" s="19">
        <v>0</v>
      </c>
      <c r="O7" s="19">
        <v>150</v>
      </c>
      <c r="P7" s="19">
        <v>0</v>
      </c>
      <c r="Q7" s="19">
        <v>300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68">
        <v>250</v>
      </c>
      <c r="J8" s="62">
        <f t="shared" si="0"/>
        <v>70</v>
      </c>
      <c r="K8" s="63" t="str">
        <f t="shared" si="1"/>
        <v>OK</v>
      </c>
      <c r="L8" s="19">
        <v>0</v>
      </c>
      <c r="M8" s="19">
        <v>30</v>
      </c>
      <c r="N8" s="19">
        <v>0</v>
      </c>
      <c r="O8" s="19">
        <v>60</v>
      </c>
      <c r="P8" s="19">
        <v>30</v>
      </c>
      <c r="Q8" s="19">
        <v>60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85" t="s">
        <v>96</v>
      </c>
      <c r="B9" s="79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68">
        <v>30</v>
      </c>
      <c r="J9" s="62">
        <f t="shared" si="0"/>
        <v>30</v>
      </c>
      <c r="K9" s="63" t="str">
        <f t="shared" si="1"/>
        <v>OK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85"/>
      <c r="B10" s="79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68"/>
      <c r="J10" s="62">
        <f t="shared" si="0"/>
        <v>0</v>
      </c>
      <c r="K10" s="63" t="str">
        <f t="shared" si="1"/>
        <v>OK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85"/>
      <c r="B11" s="79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68"/>
      <c r="J11" s="62">
        <f t="shared" si="0"/>
        <v>0</v>
      </c>
      <c r="K11" s="63" t="str">
        <f t="shared" si="1"/>
        <v>OK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85"/>
      <c r="B12" s="79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68"/>
      <c r="J12" s="62">
        <f t="shared" si="0"/>
        <v>0</v>
      </c>
      <c r="K12" s="63" t="str">
        <f t="shared" si="1"/>
        <v>OK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85"/>
      <c r="B13" s="79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68"/>
      <c r="J13" s="62">
        <f t="shared" si="0"/>
        <v>0</v>
      </c>
      <c r="K13" s="63" t="str">
        <f t="shared" si="1"/>
        <v>OK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85"/>
      <c r="B14" s="79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68"/>
      <c r="J14" s="62">
        <f t="shared" si="0"/>
        <v>0</v>
      </c>
      <c r="K14" s="63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85"/>
      <c r="B15" s="79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68"/>
      <c r="J15" s="62">
        <f t="shared" si="0"/>
        <v>0</v>
      </c>
      <c r="K15" s="63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85"/>
      <c r="B16" s="79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68"/>
      <c r="J16" s="62">
        <f t="shared" si="0"/>
        <v>0</v>
      </c>
      <c r="K16" s="63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85"/>
      <c r="B17" s="79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68"/>
      <c r="J17" s="62">
        <f t="shared" si="0"/>
        <v>0</v>
      </c>
      <c r="K17" s="63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85"/>
      <c r="B18" s="79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68"/>
      <c r="J18" s="62">
        <f t="shared" si="0"/>
        <v>0</v>
      </c>
      <c r="K18" s="63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85"/>
      <c r="B19" s="79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68"/>
      <c r="J19" s="62">
        <f t="shared" si="0"/>
        <v>0</v>
      </c>
      <c r="K19" s="63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85"/>
      <c r="B20" s="79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68"/>
      <c r="J20" s="62">
        <f t="shared" si="0"/>
        <v>0</v>
      </c>
      <c r="K20" s="63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81" t="s">
        <v>99</v>
      </c>
      <c r="B21" s="82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69"/>
      <c r="J21" s="65">
        <f t="shared" si="0"/>
        <v>0</v>
      </c>
      <c r="K21" s="66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81"/>
      <c r="B22" s="82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69"/>
      <c r="J22" s="65">
        <f t="shared" si="0"/>
        <v>0</v>
      </c>
      <c r="K22" s="66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68"/>
      <c r="J23" s="62">
        <f t="shared" si="0"/>
        <v>0</v>
      </c>
      <c r="K23" s="63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85" t="s">
        <v>95</v>
      </c>
      <c r="B24" s="79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68">
        <v>100</v>
      </c>
      <c r="J24" s="62">
        <f t="shared" si="0"/>
        <v>0</v>
      </c>
      <c r="K24" s="63" t="str">
        <f t="shared" si="1"/>
        <v>OK</v>
      </c>
      <c r="L24" s="19">
        <v>30</v>
      </c>
      <c r="M24" s="19">
        <v>0</v>
      </c>
      <c r="N24" s="19">
        <v>30</v>
      </c>
      <c r="O24" s="19">
        <v>0</v>
      </c>
      <c r="P24" s="19">
        <v>20</v>
      </c>
      <c r="Q24" s="19">
        <v>20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85"/>
      <c r="B25" s="79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68">
        <v>1200</v>
      </c>
      <c r="J25" s="62">
        <f t="shared" si="0"/>
        <v>600</v>
      </c>
      <c r="K25" s="63" t="str">
        <f t="shared" si="1"/>
        <v>OK</v>
      </c>
      <c r="L25" s="19">
        <v>120</v>
      </c>
      <c r="M25" s="19">
        <v>0</v>
      </c>
      <c r="N25" s="19"/>
      <c r="O25" s="19">
        <v>180</v>
      </c>
      <c r="P25" s="19">
        <v>0</v>
      </c>
      <c r="Q25" s="19">
        <v>300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85"/>
      <c r="B26" s="79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68">
        <v>6000</v>
      </c>
      <c r="J26" s="62">
        <f t="shared" si="0"/>
        <v>3600</v>
      </c>
      <c r="K26" s="63" t="str">
        <f t="shared" si="1"/>
        <v>OK</v>
      </c>
      <c r="L26" s="19">
        <v>1200</v>
      </c>
      <c r="M26" s="19">
        <v>0</v>
      </c>
      <c r="N26" s="19">
        <v>0</v>
      </c>
      <c r="O26" s="19">
        <v>0</v>
      </c>
      <c r="P26" s="19">
        <v>1200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69"/>
      <c r="J27" s="65">
        <f t="shared" si="0"/>
        <v>0</v>
      </c>
      <c r="K27" s="66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81" t="s">
        <v>99</v>
      </c>
      <c r="B28" s="82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69"/>
      <c r="J28" s="65">
        <f t="shared" si="0"/>
        <v>0</v>
      </c>
      <c r="K28" s="66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81"/>
      <c r="B29" s="82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69"/>
      <c r="J29" s="65">
        <f t="shared" si="0"/>
        <v>0</v>
      </c>
      <c r="K29" s="66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69"/>
      <c r="J30" s="65">
        <f t="shared" si="0"/>
        <v>0</v>
      </c>
      <c r="K30" s="66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81" t="s">
        <v>99</v>
      </c>
      <c r="B31" s="82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69"/>
      <c r="J31" s="65">
        <f t="shared" si="0"/>
        <v>0</v>
      </c>
      <c r="K31" s="66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81"/>
      <c r="B32" s="82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69"/>
      <c r="J32" s="65">
        <f t="shared" si="0"/>
        <v>0</v>
      </c>
      <c r="K32" s="66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68"/>
      <c r="J33" s="62">
        <f t="shared" si="0"/>
        <v>0</v>
      </c>
      <c r="K33" s="63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68"/>
      <c r="J34" s="62">
        <f t="shared" si="0"/>
        <v>0</v>
      </c>
      <c r="K34" s="63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85" t="s">
        <v>95</v>
      </c>
      <c r="B35" s="79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68"/>
      <c r="J35" s="62">
        <f t="shared" si="0"/>
        <v>0</v>
      </c>
      <c r="K35" s="63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85"/>
      <c r="B36" s="79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68"/>
      <c r="J36" s="62">
        <f t="shared" si="0"/>
        <v>0</v>
      </c>
      <c r="K36" s="63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85"/>
      <c r="B37" s="79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68"/>
      <c r="J37" s="62">
        <f t="shared" si="0"/>
        <v>0</v>
      </c>
      <c r="K37" s="63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68"/>
      <c r="J38" s="62">
        <f t="shared" si="0"/>
        <v>0</v>
      </c>
      <c r="K38" s="63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85" t="s">
        <v>96</v>
      </c>
      <c r="B39" s="79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68"/>
      <c r="J39" s="62">
        <f t="shared" si="0"/>
        <v>0</v>
      </c>
      <c r="K39" s="63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85"/>
      <c r="B40" s="79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68"/>
      <c r="J40" s="62">
        <f t="shared" si="0"/>
        <v>0</v>
      </c>
      <c r="K40" s="63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85"/>
      <c r="B41" s="79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68"/>
      <c r="J41" s="62">
        <f t="shared" si="0"/>
        <v>0</v>
      </c>
      <c r="K41" s="63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85"/>
      <c r="B42" s="79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68"/>
      <c r="J42" s="62">
        <f t="shared" si="0"/>
        <v>0</v>
      </c>
      <c r="K42" s="63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85"/>
      <c r="B43" s="79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68"/>
      <c r="J43" s="62">
        <f t="shared" si="0"/>
        <v>0</v>
      </c>
      <c r="K43" s="63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85"/>
      <c r="B44" s="79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68"/>
      <c r="J44" s="62">
        <f t="shared" si="0"/>
        <v>0</v>
      </c>
      <c r="K44" s="63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85"/>
      <c r="B45" s="79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68"/>
      <c r="J45" s="62">
        <f t="shared" si="0"/>
        <v>0</v>
      </c>
      <c r="K45" s="63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81" t="s">
        <v>99</v>
      </c>
      <c r="B46" s="82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69"/>
      <c r="J46" s="65">
        <f t="shared" si="0"/>
        <v>0</v>
      </c>
      <c r="K46" s="66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81"/>
      <c r="B47" s="82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69"/>
      <c r="J47" s="65">
        <f t="shared" si="0"/>
        <v>0</v>
      </c>
      <c r="K47" s="66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81" t="s">
        <v>99</v>
      </c>
      <c r="B48" s="82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69"/>
      <c r="J48" s="65">
        <f t="shared" si="0"/>
        <v>0</v>
      </c>
      <c r="K48" s="66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81"/>
      <c r="B49" s="82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69"/>
      <c r="J49" s="65">
        <f t="shared" si="0"/>
        <v>0</v>
      </c>
      <c r="K49" s="66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68"/>
      <c r="J50" s="62">
        <f t="shared" si="0"/>
        <v>0</v>
      </c>
      <c r="K50" s="63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81" t="s">
        <v>100</v>
      </c>
      <c r="B51" s="82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69"/>
      <c r="J51" s="65">
        <f t="shared" si="0"/>
        <v>0</v>
      </c>
      <c r="K51" s="66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81"/>
      <c r="B52" s="82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69"/>
      <c r="J52" s="65">
        <f t="shared" si="0"/>
        <v>0</v>
      </c>
      <c r="K52" s="66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81"/>
      <c r="B53" s="82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69"/>
      <c r="J53" s="65">
        <f t="shared" si="0"/>
        <v>0</v>
      </c>
      <c r="K53" s="66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81"/>
      <c r="B54" s="82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69"/>
      <c r="J54" s="65">
        <f t="shared" si="0"/>
        <v>0</v>
      </c>
      <c r="K54" s="66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81"/>
      <c r="B55" s="82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69"/>
      <c r="J55" s="65">
        <f t="shared" si="0"/>
        <v>0</v>
      </c>
      <c r="K55" s="66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81"/>
      <c r="B56" s="82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69"/>
      <c r="J56" s="65">
        <f t="shared" si="0"/>
        <v>0</v>
      </c>
      <c r="K56" s="66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81"/>
      <c r="B57" s="82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69"/>
      <c r="J57" s="65">
        <f t="shared" si="0"/>
        <v>0</v>
      </c>
      <c r="K57" s="66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81"/>
      <c r="B58" s="82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69"/>
      <c r="J58" s="65">
        <f t="shared" si="0"/>
        <v>0</v>
      </c>
      <c r="K58" s="66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81" t="s">
        <v>99</v>
      </c>
      <c r="B59" s="82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69"/>
      <c r="J59" s="65">
        <f t="shared" si="0"/>
        <v>0</v>
      </c>
      <c r="K59" s="66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81"/>
      <c r="B60" s="82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69"/>
      <c r="J60" s="65">
        <f t="shared" si="0"/>
        <v>0</v>
      </c>
      <c r="K60" s="66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81" t="s">
        <v>99</v>
      </c>
      <c r="B61" s="82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69"/>
      <c r="J61" s="65">
        <f t="shared" si="0"/>
        <v>0</v>
      </c>
      <c r="K61" s="66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81"/>
      <c r="B62" s="82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69"/>
      <c r="J62" s="65">
        <f t="shared" si="0"/>
        <v>0</v>
      </c>
      <c r="K62" s="66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81"/>
      <c r="B63" s="82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69"/>
      <c r="J63" s="65">
        <f t="shared" si="0"/>
        <v>0</v>
      </c>
      <c r="K63" s="66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81" t="s">
        <v>100</v>
      </c>
      <c r="B64" s="82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69"/>
      <c r="J64" s="65">
        <f t="shared" si="0"/>
        <v>0</v>
      </c>
      <c r="K64" s="66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81"/>
      <c r="B65" s="82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69"/>
      <c r="J65" s="65">
        <f t="shared" si="0"/>
        <v>0</v>
      </c>
      <c r="K65" s="66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81"/>
      <c r="B66" s="82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69"/>
      <c r="J66" s="65">
        <f t="shared" si="0"/>
        <v>0</v>
      </c>
      <c r="K66" s="66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81"/>
      <c r="B67" s="82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69"/>
      <c r="J67" s="65">
        <f t="shared" si="0"/>
        <v>0</v>
      </c>
      <c r="K67" s="66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81"/>
      <c r="B68" s="82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69"/>
      <c r="J68" s="65">
        <f t="shared" si="0"/>
        <v>0</v>
      </c>
      <c r="K68" s="66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81"/>
      <c r="B69" s="82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69"/>
      <c r="J69" s="65">
        <f t="shared" si="0"/>
        <v>0</v>
      </c>
      <c r="K69" s="66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81"/>
      <c r="B70" s="82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69"/>
      <c r="J70" s="65">
        <f t="shared" ref="J70:J73" si="2">I70-(SUM(L70:W70))</f>
        <v>0</v>
      </c>
      <c r="K70" s="66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81"/>
      <c r="B71" s="82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69"/>
      <c r="J71" s="65">
        <f t="shared" si="2"/>
        <v>0</v>
      </c>
      <c r="K71" s="66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81" t="s">
        <v>99</v>
      </c>
      <c r="B72" s="82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69"/>
      <c r="J72" s="65">
        <f t="shared" si="2"/>
        <v>0</v>
      </c>
      <c r="K72" s="66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81"/>
      <c r="B73" s="82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69"/>
      <c r="J73" s="65">
        <f t="shared" si="2"/>
        <v>0</v>
      </c>
      <c r="K73" s="66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A72:A73"/>
    <mergeCell ref="B72:B73"/>
    <mergeCell ref="A59:A60"/>
    <mergeCell ref="B59:B60"/>
    <mergeCell ref="A61:A63"/>
    <mergeCell ref="B61:B63"/>
    <mergeCell ref="A64:A71"/>
    <mergeCell ref="B64:B71"/>
    <mergeCell ref="A46:A47"/>
    <mergeCell ref="B46:B47"/>
    <mergeCell ref="A48:A49"/>
    <mergeCell ref="B48:B49"/>
    <mergeCell ref="A51:A58"/>
    <mergeCell ref="B51:B58"/>
    <mergeCell ref="A31:A32"/>
    <mergeCell ref="B31:B32"/>
    <mergeCell ref="A35:A37"/>
    <mergeCell ref="B35:B37"/>
    <mergeCell ref="A39:A45"/>
    <mergeCell ref="B39:B45"/>
    <mergeCell ref="A21:A22"/>
    <mergeCell ref="B21:B22"/>
    <mergeCell ref="A24:A26"/>
    <mergeCell ref="B24:B26"/>
    <mergeCell ref="A28:A29"/>
    <mergeCell ref="B28:B29"/>
    <mergeCell ref="A9:A20"/>
    <mergeCell ref="B9:B20"/>
    <mergeCell ref="S1:S2"/>
    <mergeCell ref="L1:L2"/>
    <mergeCell ref="D1:H1"/>
    <mergeCell ref="I1:K1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V1:V2"/>
    <mergeCell ref="W1:W2"/>
    <mergeCell ref="A2:K2"/>
    <mergeCell ref="T1:T2"/>
    <mergeCell ref="U1:U2"/>
  </mergeCells>
  <conditionalFormatting sqref="R4:W4">
    <cfRule type="cellIs" dxfId="128" priority="34" stopIfTrue="1" operator="greaterThan">
      <formula>0</formula>
    </cfRule>
    <cfRule type="cellIs" dxfId="127" priority="35" stopIfTrue="1" operator="greaterThan">
      <formula>0</formula>
    </cfRule>
    <cfRule type="cellIs" dxfId="126" priority="36" stopIfTrue="1" operator="greaterThan">
      <formula>0</formula>
    </cfRule>
  </conditionalFormatting>
  <conditionalFormatting sqref="R5:W73">
    <cfRule type="cellIs" dxfId="125" priority="31" stopIfTrue="1" operator="greaterThan">
      <formula>0</formula>
    </cfRule>
    <cfRule type="cellIs" dxfId="124" priority="32" stopIfTrue="1" operator="greaterThan">
      <formula>0</formula>
    </cfRule>
    <cfRule type="cellIs" dxfId="123" priority="33" stopIfTrue="1" operator="greaterThan">
      <formula>0</formula>
    </cfRule>
  </conditionalFormatting>
  <conditionalFormatting sqref="P4:Q4">
    <cfRule type="cellIs" dxfId="122" priority="16" stopIfTrue="1" operator="greaterThan">
      <formula>0</formula>
    </cfRule>
    <cfRule type="cellIs" dxfId="121" priority="17" stopIfTrue="1" operator="greaterThan">
      <formula>0</formula>
    </cfRule>
    <cfRule type="cellIs" dxfId="120" priority="18" stopIfTrue="1" operator="greaterThan">
      <formula>0</formula>
    </cfRule>
  </conditionalFormatting>
  <conditionalFormatting sqref="P5:Q73">
    <cfRule type="cellIs" dxfId="119" priority="13" stopIfTrue="1" operator="greaterThan">
      <formula>0</formula>
    </cfRule>
    <cfRule type="cellIs" dxfId="118" priority="14" stopIfTrue="1" operator="greaterThan">
      <formula>0</formula>
    </cfRule>
    <cfRule type="cellIs" dxfId="117" priority="15" stopIfTrue="1" operator="greaterThan">
      <formula>0</formula>
    </cfRule>
  </conditionalFormatting>
  <conditionalFormatting sqref="L4">
    <cfRule type="cellIs" dxfId="116" priority="10" stopIfTrue="1" operator="greaterThan">
      <formula>0</formula>
    </cfRule>
    <cfRule type="cellIs" dxfId="115" priority="11" stopIfTrue="1" operator="greaterThan">
      <formula>0</formula>
    </cfRule>
    <cfRule type="cellIs" dxfId="114" priority="12" stopIfTrue="1" operator="greaterThan">
      <formula>0</formula>
    </cfRule>
  </conditionalFormatting>
  <conditionalFormatting sqref="L5:L73">
    <cfRule type="cellIs" dxfId="113" priority="7" stopIfTrue="1" operator="greaterThan">
      <formula>0</formula>
    </cfRule>
    <cfRule type="cellIs" dxfId="112" priority="8" stopIfTrue="1" operator="greaterThan">
      <formula>0</formula>
    </cfRule>
    <cfRule type="cellIs" dxfId="111" priority="9" stopIfTrue="1" operator="greaterThan">
      <formula>0</formula>
    </cfRule>
  </conditionalFormatting>
  <conditionalFormatting sqref="M4:O4">
    <cfRule type="cellIs" dxfId="110" priority="4" stopIfTrue="1" operator="greaterThan">
      <formula>0</formula>
    </cfRule>
    <cfRule type="cellIs" dxfId="109" priority="5" stopIfTrue="1" operator="greaterThan">
      <formula>0</formula>
    </cfRule>
    <cfRule type="cellIs" dxfId="108" priority="6" stopIfTrue="1" operator="greaterThan">
      <formula>0</formula>
    </cfRule>
  </conditionalFormatting>
  <conditionalFormatting sqref="M5:O73">
    <cfRule type="cellIs" dxfId="107" priority="1" stopIfTrue="1" operator="greaterThan">
      <formula>0</formula>
    </cfRule>
    <cfRule type="cellIs" dxfId="106" priority="2" stopIfTrue="1" operator="greaterThan">
      <formula>0</formula>
    </cfRule>
    <cfRule type="cellIs" dxfId="105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activeCell="L1" sqref="L1:L2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23" width="12" style="23" customWidth="1"/>
    <col min="24" max="16384" width="9.7109375" style="17"/>
  </cols>
  <sheetData>
    <row r="1" spans="1:23" ht="33" customHeight="1" x14ac:dyDescent="0.25">
      <c r="A1" s="80" t="s">
        <v>49</v>
      </c>
      <c r="B1" s="80"/>
      <c r="C1" s="80"/>
      <c r="D1" s="80" t="s">
        <v>50</v>
      </c>
      <c r="E1" s="80"/>
      <c r="F1" s="80"/>
      <c r="G1" s="80"/>
      <c r="H1" s="80"/>
      <c r="I1" s="80" t="s">
        <v>42</v>
      </c>
      <c r="J1" s="80"/>
      <c r="K1" s="80"/>
      <c r="L1" s="86" t="s">
        <v>146</v>
      </c>
      <c r="M1" s="86" t="s">
        <v>186</v>
      </c>
      <c r="N1" s="86" t="s">
        <v>94</v>
      </c>
      <c r="O1" s="86" t="s">
        <v>94</v>
      </c>
      <c r="P1" s="86" t="s">
        <v>94</v>
      </c>
      <c r="Q1" s="86" t="s">
        <v>94</v>
      </c>
      <c r="R1" s="86" t="s">
        <v>94</v>
      </c>
      <c r="S1" s="86" t="s">
        <v>94</v>
      </c>
      <c r="T1" s="86" t="s">
        <v>94</v>
      </c>
      <c r="U1" s="86" t="s">
        <v>94</v>
      </c>
      <c r="V1" s="86" t="s">
        <v>94</v>
      </c>
      <c r="W1" s="86" t="s">
        <v>94</v>
      </c>
    </row>
    <row r="2" spans="1:23" ht="21.75" customHeight="1" x14ac:dyDescent="0.25">
      <c r="A2" s="80" t="s">
        <v>36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s="18" customFormat="1" ht="45" x14ac:dyDescent="0.2">
      <c r="A3" s="54" t="s">
        <v>3</v>
      </c>
      <c r="B3" s="54" t="s">
        <v>1</v>
      </c>
      <c r="C3" s="55" t="s">
        <v>4</v>
      </c>
      <c r="D3" s="55" t="s">
        <v>6</v>
      </c>
      <c r="E3" s="55" t="s">
        <v>75</v>
      </c>
      <c r="F3" s="55" t="s">
        <v>93</v>
      </c>
      <c r="G3" s="55" t="s">
        <v>28</v>
      </c>
      <c r="H3" s="56" t="s">
        <v>5</v>
      </c>
      <c r="I3" s="57" t="s">
        <v>30</v>
      </c>
      <c r="J3" s="58" t="s">
        <v>0</v>
      </c>
      <c r="K3" s="54" t="s">
        <v>7</v>
      </c>
      <c r="L3" s="59">
        <v>42170</v>
      </c>
      <c r="M3" s="59">
        <v>42291</v>
      </c>
      <c r="N3" s="60" t="s">
        <v>2</v>
      </c>
      <c r="O3" s="60" t="s">
        <v>2</v>
      </c>
      <c r="P3" s="60" t="s">
        <v>2</v>
      </c>
      <c r="Q3" s="60" t="s">
        <v>2</v>
      </c>
      <c r="R3" s="60" t="s">
        <v>2</v>
      </c>
      <c r="S3" s="60" t="s">
        <v>2</v>
      </c>
      <c r="T3" s="60" t="s">
        <v>2</v>
      </c>
      <c r="U3" s="60" t="s">
        <v>2</v>
      </c>
      <c r="V3" s="60" t="s">
        <v>2</v>
      </c>
      <c r="W3" s="60" t="s">
        <v>2</v>
      </c>
    </row>
    <row r="4" spans="1:23" ht="45" x14ac:dyDescent="0.25">
      <c r="A4" s="84" t="s">
        <v>97</v>
      </c>
      <c r="B4" s="83">
        <v>1</v>
      </c>
      <c r="C4" s="61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67"/>
      <c r="J4" s="62">
        <f>I4-(SUM(L4:W4))</f>
        <v>0</v>
      </c>
      <c r="K4" s="63" t="str">
        <f>IF(J4&lt;0,"ATENÇÃO","OK")</f>
        <v>OK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84"/>
      <c r="B5" s="83"/>
      <c r="C5" s="64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67"/>
      <c r="J5" s="62">
        <f>I5-(SUM(L5:W5))</f>
        <v>0</v>
      </c>
      <c r="K5" s="63" t="str">
        <f>IF(J5&lt;0,"ATENÇÃO","OK")</f>
        <v>OK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84"/>
      <c r="B6" s="83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68"/>
      <c r="J6" s="62">
        <f t="shared" ref="J6:J69" si="0">I6-(SUM(L6:W6))</f>
        <v>0</v>
      </c>
      <c r="K6" s="63" t="str">
        <f t="shared" ref="K6:K69" si="1">IF(J6&lt;0,"ATENÇÃO","OK")</f>
        <v>OK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68">
        <v>250</v>
      </c>
      <c r="J7" s="62">
        <f t="shared" si="0"/>
        <v>140</v>
      </c>
      <c r="K7" s="63" t="str">
        <f t="shared" si="1"/>
        <v>OK</v>
      </c>
      <c r="L7" s="19">
        <v>30</v>
      </c>
      <c r="M7" s="19">
        <v>80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68">
        <v>250</v>
      </c>
      <c r="J8" s="62">
        <f t="shared" si="0"/>
        <v>40</v>
      </c>
      <c r="K8" s="63" t="str">
        <f t="shared" si="1"/>
        <v>OK</v>
      </c>
      <c r="L8" s="19">
        <v>60</v>
      </c>
      <c r="M8" s="19">
        <v>150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85" t="s">
        <v>96</v>
      </c>
      <c r="B9" s="79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68">
        <v>25</v>
      </c>
      <c r="J9" s="62">
        <f t="shared" si="0"/>
        <v>25</v>
      </c>
      <c r="K9" s="63" t="str">
        <f t="shared" si="1"/>
        <v>OK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85"/>
      <c r="B10" s="79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68">
        <v>90</v>
      </c>
      <c r="J10" s="62">
        <f t="shared" si="0"/>
        <v>90</v>
      </c>
      <c r="K10" s="63" t="str">
        <f t="shared" si="1"/>
        <v>OK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85"/>
      <c r="B11" s="79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68">
        <v>90</v>
      </c>
      <c r="J11" s="62">
        <f t="shared" si="0"/>
        <v>90</v>
      </c>
      <c r="K11" s="63" t="str">
        <f t="shared" si="1"/>
        <v>OK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85"/>
      <c r="B12" s="79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68">
        <v>90</v>
      </c>
      <c r="J12" s="62">
        <f t="shared" si="0"/>
        <v>90</v>
      </c>
      <c r="K12" s="63" t="str">
        <f t="shared" si="1"/>
        <v>OK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85"/>
      <c r="B13" s="79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68">
        <v>90</v>
      </c>
      <c r="J13" s="62">
        <f t="shared" si="0"/>
        <v>90</v>
      </c>
      <c r="K13" s="63" t="str">
        <f t="shared" si="1"/>
        <v>OK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85"/>
      <c r="B14" s="79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68"/>
      <c r="J14" s="62">
        <f t="shared" si="0"/>
        <v>0</v>
      </c>
      <c r="K14" s="63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85"/>
      <c r="B15" s="79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68"/>
      <c r="J15" s="62">
        <f t="shared" si="0"/>
        <v>0</v>
      </c>
      <c r="K15" s="63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85"/>
      <c r="B16" s="79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68"/>
      <c r="J16" s="62">
        <f t="shared" si="0"/>
        <v>0</v>
      </c>
      <c r="K16" s="63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85"/>
      <c r="B17" s="79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68"/>
      <c r="J17" s="62">
        <f t="shared" si="0"/>
        <v>0</v>
      </c>
      <c r="K17" s="63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85"/>
      <c r="B18" s="79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68"/>
      <c r="J18" s="62">
        <f t="shared" si="0"/>
        <v>0</v>
      </c>
      <c r="K18" s="63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85"/>
      <c r="B19" s="79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68"/>
      <c r="J19" s="62">
        <f t="shared" si="0"/>
        <v>0</v>
      </c>
      <c r="K19" s="63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85"/>
      <c r="B20" s="79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68"/>
      <c r="J20" s="62">
        <f t="shared" si="0"/>
        <v>0</v>
      </c>
      <c r="K20" s="63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81" t="s">
        <v>99</v>
      </c>
      <c r="B21" s="82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69"/>
      <c r="J21" s="65">
        <f t="shared" si="0"/>
        <v>0</v>
      </c>
      <c r="K21" s="66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81"/>
      <c r="B22" s="82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69"/>
      <c r="J22" s="65">
        <f t="shared" si="0"/>
        <v>0</v>
      </c>
      <c r="K22" s="66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68"/>
      <c r="J23" s="62">
        <f t="shared" si="0"/>
        <v>0</v>
      </c>
      <c r="K23" s="63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85" t="s">
        <v>95</v>
      </c>
      <c r="B24" s="79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68"/>
      <c r="J24" s="62">
        <f t="shared" si="0"/>
        <v>0</v>
      </c>
      <c r="K24" s="63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85"/>
      <c r="B25" s="79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68"/>
      <c r="J25" s="62">
        <f t="shared" si="0"/>
        <v>0</v>
      </c>
      <c r="K25" s="63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85"/>
      <c r="B26" s="79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68"/>
      <c r="J26" s="62">
        <f t="shared" si="0"/>
        <v>0</v>
      </c>
      <c r="K26" s="63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69"/>
      <c r="J27" s="65">
        <f t="shared" si="0"/>
        <v>0</v>
      </c>
      <c r="K27" s="66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81" t="s">
        <v>99</v>
      </c>
      <c r="B28" s="82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69"/>
      <c r="J28" s="65">
        <f t="shared" si="0"/>
        <v>0</v>
      </c>
      <c r="K28" s="66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81"/>
      <c r="B29" s="82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69"/>
      <c r="J29" s="65">
        <f t="shared" si="0"/>
        <v>0</v>
      </c>
      <c r="K29" s="66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69"/>
      <c r="J30" s="65">
        <f t="shared" si="0"/>
        <v>0</v>
      </c>
      <c r="K30" s="66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81" t="s">
        <v>99</v>
      </c>
      <c r="B31" s="82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69"/>
      <c r="J31" s="65">
        <f t="shared" si="0"/>
        <v>0</v>
      </c>
      <c r="K31" s="66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81"/>
      <c r="B32" s="82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69"/>
      <c r="J32" s="65">
        <f t="shared" si="0"/>
        <v>0</v>
      </c>
      <c r="K32" s="66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68"/>
      <c r="J33" s="62">
        <f t="shared" si="0"/>
        <v>0</v>
      </c>
      <c r="K33" s="63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68"/>
      <c r="J34" s="62">
        <f t="shared" si="0"/>
        <v>0</v>
      </c>
      <c r="K34" s="63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85" t="s">
        <v>95</v>
      </c>
      <c r="B35" s="79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68"/>
      <c r="J35" s="62">
        <f t="shared" si="0"/>
        <v>0</v>
      </c>
      <c r="K35" s="63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85"/>
      <c r="B36" s="79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68"/>
      <c r="J36" s="62">
        <f t="shared" si="0"/>
        <v>0</v>
      </c>
      <c r="K36" s="63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85"/>
      <c r="B37" s="79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68"/>
      <c r="J37" s="62">
        <f t="shared" si="0"/>
        <v>0</v>
      </c>
      <c r="K37" s="63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68"/>
      <c r="J38" s="62">
        <f t="shared" si="0"/>
        <v>0</v>
      </c>
      <c r="K38" s="63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85" t="s">
        <v>96</v>
      </c>
      <c r="B39" s="79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68"/>
      <c r="J39" s="62">
        <f t="shared" si="0"/>
        <v>0</v>
      </c>
      <c r="K39" s="63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85"/>
      <c r="B40" s="79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68"/>
      <c r="J40" s="62">
        <f t="shared" si="0"/>
        <v>0</v>
      </c>
      <c r="K40" s="63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85"/>
      <c r="B41" s="79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68"/>
      <c r="J41" s="62">
        <f t="shared" si="0"/>
        <v>0</v>
      </c>
      <c r="K41" s="63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85"/>
      <c r="B42" s="79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68"/>
      <c r="J42" s="62">
        <f t="shared" si="0"/>
        <v>0</v>
      </c>
      <c r="K42" s="63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85"/>
      <c r="B43" s="79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68"/>
      <c r="J43" s="62">
        <f t="shared" si="0"/>
        <v>0</v>
      </c>
      <c r="K43" s="63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85"/>
      <c r="B44" s="79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68"/>
      <c r="J44" s="62">
        <f t="shared" si="0"/>
        <v>0</v>
      </c>
      <c r="K44" s="63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85"/>
      <c r="B45" s="79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68"/>
      <c r="J45" s="62">
        <f t="shared" si="0"/>
        <v>0</v>
      </c>
      <c r="K45" s="63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81" t="s">
        <v>99</v>
      </c>
      <c r="B46" s="82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69"/>
      <c r="J46" s="65">
        <f t="shared" si="0"/>
        <v>0</v>
      </c>
      <c r="K46" s="66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81"/>
      <c r="B47" s="82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69"/>
      <c r="J47" s="65">
        <f t="shared" si="0"/>
        <v>0</v>
      </c>
      <c r="K47" s="66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81" t="s">
        <v>99</v>
      </c>
      <c r="B48" s="82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69"/>
      <c r="J48" s="65">
        <f t="shared" si="0"/>
        <v>0</v>
      </c>
      <c r="K48" s="66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81"/>
      <c r="B49" s="82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69"/>
      <c r="J49" s="65">
        <f t="shared" si="0"/>
        <v>0</v>
      </c>
      <c r="K49" s="66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68"/>
      <c r="J50" s="62">
        <f t="shared" si="0"/>
        <v>0</v>
      </c>
      <c r="K50" s="63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81" t="s">
        <v>100</v>
      </c>
      <c r="B51" s="82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69"/>
      <c r="J51" s="65">
        <f t="shared" si="0"/>
        <v>0</v>
      </c>
      <c r="K51" s="66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81"/>
      <c r="B52" s="82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69"/>
      <c r="J52" s="65">
        <f t="shared" si="0"/>
        <v>0</v>
      </c>
      <c r="K52" s="66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81"/>
      <c r="B53" s="82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69"/>
      <c r="J53" s="65">
        <f t="shared" si="0"/>
        <v>0</v>
      </c>
      <c r="K53" s="66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81"/>
      <c r="B54" s="82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69"/>
      <c r="J54" s="65">
        <f t="shared" si="0"/>
        <v>0</v>
      </c>
      <c r="K54" s="66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81"/>
      <c r="B55" s="82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69"/>
      <c r="J55" s="65">
        <f t="shared" si="0"/>
        <v>0</v>
      </c>
      <c r="K55" s="66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81"/>
      <c r="B56" s="82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69"/>
      <c r="J56" s="65">
        <f t="shared" si="0"/>
        <v>0</v>
      </c>
      <c r="K56" s="66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81"/>
      <c r="B57" s="82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69"/>
      <c r="J57" s="65">
        <f t="shared" si="0"/>
        <v>0</v>
      </c>
      <c r="K57" s="66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81"/>
      <c r="B58" s="82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69"/>
      <c r="J58" s="65">
        <f t="shared" si="0"/>
        <v>0</v>
      </c>
      <c r="K58" s="66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81" t="s">
        <v>99</v>
      </c>
      <c r="B59" s="82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69"/>
      <c r="J59" s="65">
        <f t="shared" si="0"/>
        <v>0</v>
      </c>
      <c r="K59" s="66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81"/>
      <c r="B60" s="82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69"/>
      <c r="J60" s="65">
        <f t="shared" si="0"/>
        <v>0</v>
      </c>
      <c r="K60" s="66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81" t="s">
        <v>99</v>
      </c>
      <c r="B61" s="82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69"/>
      <c r="J61" s="65">
        <f t="shared" si="0"/>
        <v>0</v>
      </c>
      <c r="K61" s="66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81"/>
      <c r="B62" s="82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69"/>
      <c r="J62" s="65">
        <f t="shared" si="0"/>
        <v>0</v>
      </c>
      <c r="K62" s="66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81"/>
      <c r="B63" s="82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69"/>
      <c r="J63" s="65">
        <f t="shared" si="0"/>
        <v>0</v>
      </c>
      <c r="K63" s="66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81" t="s">
        <v>100</v>
      </c>
      <c r="B64" s="82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69"/>
      <c r="J64" s="65">
        <f t="shared" si="0"/>
        <v>0</v>
      </c>
      <c r="K64" s="66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81"/>
      <c r="B65" s="82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69"/>
      <c r="J65" s="65">
        <f t="shared" si="0"/>
        <v>0</v>
      </c>
      <c r="K65" s="66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81"/>
      <c r="B66" s="82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69"/>
      <c r="J66" s="65">
        <f t="shared" si="0"/>
        <v>0</v>
      </c>
      <c r="K66" s="66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81"/>
      <c r="B67" s="82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69"/>
      <c r="J67" s="65">
        <f t="shared" si="0"/>
        <v>0</v>
      </c>
      <c r="K67" s="66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81"/>
      <c r="B68" s="82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69"/>
      <c r="J68" s="65">
        <f t="shared" si="0"/>
        <v>0</v>
      </c>
      <c r="K68" s="66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81"/>
      <c r="B69" s="82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69"/>
      <c r="J69" s="65">
        <f t="shared" si="0"/>
        <v>0</v>
      </c>
      <c r="K69" s="66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81"/>
      <c r="B70" s="82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69"/>
      <c r="J70" s="65">
        <f t="shared" ref="J70:J73" si="2">I70-(SUM(L70:W70))</f>
        <v>0</v>
      </c>
      <c r="K70" s="66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81"/>
      <c r="B71" s="82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69"/>
      <c r="J71" s="65">
        <f t="shared" si="2"/>
        <v>0</v>
      </c>
      <c r="K71" s="66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81" t="s">
        <v>99</v>
      </c>
      <c r="B72" s="82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69"/>
      <c r="J72" s="65">
        <f t="shared" si="2"/>
        <v>0</v>
      </c>
      <c r="K72" s="66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81"/>
      <c r="B73" s="82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69"/>
      <c r="J73" s="65">
        <f t="shared" si="2"/>
        <v>0</v>
      </c>
      <c r="K73" s="66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A72:A73"/>
    <mergeCell ref="B72:B73"/>
    <mergeCell ref="A59:A60"/>
    <mergeCell ref="B59:B60"/>
    <mergeCell ref="A61:A63"/>
    <mergeCell ref="B61:B63"/>
    <mergeCell ref="A64:A71"/>
    <mergeCell ref="B64:B71"/>
    <mergeCell ref="A46:A47"/>
    <mergeCell ref="B46:B47"/>
    <mergeCell ref="A48:A49"/>
    <mergeCell ref="B48:B49"/>
    <mergeCell ref="A51:A58"/>
    <mergeCell ref="B51:B58"/>
    <mergeCell ref="A31:A32"/>
    <mergeCell ref="B31:B32"/>
    <mergeCell ref="A35:A37"/>
    <mergeCell ref="B35:B37"/>
    <mergeCell ref="A39:A45"/>
    <mergeCell ref="B39:B45"/>
    <mergeCell ref="A21:A22"/>
    <mergeCell ref="B21:B22"/>
    <mergeCell ref="A24:A26"/>
    <mergeCell ref="B24:B26"/>
    <mergeCell ref="A28:A29"/>
    <mergeCell ref="B28:B29"/>
    <mergeCell ref="A9:A20"/>
    <mergeCell ref="B9:B20"/>
    <mergeCell ref="S1:S2"/>
    <mergeCell ref="L1:L2"/>
    <mergeCell ref="D1:H1"/>
    <mergeCell ref="I1:K1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V1:V2"/>
    <mergeCell ref="W1:W2"/>
    <mergeCell ref="A2:K2"/>
    <mergeCell ref="T1:T2"/>
    <mergeCell ref="U1:U2"/>
  </mergeCells>
  <conditionalFormatting sqref="N4:W4">
    <cfRule type="cellIs" dxfId="104" priority="22" stopIfTrue="1" operator="greaterThan">
      <formula>0</formula>
    </cfRule>
    <cfRule type="cellIs" dxfId="103" priority="23" stopIfTrue="1" operator="greaterThan">
      <formula>0</formula>
    </cfRule>
    <cfRule type="cellIs" dxfId="102" priority="24" stopIfTrue="1" operator="greaterThan">
      <formula>0</formula>
    </cfRule>
  </conditionalFormatting>
  <conditionalFormatting sqref="N5:W73">
    <cfRule type="cellIs" dxfId="101" priority="19" stopIfTrue="1" operator="greaterThan">
      <formula>0</formula>
    </cfRule>
    <cfRule type="cellIs" dxfId="100" priority="20" stopIfTrue="1" operator="greaterThan">
      <formula>0</formula>
    </cfRule>
    <cfRule type="cellIs" dxfId="99" priority="21" stopIfTrue="1" operator="greaterThan">
      <formula>0</formula>
    </cfRule>
  </conditionalFormatting>
  <conditionalFormatting sqref="L4">
    <cfRule type="cellIs" dxfId="98" priority="10" stopIfTrue="1" operator="greaterThan">
      <formula>0</formula>
    </cfRule>
    <cfRule type="cellIs" dxfId="97" priority="11" stopIfTrue="1" operator="greaterThan">
      <formula>0</formula>
    </cfRule>
    <cfRule type="cellIs" dxfId="96" priority="12" stopIfTrue="1" operator="greaterThan">
      <formula>0</formula>
    </cfRule>
  </conditionalFormatting>
  <conditionalFormatting sqref="L5:L73">
    <cfRule type="cellIs" dxfId="95" priority="7" stopIfTrue="1" operator="greaterThan">
      <formula>0</formula>
    </cfRule>
    <cfRule type="cellIs" dxfId="94" priority="8" stopIfTrue="1" operator="greaterThan">
      <formula>0</formula>
    </cfRule>
    <cfRule type="cellIs" dxfId="93" priority="9" stopIfTrue="1" operator="greaterThan">
      <formula>0</formula>
    </cfRule>
  </conditionalFormatting>
  <conditionalFormatting sqref="M4">
    <cfRule type="cellIs" dxfId="92" priority="4" stopIfTrue="1" operator="greaterThan">
      <formula>0</formula>
    </cfRule>
    <cfRule type="cellIs" dxfId="91" priority="5" stopIfTrue="1" operator="greaterThan">
      <formula>0</formula>
    </cfRule>
    <cfRule type="cellIs" dxfId="90" priority="6" stopIfTrue="1" operator="greaterThan">
      <formula>0</formula>
    </cfRule>
  </conditionalFormatting>
  <conditionalFormatting sqref="M5:M73">
    <cfRule type="cellIs" dxfId="89" priority="1" stopIfTrue="1" operator="greaterThan">
      <formula>0</formula>
    </cfRule>
    <cfRule type="cellIs" dxfId="88" priority="2" stopIfTrue="1" operator="greaterThan">
      <formula>0</formula>
    </cfRule>
    <cfRule type="cellIs" dxfId="87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activeCell="J5" sqref="J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23" width="12" style="23" customWidth="1"/>
    <col min="24" max="16384" width="9.7109375" style="17"/>
  </cols>
  <sheetData>
    <row r="1" spans="1:23" ht="33" customHeight="1" x14ac:dyDescent="0.25">
      <c r="A1" s="80" t="s">
        <v>49</v>
      </c>
      <c r="B1" s="80"/>
      <c r="C1" s="80"/>
      <c r="D1" s="80" t="s">
        <v>50</v>
      </c>
      <c r="E1" s="80"/>
      <c r="F1" s="80"/>
      <c r="G1" s="80"/>
      <c r="H1" s="80"/>
      <c r="I1" s="80" t="s">
        <v>42</v>
      </c>
      <c r="J1" s="80"/>
      <c r="K1" s="80"/>
      <c r="L1" s="86" t="s">
        <v>147</v>
      </c>
      <c r="M1" s="86" t="s">
        <v>148</v>
      </c>
      <c r="N1" s="86" t="s">
        <v>149</v>
      </c>
      <c r="O1" s="86" t="s">
        <v>174</v>
      </c>
      <c r="P1" s="86" t="s">
        <v>175</v>
      </c>
      <c r="Q1" s="86" t="s">
        <v>176</v>
      </c>
      <c r="R1" s="86" t="s">
        <v>177</v>
      </c>
      <c r="S1" s="86" t="s">
        <v>94</v>
      </c>
      <c r="T1" s="86" t="s">
        <v>94</v>
      </c>
      <c r="U1" s="86" t="s">
        <v>94</v>
      </c>
      <c r="V1" s="86" t="s">
        <v>94</v>
      </c>
      <c r="W1" s="86" t="s">
        <v>94</v>
      </c>
    </row>
    <row r="2" spans="1:23" ht="21.75" customHeight="1" x14ac:dyDescent="0.25">
      <c r="A2" s="80" t="s">
        <v>41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s="18" customFormat="1" ht="45" x14ac:dyDescent="0.2">
      <c r="A3" s="54" t="s">
        <v>3</v>
      </c>
      <c r="B3" s="54" t="s">
        <v>1</v>
      </c>
      <c r="C3" s="55" t="s">
        <v>4</v>
      </c>
      <c r="D3" s="55" t="s">
        <v>6</v>
      </c>
      <c r="E3" s="55" t="s">
        <v>75</v>
      </c>
      <c r="F3" s="55" t="s">
        <v>93</v>
      </c>
      <c r="G3" s="55" t="s">
        <v>28</v>
      </c>
      <c r="H3" s="56" t="s">
        <v>5</v>
      </c>
      <c r="I3" s="57" t="s">
        <v>30</v>
      </c>
      <c r="J3" s="58" t="s">
        <v>0</v>
      </c>
      <c r="K3" s="54" t="s">
        <v>7</v>
      </c>
      <c r="L3" s="59">
        <v>42177</v>
      </c>
      <c r="M3" s="59">
        <v>42177</v>
      </c>
      <c r="N3" s="59">
        <v>42221</v>
      </c>
      <c r="O3" s="59">
        <v>42304</v>
      </c>
      <c r="P3" s="59">
        <v>42304</v>
      </c>
      <c r="Q3" s="59">
        <v>42439</v>
      </c>
      <c r="R3" s="59">
        <v>42439</v>
      </c>
      <c r="S3" s="60" t="s">
        <v>2</v>
      </c>
      <c r="T3" s="60" t="s">
        <v>2</v>
      </c>
      <c r="U3" s="60" t="s">
        <v>2</v>
      </c>
      <c r="V3" s="60" t="s">
        <v>2</v>
      </c>
      <c r="W3" s="60" t="s">
        <v>2</v>
      </c>
    </row>
    <row r="4" spans="1:23" ht="45" x14ac:dyDescent="0.25">
      <c r="A4" s="84" t="s">
        <v>97</v>
      </c>
      <c r="B4" s="83">
        <v>1</v>
      </c>
      <c r="C4" s="61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67"/>
      <c r="J4" s="62">
        <f>I4-(SUM(L4:W4))</f>
        <v>0</v>
      </c>
      <c r="K4" s="63" t="str">
        <f>IF(J4&lt;0,"ATENÇÃO","OK")</f>
        <v>OK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84"/>
      <c r="B5" s="83"/>
      <c r="C5" s="64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67"/>
      <c r="J5" s="62">
        <f>I5-(SUM(L5:W5))</f>
        <v>0</v>
      </c>
      <c r="K5" s="63" t="str">
        <f>IF(J5&lt;0,"ATENÇÃO","OK")</f>
        <v>OK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84"/>
      <c r="B6" s="83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68"/>
      <c r="J6" s="62">
        <f t="shared" ref="J6:J69" si="0">I6-(SUM(L6:W6))</f>
        <v>0</v>
      </c>
      <c r="K6" s="63" t="str">
        <f t="shared" ref="K6:K69" si="1">IF(J6&lt;0,"ATENÇÃO","OK")</f>
        <v>OK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68"/>
      <c r="J7" s="62">
        <f t="shared" si="0"/>
        <v>0</v>
      </c>
      <c r="K7" s="63" t="str">
        <f t="shared" si="1"/>
        <v>OK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68"/>
      <c r="J8" s="62">
        <f t="shared" si="0"/>
        <v>0</v>
      </c>
      <c r="K8" s="63" t="str">
        <f t="shared" si="1"/>
        <v>OK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85" t="s">
        <v>96</v>
      </c>
      <c r="B9" s="79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68"/>
      <c r="J9" s="62">
        <f t="shared" si="0"/>
        <v>0</v>
      </c>
      <c r="K9" s="63" t="str">
        <f t="shared" si="1"/>
        <v>OK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85"/>
      <c r="B10" s="79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68"/>
      <c r="J10" s="62">
        <f t="shared" si="0"/>
        <v>0</v>
      </c>
      <c r="K10" s="63" t="str">
        <f t="shared" si="1"/>
        <v>OK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85"/>
      <c r="B11" s="79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68"/>
      <c r="J11" s="62">
        <f t="shared" si="0"/>
        <v>0</v>
      </c>
      <c r="K11" s="63" t="str">
        <f t="shared" si="1"/>
        <v>OK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85"/>
      <c r="B12" s="79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68"/>
      <c r="J12" s="62">
        <f t="shared" si="0"/>
        <v>0</v>
      </c>
      <c r="K12" s="63" t="str">
        <f t="shared" si="1"/>
        <v>OK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85"/>
      <c r="B13" s="79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68"/>
      <c r="J13" s="62">
        <f t="shared" si="0"/>
        <v>0</v>
      </c>
      <c r="K13" s="63" t="str">
        <f t="shared" si="1"/>
        <v>OK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85"/>
      <c r="B14" s="79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68"/>
      <c r="J14" s="62">
        <f t="shared" si="0"/>
        <v>0</v>
      </c>
      <c r="K14" s="63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85"/>
      <c r="B15" s="79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68"/>
      <c r="J15" s="62">
        <f t="shared" si="0"/>
        <v>0</v>
      </c>
      <c r="K15" s="63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85"/>
      <c r="B16" s="79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68"/>
      <c r="J16" s="62">
        <f t="shared" si="0"/>
        <v>0</v>
      </c>
      <c r="K16" s="63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85"/>
      <c r="B17" s="79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68"/>
      <c r="J17" s="62">
        <f t="shared" si="0"/>
        <v>0</v>
      </c>
      <c r="K17" s="63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85"/>
      <c r="B18" s="79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68"/>
      <c r="J18" s="62">
        <f t="shared" si="0"/>
        <v>0</v>
      </c>
      <c r="K18" s="63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85"/>
      <c r="B19" s="79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68"/>
      <c r="J19" s="62">
        <f t="shared" si="0"/>
        <v>0</v>
      </c>
      <c r="K19" s="63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85"/>
      <c r="B20" s="79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68"/>
      <c r="J20" s="62">
        <f t="shared" si="0"/>
        <v>0</v>
      </c>
      <c r="K20" s="63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81" t="s">
        <v>99</v>
      </c>
      <c r="B21" s="82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69"/>
      <c r="J21" s="65">
        <f t="shared" si="0"/>
        <v>0</v>
      </c>
      <c r="K21" s="66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81"/>
      <c r="B22" s="82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69"/>
      <c r="J22" s="65">
        <f t="shared" si="0"/>
        <v>0</v>
      </c>
      <c r="K22" s="66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68"/>
      <c r="J23" s="62">
        <f t="shared" si="0"/>
        <v>0</v>
      </c>
      <c r="K23" s="63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85" t="s">
        <v>95</v>
      </c>
      <c r="B24" s="79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68"/>
      <c r="J24" s="62">
        <f t="shared" si="0"/>
        <v>0</v>
      </c>
      <c r="K24" s="63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85"/>
      <c r="B25" s="79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68"/>
      <c r="J25" s="62">
        <f t="shared" si="0"/>
        <v>0</v>
      </c>
      <c r="K25" s="63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85"/>
      <c r="B26" s="79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68"/>
      <c r="J26" s="62">
        <f t="shared" si="0"/>
        <v>0</v>
      </c>
      <c r="K26" s="63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69"/>
      <c r="J27" s="65">
        <f t="shared" si="0"/>
        <v>0</v>
      </c>
      <c r="K27" s="66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81" t="s">
        <v>99</v>
      </c>
      <c r="B28" s="82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69"/>
      <c r="J28" s="65">
        <f t="shared" si="0"/>
        <v>0</v>
      </c>
      <c r="K28" s="66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81"/>
      <c r="B29" s="82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69"/>
      <c r="J29" s="65">
        <f t="shared" si="0"/>
        <v>0</v>
      </c>
      <c r="K29" s="66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69"/>
      <c r="J30" s="65">
        <f t="shared" si="0"/>
        <v>0</v>
      </c>
      <c r="K30" s="66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81" t="s">
        <v>99</v>
      </c>
      <c r="B31" s="82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69"/>
      <c r="J31" s="65">
        <f t="shared" si="0"/>
        <v>0</v>
      </c>
      <c r="K31" s="66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81"/>
      <c r="B32" s="82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69"/>
      <c r="J32" s="65">
        <f t="shared" si="0"/>
        <v>0</v>
      </c>
      <c r="K32" s="66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68">
        <v>500</v>
      </c>
      <c r="J33" s="62">
        <f t="shared" si="0"/>
        <v>340</v>
      </c>
      <c r="K33" s="63" t="str">
        <f t="shared" si="1"/>
        <v>OK</v>
      </c>
      <c r="L33" s="19">
        <v>50</v>
      </c>
      <c r="M33" s="19">
        <v>0</v>
      </c>
      <c r="N33" s="19">
        <v>0</v>
      </c>
      <c r="O33" s="19">
        <v>0</v>
      </c>
      <c r="P33" s="19">
        <v>50</v>
      </c>
      <c r="Q33" s="19">
        <v>0</v>
      </c>
      <c r="R33" s="19">
        <v>60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68">
        <v>500</v>
      </c>
      <c r="J34" s="62">
        <f t="shared" si="0"/>
        <v>200</v>
      </c>
      <c r="K34" s="63" t="str">
        <f t="shared" si="1"/>
        <v>OK</v>
      </c>
      <c r="L34" s="19">
        <v>0</v>
      </c>
      <c r="M34" s="19">
        <v>50</v>
      </c>
      <c r="N34" s="19">
        <v>50</v>
      </c>
      <c r="O34" s="19">
        <v>100</v>
      </c>
      <c r="P34" s="19">
        <v>0</v>
      </c>
      <c r="Q34" s="19">
        <v>100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85" t="s">
        <v>95</v>
      </c>
      <c r="B35" s="79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68"/>
      <c r="J35" s="62">
        <f t="shared" si="0"/>
        <v>0</v>
      </c>
      <c r="K35" s="63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85"/>
      <c r="B36" s="79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68"/>
      <c r="J36" s="62">
        <f t="shared" si="0"/>
        <v>0</v>
      </c>
      <c r="K36" s="63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85"/>
      <c r="B37" s="79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68"/>
      <c r="J37" s="62">
        <f t="shared" si="0"/>
        <v>0</v>
      </c>
      <c r="K37" s="63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68"/>
      <c r="J38" s="62">
        <f t="shared" si="0"/>
        <v>0</v>
      </c>
      <c r="K38" s="63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85" t="s">
        <v>96</v>
      </c>
      <c r="B39" s="79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68"/>
      <c r="J39" s="62">
        <f t="shared" si="0"/>
        <v>0</v>
      </c>
      <c r="K39" s="63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85"/>
      <c r="B40" s="79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68"/>
      <c r="J40" s="62">
        <f t="shared" si="0"/>
        <v>0</v>
      </c>
      <c r="K40" s="63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85"/>
      <c r="B41" s="79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68"/>
      <c r="J41" s="62">
        <f t="shared" si="0"/>
        <v>0</v>
      </c>
      <c r="K41" s="63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85"/>
      <c r="B42" s="79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68"/>
      <c r="J42" s="62">
        <f t="shared" si="0"/>
        <v>0</v>
      </c>
      <c r="K42" s="63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85"/>
      <c r="B43" s="79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68"/>
      <c r="J43" s="62">
        <f t="shared" si="0"/>
        <v>0</v>
      </c>
      <c r="K43" s="63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85"/>
      <c r="B44" s="79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68"/>
      <c r="J44" s="62">
        <f t="shared" si="0"/>
        <v>0</v>
      </c>
      <c r="K44" s="63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85"/>
      <c r="B45" s="79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68"/>
      <c r="J45" s="62">
        <f t="shared" si="0"/>
        <v>0</v>
      </c>
      <c r="K45" s="63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81" t="s">
        <v>99</v>
      </c>
      <c r="B46" s="82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69"/>
      <c r="J46" s="65">
        <f t="shared" si="0"/>
        <v>0</v>
      </c>
      <c r="K46" s="66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81"/>
      <c r="B47" s="82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69"/>
      <c r="J47" s="65">
        <f t="shared" si="0"/>
        <v>0</v>
      </c>
      <c r="K47" s="66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81" t="s">
        <v>99</v>
      </c>
      <c r="B48" s="82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69"/>
      <c r="J48" s="65">
        <f t="shared" si="0"/>
        <v>0</v>
      </c>
      <c r="K48" s="66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81"/>
      <c r="B49" s="82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69"/>
      <c r="J49" s="65">
        <f t="shared" si="0"/>
        <v>0</v>
      </c>
      <c r="K49" s="66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68"/>
      <c r="J50" s="62">
        <f t="shared" si="0"/>
        <v>0</v>
      </c>
      <c r="K50" s="63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81" t="s">
        <v>100</v>
      </c>
      <c r="B51" s="82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69"/>
      <c r="J51" s="65">
        <f t="shared" si="0"/>
        <v>0</v>
      </c>
      <c r="K51" s="66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81"/>
      <c r="B52" s="82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69"/>
      <c r="J52" s="65">
        <f t="shared" si="0"/>
        <v>0</v>
      </c>
      <c r="K52" s="66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81"/>
      <c r="B53" s="82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69"/>
      <c r="J53" s="65">
        <f t="shared" si="0"/>
        <v>0</v>
      </c>
      <c r="K53" s="66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81"/>
      <c r="B54" s="82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69"/>
      <c r="J54" s="65">
        <f t="shared" si="0"/>
        <v>0</v>
      </c>
      <c r="K54" s="66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81"/>
      <c r="B55" s="82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69"/>
      <c r="J55" s="65">
        <f t="shared" si="0"/>
        <v>0</v>
      </c>
      <c r="K55" s="66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81"/>
      <c r="B56" s="82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69"/>
      <c r="J56" s="65">
        <f t="shared" si="0"/>
        <v>0</v>
      </c>
      <c r="K56" s="66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81"/>
      <c r="B57" s="82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69"/>
      <c r="J57" s="65">
        <f t="shared" si="0"/>
        <v>0</v>
      </c>
      <c r="K57" s="66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81"/>
      <c r="B58" s="82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69"/>
      <c r="J58" s="65">
        <f t="shared" si="0"/>
        <v>0</v>
      </c>
      <c r="K58" s="66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81" t="s">
        <v>99</v>
      </c>
      <c r="B59" s="82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69"/>
      <c r="J59" s="65">
        <f t="shared" si="0"/>
        <v>0</v>
      </c>
      <c r="K59" s="66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81"/>
      <c r="B60" s="82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69"/>
      <c r="J60" s="65">
        <f t="shared" si="0"/>
        <v>0</v>
      </c>
      <c r="K60" s="66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81" t="s">
        <v>99</v>
      </c>
      <c r="B61" s="82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69"/>
      <c r="J61" s="65">
        <f t="shared" si="0"/>
        <v>0</v>
      </c>
      <c r="K61" s="66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81"/>
      <c r="B62" s="82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69"/>
      <c r="J62" s="65">
        <f t="shared" si="0"/>
        <v>0</v>
      </c>
      <c r="K62" s="66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81"/>
      <c r="B63" s="82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69"/>
      <c r="J63" s="65">
        <f t="shared" si="0"/>
        <v>0</v>
      </c>
      <c r="K63" s="66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81" t="s">
        <v>100</v>
      </c>
      <c r="B64" s="82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69"/>
      <c r="J64" s="65">
        <f t="shared" si="0"/>
        <v>0</v>
      </c>
      <c r="K64" s="66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81"/>
      <c r="B65" s="82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69"/>
      <c r="J65" s="65">
        <f t="shared" si="0"/>
        <v>0</v>
      </c>
      <c r="K65" s="66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81"/>
      <c r="B66" s="82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69"/>
      <c r="J66" s="65">
        <f t="shared" si="0"/>
        <v>0</v>
      </c>
      <c r="K66" s="66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81"/>
      <c r="B67" s="82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69"/>
      <c r="J67" s="65">
        <f t="shared" si="0"/>
        <v>0</v>
      </c>
      <c r="K67" s="66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81"/>
      <c r="B68" s="82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69"/>
      <c r="J68" s="65">
        <f t="shared" si="0"/>
        <v>0</v>
      </c>
      <c r="K68" s="66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81"/>
      <c r="B69" s="82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69"/>
      <c r="J69" s="65">
        <f t="shared" si="0"/>
        <v>0</v>
      </c>
      <c r="K69" s="66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81"/>
      <c r="B70" s="82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69"/>
      <c r="J70" s="65">
        <f t="shared" ref="J70:J73" si="2">I70-(SUM(L70:W70))</f>
        <v>0</v>
      </c>
      <c r="K70" s="66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81"/>
      <c r="B71" s="82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69"/>
      <c r="J71" s="65">
        <f t="shared" si="2"/>
        <v>0</v>
      </c>
      <c r="K71" s="66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81" t="s">
        <v>99</v>
      </c>
      <c r="B72" s="82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69"/>
      <c r="J72" s="65">
        <f t="shared" si="2"/>
        <v>0</v>
      </c>
      <c r="K72" s="66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81"/>
      <c r="B73" s="82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69"/>
      <c r="J73" s="65">
        <f t="shared" si="2"/>
        <v>0</v>
      </c>
      <c r="K73" s="66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A72:A73"/>
    <mergeCell ref="B72:B73"/>
    <mergeCell ref="A59:A60"/>
    <mergeCell ref="B59:B60"/>
    <mergeCell ref="A61:A63"/>
    <mergeCell ref="B61:B63"/>
    <mergeCell ref="A64:A71"/>
    <mergeCell ref="B64:B71"/>
    <mergeCell ref="A46:A47"/>
    <mergeCell ref="B46:B47"/>
    <mergeCell ref="A48:A49"/>
    <mergeCell ref="B48:B49"/>
    <mergeCell ref="A51:A58"/>
    <mergeCell ref="B51:B58"/>
    <mergeCell ref="A31:A32"/>
    <mergeCell ref="B31:B32"/>
    <mergeCell ref="A35:A37"/>
    <mergeCell ref="B35:B37"/>
    <mergeCell ref="A39:A45"/>
    <mergeCell ref="B39:B45"/>
    <mergeCell ref="A21:A22"/>
    <mergeCell ref="B21:B22"/>
    <mergeCell ref="A24:A26"/>
    <mergeCell ref="B24:B26"/>
    <mergeCell ref="A28:A29"/>
    <mergeCell ref="B28:B29"/>
    <mergeCell ref="A9:A20"/>
    <mergeCell ref="B9:B20"/>
    <mergeCell ref="S1:S2"/>
    <mergeCell ref="L1:L2"/>
    <mergeCell ref="D1:H1"/>
    <mergeCell ref="I1:K1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V1:V2"/>
    <mergeCell ref="W1:W2"/>
    <mergeCell ref="A2:K2"/>
    <mergeCell ref="T1:T2"/>
    <mergeCell ref="U1:U2"/>
  </mergeCells>
  <conditionalFormatting sqref="S4:W4">
    <cfRule type="cellIs" dxfId="86" priority="28" stopIfTrue="1" operator="greaterThan">
      <formula>0</formula>
    </cfRule>
    <cfRule type="cellIs" dxfId="85" priority="29" stopIfTrue="1" operator="greaterThan">
      <formula>0</formula>
    </cfRule>
    <cfRule type="cellIs" dxfId="84" priority="30" stopIfTrue="1" operator="greaterThan">
      <formula>0</formula>
    </cfRule>
  </conditionalFormatting>
  <conditionalFormatting sqref="S5:W73">
    <cfRule type="cellIs" dxfId="83" priority="25" stopIfTrue="1" operator="greaterThan">
      <formula>0</formula>
    </cfRule>
    <cfRule type="cellIs" dxfId="82" priority="26" stopIfTrue="1" operator="greaterThan">
      <formula>0</formula>
    </cfRule>
    <cfRule type="cellIs" dxfId="81" priority="27" stopIfTrue="1" operator="greaterThan">
      <formula>0</formula>
    </cfRule>
  </conditionalFormatting>
  <conditionalFormatting sqref="L4">
    <cfRule type="cellIs" dxfId="80" priority="10" stopIfTrue="1" operator="greaterThan">
      <formula>0</formula>
    </cfRule>
    <cfRule type="cellIs" dxfId="79" priority="11" stopIfTrue="1" operator="greaterThan">
      <formula>0</formula>
    </cfRule>
    <cfRule type="cellIs" dxfId="78" priority="12" stopIfTrue="1" operator="greaterThan">
      <formula>0</formula>
    </cfRule>
  </conditionalFormatting>
  <conditionalFormatting sqref="L5:L73">
    <cfRule type="cellIs" dxfId="77" priority="7" stopIfTrue="1" operator="greaterThan">
      <formula>0</formula>
    </cfRule>
    <cfRule type="cellIs" dxfId="76" priority="8" stopIfTrue="1" operator="greaterThan">
      <formula>0</formula>
    </cfRule>
    <cfRule type="cellIs" dxfId="75" priority="9" stopIfTrue="1" operator="greaterThan">
      <formula>0</formula>
    </cfRule>
  </conditionalFormatting>
  <conditionalFormatting sqref="M4:R4">
    <cfRule type="cellIs" dxfId="74" priority="4" stopIfTrue="1" operator="greaterThan">
      <formula>0</formula>
    </cfRule>
    <cfRule type="cellIs" dxfId="73" priority="5" stopIfTrue="1" operator="greaterThan">
      <formula>0</formula>
    </cfRule>
    <cfRule type="cellIs" dxfId="72" priority="6" stopIfTrue="1" operator="greaterThan">
      <formula>0</formula>
    </cfRule>
  </conditionalFormatting>
  <conditionalFormatting sqref="M5:R73">
    <cfRule type="cellIs" dxfId="71" priority="1" stopIfTrue="1" operator="greaterThan">
      <formula>0</formula>
    </cfRule>
    <cfRule type="cellIs" dxfId="70" priority="2" stopIfTrue="1" operator="greaterThan">
      <formula>0</formula>
    </cfRule>
    <cfRule type="cellIs" dxfId="69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activeCell="L1" sqref="L1:L2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21" width="15.7109375" style="23" customWidth="1"/>
    <col min="22" max="23" width="12" style="23" customWidth="1"/>
    <col min="24" max="16384" width="9.7109375" style="17"/>
  </cols>
  <sheetData>
    <row r="1" spans="1:23" ht="33" customHeight="1" x14ac:dyDescent="0.25">
      <c r="A1" s="80" t="s">
        <v>49</v>
      </c>
      <c r="B1" s="80"/>
      <c r="C1" s="80"/>
      <c r="D1" s="80" t="s">
        <v>50</v>
      </c>
      <c r="E1" s="80"/>
      <c r="F1" s="80"/>
      <c r="G1" s="80"/>
      <c r="H1" s="80"/>
      <c r="I1" s="80" t="s">
        <v>42</v>
      </c>
      <c r="J1" s="80"/>
      <c r="K1" s="80"/>
      <c r="L1" s="86" t="s">
        <v>150</v>
      </c>
      <c r="M1" s="86" t="s">
        <v>151</v>
      </c>
      <c r="N1" s="86" t="s">
        <v>152</v>
      </c>
      <c r="O1" s="86" t="s">
        <v>160</v>
      </c>
      <c r="P1" s="86" t="s">
        <v>161</v>
      </c>
      <c r="Q1" s="86" t="s">
        <v>162</v>
      </c>
      <c r="R1" s="86" t="s">
        <v>163</v>
      </c>
      <c r="S1" s="86" t="s">
        <v>164</v>
      </c>
      <c r="T1" s="86" t="s">
        <v>165</v>
      </c>
      <c r="U1" s="86" t="s">
        <v>166</v>
      </c>
      <c r="V1" s="86" t="s">
        <v>94</v>
      </c>
      <c r="W1" s="86" t="s">
        <v>94</v>
      </c>
    </row>
    <row r="2" spans="1:23" ht="21.75" customHeight="1" x14ac:dyDescent="0.25">
      <c r="A2" s="80" t="s">
        <v>38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s="18" customFormat="1" ht="45" x14ac:dyDescent="0.2">
      <c r="A3" s="54" t="s">
        <v>3</v>
      </c>
      <c r="B3" s="54" t="s">
        <v>1</v>
      </c>
      <c r="C3" s="55" t="s">
        <v>4</v>
      </c>
      <c r="D3" s="55" t="s">
        <v>6</v>
      </c>
      <c r="E3" s="55" t="s">
        <v>75</v>
      </c>
      <c r="F3" s="55" t="s">
        <v>93</v>
      </c>
      <c r="G3" s="55" t="s">
        <v>28</v>
      </c>
      <c r="H3" s="56" t="s">
        <v>5</v>
      </c>
      <c r="I3" s="57" t="s">
        <v>30</v>
      </c>
      <c r="J3" s="58" t="s">
        <v>0</v>
      </c>
      <c r="K3" s="54" t="s">
        <v>7</v>
      </c>
      <c r="L3" s="59">
        <v>42122</v>
      </c>
      <c r="M3" s="59">
        <v>42122</v>
      </c>
      <c r="N3" s="59">
        <v>42179</v>
      </c>
      <c r="O3" s="59">
        <v>42262</v>
      </c>
      <c r="P3" s="59">
        <v>42262</v>
      </c>
      <c r="Q3" s="59">
        <v>42284</v>
      </c>
      <c r="R3" s="59">
        <v>42313</v>
      </c>
      <c r="S3" s="59">
        <v>42313</v>
      </c>
      <c r="T3" s="59">
        <v>42403</v>
      </c>
      <c r="U3" s="59">
        <v>42403</v>
      </c>
      <c r="V3" s="60" t="s">
        <v>2</v>
      </c>
      <c r="W3" s="60" t="s">
        <v>2</v>
      </c>
    </row>
    <row r="4" spans="1:23" ht="45" x14ac:dyDescent="0.25">
      <c r="A4" s="84" t="s">
        <v>97</v>
      </c>
      <c r="B4" s="83">
        <v>1</v>
      </c>
      <c r="C4" s="61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67"/>
      <c r="J4" s="62">
        <f>I4-(SUM(L4:W4))</f>
        <v>0</v>
      </c>
      <c r="K4" s="63" t="str">
        <f>IF(J4&lt;0,"ATENÇÃO","OK")</f>
        <v>OK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84"/>
      <c r="B5" s="83"/>
      <c r="C5" s="64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67"/>
      <c r="J5" s="62">
        <f>I5-(SUM(L5:W5))</f>
        <v>0</v>
      </c>
      <c r="K5" s="63" t="str">
        <f>IF(J5&lt;0,"ATENÇÃO","OK")</f>
        <v>OK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84"/>
      <c r="B6" s="83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68"/>
      <c r="J6" s="62">
        <f t="shared" ref="J6:J69" si="0">I6-(SUM(L6:W6))</f>
        <v>0</v>
      </c>
      <c r="K6" s="63" t="str">
        <f t="shared" ref="K6:K69" si="1">IF(J6&lt;0,"ATENÇÃO","OK")</f>
        <v>OK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68"/>
      <c r="J7" s="62">
        <f t="shared" si="0"/>
        <v>0</v>
      </c>
      <c r="K7" s="63" t="str">
        <f t="shared" si="1"/>
        <v>OK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68"/>
      <c r="J8" s="62">
        <f t="shared" si="0"/>
        <v>0</v>
      </c>
      <c r="K8" s="63" t="str">
        <f t="shared" si="1"/>
        <v>OK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85" t="s">
        <v>96</v>
      </c>
      <c r="B9" s="79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68"/>
      <c r="J9" s="62">
        <f t="shared" si="0"/>
        <v>0</v>
      </c>
      <c r="K9" s="63" t="str">
        <f t="shared" si="1"/>
        <v>OK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85"/>
      <c r="B10" s="79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68"/>
      <c r="J10" s="62">
        <f t="shared" si="0"/>
        <v>0</v>
      </c>
      <c r="K10" s="63" t="str">
        <f t="shared" si="1"/>
        <v>OK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85"/>
      <c r="B11" s="79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68"/>
      <c r="J11" s="62">
        <f t="shared" si="0"/>
        <v>0</v>
      </c>
      <c r="K11" s="63" t="str">
        <f t="shared" si="1"/>
        <v>OK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85"/>
      <c r="B12" s="79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68"/>
      <c r="J12" s="62">
        <f t="shared" si="0"/>
        <v>0</v>
      </c>
      <c r="K12" s="63" t="str">
        <f t="shared" si="1"/>
        <v>OK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85"/>
      <c r="B13" s="79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68"/>
      <c r="J13" s="62">
        <f t="shared" si="0"/>
        <v>0</v>
      </c>
      <c r="K13" s="63" t="str">
        <f t="shared" si="1"/>
        <v>OK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85"/>
      <c r="B14" s="79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68"/>
      <c r="J14" s="62">
        <f t="shared" si="0"/>
        <v>0</v>
      </c>
      <c r="K14" s="63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85"/>
      <c r="B15" s="79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68"/>
      <c r="J15" s="62">
        <f t="shared" si="0"/>
        <v>0</v>
      </c>
      <c r="K15" s="63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85"/>
      <c r="B16" s="79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68"/>
      <c r="J16" s="62">
        <f t="shared" si="0"/>
        <v>0</v>
      </c>
      <c r="K16" s="63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85"/>
      <c r="B17" s="79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68"/>
      <c r="J17" s="62">
        <f t="shared" si="0"/>
        <v>0</v>
      </c>
      <c r="K17" s="63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85"/>
      <c r="B18" s="79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68"/>
      <c r="J18" s="62">
        <f t="shared" si="0"/>
        <v>0</v>
      </c>
      <c r="K18" s="63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85"/>
      <c r="B19" s="79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68"/>
      <c r="J19" s="62">
        <f t="shared" si="0"/>
        <v>0</v>
      </c>
      <c r="K19" s="63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85"/>
      <c r="B20" s="79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68"/>
      <c r="J20" s="62">
        <f t="shared" si="0"/>
        <v>0</v>
      </c>
      <c r="K20" s="63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81" t="s">
        <v>99</v>
      </c>
      <c r="B21" s="82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69"/>
      <c r="J21" s="65">
        <f t="shared" si="0"/>
        <v>0</v>
      </c>
      <c r="K21" s="66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81"/>
      <c r="B22" s="82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69"/>
      <c r="J22" s="65">
        <f t="shared" si="0"/>
        <v>0</v>
      </c>
      <c r="K22" s="66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68"/>
      <c r="J23" s="62">
        <f t="shared" si="0"/>
        <v>0</v>
      </c>
      <c r="K23" s="63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85" t="s">
        <v>95</v>
      </c>
      <c r="B24" s="79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68"/>
      <c r="J24" s="62">
        <f t="shared" si="0"/>
        <v>0</v>
      </c>
      <c r="K24" s="63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85"/>
      <c r="B25" s="79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68"/>
      <c r="J25" s="62">
        <f t="shared" si="0"/>
        <v>0</v>
      </c>
      <c r="K25" s="63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85"/>
      <c r="B26" s="79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68"/>
      <c r="J26" s="62">
        <f t="shared" si="0"/>
        <v>0</v>
      </c>
      <c r="K26" s="63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69"/>
      <c r="J27" s="65">
        <f t="shared" si="0"/>
        <v>0</v>
      </c>
      <c r="K27" s="66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81" t="s">
        <v>99</v>
      </c>
      <c r="B28" s="82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69"/>
      <c r="J28" s="65">
        <f t="shared" si="0"/>
        <v>0</v>
      </c>
      <c r="K28" s="66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81"/>
      <c r="B29" s="82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69"/>
      <c r="J29" s="65">
        <f t="shared" si="0"/>
        <v>0</v>
      </c>
      <c r="K29" s="66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69"/>
      <c r="J30" s="65">
        <f t="shared" si="0"/>
        <v>0</v>
      </c>
      <c r="K30" s="66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81" t="s">
        <v>99</v>
      </c>
      <c r="B31" s="82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69"/>
      <c r="J31" s="65">
        <f t="shared" si="0"/>
        <v>0</v>
      </c>
      <c r="K31" s="66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81"/>
      <c r="B32" s="82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69"/>
      <c r="J32" s="65">
        <f t="shared" si="0"/>
        <v>0</v>
      </c>
      <c r="K32" s="66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68"/>
      <c r="J33" s="62">
        <f t="shared" si="0"/>
        <v>0</v>
      </c>
      <c r="K33" s="63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68"/>
      <c r="J34" s="62">
        <f t="shared" si="0"/>
        <v>0</v>
      </c>
      <c r="K34" s="63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85" t="s">
        <v>95</v>
      </c>
      <c r="B35" s="79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68">
        <v>2000</v>
      </c>
      <c r="J35" s="62">
        <f t="shared" si="0"/>
        <v>1000</v>
      </c>
      <c r="K35" s="63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300</v>
      </c>
      <c r="Q35" s="19">
        <v>0</v>
      </c>
      <c r="R35" s="19">
        <v>0</v>
      </c>
      <c r="S35" s="19">
        <v>0</v>
      </c>
      <c r="T35" s="19">
        <v>700</v>
      </c>
      <c r="U35" s="19">
        <v>0</v>
      </c>
      <c r="V35" s="19">
        <v>0</v>
      </c>
      <c r="W35" s="19">
        <v>0</v>
      </c>
    </row>
    <row r="36" spans="1:23" ht="45" x14ac:dyDescent="0.25">
      <c r="A36" s="85"/>
      <c r="B36" s="79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68">
        <v>600</v>
      </c>
      <c r="J36" s="62">
        <f t="shared" si="0"/>
        <v>360</v>
      </c>
      <c r="K36" s="63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120</v>
      </c>
      <c r="Q36" s="19">
        <v>0</v>
      </c>
      <c r="R36" s="19">
        <v>0</v>
      </c>
      <c r="S36" s="19">
        <v>0</v>
      </c>
      <c r="T36" s="19">
        <v>120</v>
      </c>
      <c r="U36" s="19">
        <v>0</v>
      </c>
      <c r="V36" s="19">
        <v>0</v>
      </c>
      <c r="W36" s="19">
        <v>0</v>
      </c>
    </row>
    <row r="37" spans="1:23" ht="45" x14ac:dyDescent="0.25">
      <c r="A37" s="85"/>
      <c r="B37" s="79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68">
        <v>4800</v>
      </c>
      <c r="J37" s="62">
        <f t="shared" si="0"/>
        <v>3960</v>
      </c>
      <c r="K37" s="63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240</v>
      </c>
      <c r="Q37" s="19">
        <v>0</v>
      </c>
      <c r="R37" s="19">
        <v>0</v>
      </c>
      <c r="S37" s="19">
        <v>0</v>
      </c>
      <c r="T37" s="19">
        <v>600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68">
        <v>1000</v>
      </c>
      <c r="J38" s="62">
        <f>I38-(SUM(L38:W38))</f>
        <v>0</v>
      </c>
      <c r="K38" s="63" t="str">
        <f t="shared" si="1"/>
        <v>OK</v>
      </c>
      <c r="L38" s="19">
        <v>150</v>
      </c>
      <c r="M38" s="19">
        <v>0</v>
      </c>
      <c r="N38" s="19">
        <v>250</v>
      </c>
      <c r="O38" s="19">
        <v>0</v>
      </c>
      <c r="P38" s="19">
        <v>0</v>
      </c>
      <c r="Q38" s="19">
        <v>150</v>
      </c>
      <c r="R38" s="19">
        <v>150</v>
      </c>
      <c r="S38" s="19">
        <v>0</v>
      </c>
      <c r="T38" s="19">
        <v>300</v>
      </c>
      <c r="U38" s="19">
        <v>0</v>
      </c>
      <c r="V38" s="19">
        <v>0</v>
      </c>
      <c r="W38" s="19">
        <v>0</v>
      </c>
    </row>
    <row r="39" spans="1:23" ht="45" x14ac:dyDescent="0.25">
      <c r="A39" s="85" t="s">
        <v>96</v>
      </c>
      <c r="B39" s="79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68">
        <v>1500</v>
      </c>
      <c r="J39" s="62">
        <f t="shared" si="0"/>
        <v>650</v>
      </c>
      <c r="K39" s="63" t="str">
        <f t="shared" si="1"/>
        <v>OK</v>
      </c>
      <c r="L39" s="19">
        <v>150</v>
      </c>
      <c r="M39" s="19">
        <v>0</v>
      </c>
      <c r="N39" s="19">
        <v>0</v>
      </c>
      <c r="O39" s="19">
        <v>150</v>
      </c>
      <c r="P39" s="19">
        <v>0</v>
      </c>
      <c r="Q39" s="19">
        <v>0</v>
      </c>
      <c r="R39" s="19">
        <v>0</v>
      </c>
      <c r="S39" s="19">
        <v>150</v>
      </c>
      <c r="T39" s="19">
        <v>0</v>
      </c>
      <c r="U39" s="19">
        <v>400</v>
      </c>
      <c r="V39" s="19">
        <v>0</v>
      </c>
      <c r="W39" s="19">
        <v>0</v>
      </c>
    </row>
    <row r="40" spans="1:23" ht="30" x14ac:dyDescent="0.25">
      <c r="A40" s="85"/>
      <c r="B40" s="79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68">
        <v>100</v>
      </c>
      <c r="J40" s="62">
        <f t="shared" si="0"/>
        <v>52</v>
      </c>
      <c r="K40" s="63" t="str">
        <f t="shared" si="1"/>
        <v>OK</v>
      </c>
      <c r="L40" s="19">
        <v>0</v>
      </c>
      <c r="M40" s="19">
        <v>0</v>
      </c>
      <c r="N40" s="19">
        <v>0</v>
      </c>
      <c r="O40" s="19">
        <v>24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24</v>
      </c>
      <c r="V40" s="19">
        <v>0</v>
      </c>
      <c r="W40" s="19">
        <v>0</v>
      </c>
    </row>
    <row r="41" spans="1:23" ht="30" x14ac:dyDescent="0.25">
      <c r="A41" s="85"/>
      <c r="B41" s="79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68">
        <v>50</v>
      </c>
      <c r="J41" s="62">
        <f t="shared" si="0"/>
        <v>0</v>
      </c>
      <c r="K41" s="63" t="str">
        <f t="shared" si="1"/>
        <v>OK</v>
      </c>
      <c r="L41" s="19">
        <v>20</v>
      </c>
      <c r="M41" s="19">
        <v>0</v>
      </c>
      <c r="N41" s="19">
        <v>0</v>
      </c>
      <c r="O41" s="19">
        <v>30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85"/>
      <c r="B42" s="79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68">
        <v>50</v>
      </c>
      <c r="J42" s="62">
        <f t="shared" si="0"/>
        <v>0</v>
      </c>
      <c r="K42" s="63" t="str">
        <f t="shared" si="1"/>
        <v>OK</v>
      </c>
      <c r="L42" s="19">
        <v>20</v>
      </c>
      <c r="M42" s="19">
        <v>0</v>
      </c>
      <c r="N42" s="19">
        <v>0</v>
      </c>
      <c r="O42" s="19">
        <v>30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85"/>
      <c r="B43" s="79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68">
        <v>50</v>
      </c>
      <c r="J43" s="62">
        <f t="shared" si="0"/>
        <v>0</v>
      </c>
      <c r="K43" s="63" t="str">
        <f t="shared" si="1"/>
        <v>OK</v>
      </c>
      <c r="L43" s="19">
        <v>20</v>
      </c>
      <c r="M43" s="19">
        <v>0</v>
      </c>
      <c r="N43" s="19">
        <v>0</v>
      </c>
      <c r="O43" s="19">
        <v>30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85"/>
      <c r="B44" s="79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68">
        <v>50</v>
      </c>
      <c r="J44" s="62">
        <f t="shared" si="0"/>
        <v>0</v>
      </c>
      <c r="K44" s="63" t="str">
        <f t="shared" si="1"/>
        <v>OK</v>
      </c>
      <c r="L44" s="19">
        <v>20</v>
      </c>
      <c r="M44" s="19">
        <v>0</v>
      </c>
      <c r="N44" s="19">
        <v>0</v>
      </c>
      <c r="O44" s="19">
        <v>30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85"/>
      <c r="B45" s="79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68"/>
      <c r="J45" s="62">
        <f t="shared" si="0"/>
        <v>0</v>
      </c>
      <c r="K45" s="63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81" t="s">
        <v>99</v>
      </c>
      <c r="B46" s="82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69"/>
      <c r="J46" s="65">
        <f t="shared" si="0"/>
        <v>0</v>
      </c>
      <c r="K46" s="66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81"/>
      <c r="B47" s="82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69"/>
      <c r="J47" s="65">
        <f t="shared" si="0"/>
        <v>0</v>
      </c>
      <c r="K47" s="66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81" t="s">
        <v>99</v>
      </c>
      <c r="B48" s="82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69"/>
      <c r="J48" s="65">
        <f t="shared" si="0"/>
        <v>0</v>
      </c>
      <c r="K48" s="66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81"/>
      <c r="B49" s="82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69"/>
      <c r="J49" s="65">
        <f t="shared" si="0"/>
        <v>0</v>
      </c>
      <c r="K49" s="66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68"/>
      <c r="J50" s="62">
        <f t="shared" si="0"/>
        <v>0</v>
      </c>
      <c r="K50" s="63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81" t="s">
        <v>100</v>
      </c>
      <c r="B51" s="82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69"/>
      <c r="J51" s="65">
        <f t="shared" si="0"/>
        <v>0</v>
      </c>
      <c r="K51" s="66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81"/>
      <c r="B52" s="82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69"/>
      <c r="J52" s="65">
        <f t="shared" si="0"/>
        <v>0</v>
      </c>
      <c r="K52" s="66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81"/>
      <c r="B53" s="82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69"/>
      <c r="J53" s="65">
        <f t="shared" si="0"/>
        <v>0</v>
      </c>
      <c r="K53" s="66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81"/>
      <c r="B54" s="82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69"/>
      <c r="J54" s="65">
        <f t="shared" si="0"/>
        <v>0</v>
      </c>
      <c r="K54" s="66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81"/>
      <c r="B55" s="82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69"/>
      <c r="J55" s="65">
        <f t="shared" si="0"/>
        <v>0</v>
      </c>
      <c r="K55" s="66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81"/>
      <c r="B56" s="82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69"/>
      <c r="J56" s="65">
        <f t="shared" si="0"/>
        <v>0</v>
      </c>
      <c r="K56" s="66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81"/>
      <c r="B57" s="82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69"/>
      <c r="J57" s="65">
        <f t="shared" si="0"/>
        <v>0</v>
      </c>
      <c r="K57" s="66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81"/>
      <c r="B58" s="82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69"/>
      <c r="J58" s="65">
        <f t="shared" si="0"/>
        <v>0</v>
      </c>
      <c r="K58" s="66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81" t="s">
        <v>99</v>
      </c>
      <c r="B59" s="82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69"/>
      <c r="J59" s="65">
        <f t="shared" si="0"/>
        <v>0</v>
      </c>
      <c r="K59" s="66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81"/>
      <c r="B60" s="82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69"/>
      <c r="J60" s="65">
        <f t="shared" si="0"/>
        <v>0</v>
      </c>
      <c r="K60" s="66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81" t="s">
        <v>99</v>
      </c>
      <c r="B61" s="82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69"/>
      <c r="J61" s="65">
        <f t="shared" si="0"/>
        <v>0</v>
      </c>
      <c r="K61" s="66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81"/>
      <c r="B62" s="82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69"/>
      <c r="J62" s="65">
        <f t="shared" si="0"/>
        <v>0</v>
      </c>
      <c r="K62" s="66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81"/>
      <c r="B63" s="82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69"/>
      <c r="J63" s="65">
        <f t="shared" si="0"/>
        <v>0</v>
      </c>
      <c r="K63" s="66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81" t="s">
        <v>100</v>
      </c>
      <c r="B64" s="82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69"/>
      <c r="J64" s="65">
        <f t="shared" si="0"/>
        <v>0</v>
      </c>
      <c r="K64" s="66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81"/>
      <c r="B65" s="82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69"/>
      <c r="J65" s="65">
        <f t="shared" si="0"/>
        <v>0</v>
      </c>
      <c r="K65" s="66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81"/>
      <c r="B66" s="82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69"/>
      <c r="J66" s="65">
        <f t="shared" si="0"/>
        <v>0</v>
      </c>
      <c r="K66" s="66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81"/>
      <c r="B67" s="82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69"/>
      <c r="J67" s="65">
        <f t="shared" si="0"/>
        <v>0</v>
      </c>
      <c r="K67" s="66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81"/>
      <c r="B68" s="82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69"/>
      <c r="J68" s="65">
        <f t="shared" si="0"/>
        <v>0</v>
      </c>
      <c r="K68" s="66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81"/>
      <c r="B69" s="82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69"/>
      <c r="J69" s="65">
        <f t="shared" si="0"/>
        <v>0</v>
      </c>
      <c r="K69" s="66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81"/>
      <c r="B70" s="82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69"/>
      <c r="J70" s="65">
        <f t="shared" ref="J70:J73" si="2">I70-(SUM(L70:W70))</f>
        <v>0</v>
      </c>
      <c r="K70" s="66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81"/>
      <c r="B71" s="82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69"/>
      <c r="J71" s="65">
        <f t="shared" si="2"/>
        <v>0</v>
      </c>
      <c r="K71" s="66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81" t="s">
        <v>99</v>
      </c>
      <c r="B72" s="82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69"/>
      <c r="J72" s="65">
        <f t="shared" si="2"/>
        <v>0</v>
      </c>
      <c r="K72" s="66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81"/>
      <c r="B73" s="82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69"/>
      <c r="J73" s="65">
        <f t="shared" si="2"/>
        <v>0</v>
      </c>
      <c r="K73" s="66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A72:A73"/>
    <mergeCell ref="B72:B73"/>
    <mergeCell ref="A59:A60"/>
    <mergeCell ref="B59:B60"/>
    <mergeCell ref="A61:A63"/>
    <mergeCell ref="B61:B63"/>
    <mergeCell ref="A64:A71"/>
    <mergeCell ref="B64:B71"/>
    <mergeCell ref="A46:A47"/>
    <mergeCell ref="B46:B47"/>
    <mergeCell ref="A48:A49"/>
    <mergeCell ref="B48:B49"/>
    <mergeCell ref="A51:A58"/>
    <mergeCell ref="B51:B58"/>
    <mergeCell ref="A31:A32"/>
    <mergeCell ref="B31:B32"/>
    <mergeCell ref="A35:A37"/>
    <mergeCell ref="B35:B37"/>
    <mergeCell ref="A39:A45"/>
    <mergeCell ref="B39:B45"/>
    <mergeCell ref="A21:A22"/>
    <mergeCell ref="B21:B22"/>
    <mergeCell ref="A24:A26"/>
    <mergeCell ref="B24:B26"/>
    <mergeCell ref="A28:A29"/>
    <mergeCell ref="B28:B29"/>
    <mergeCell ref="A9:A20"/>
    <mergeCell ref="B9:B20"/>
    <mergeCell ref="S1:S2"/>
    <mergeCell ref="L1:L2"/>
    <mergeCell ref="D1:H1"/>
    <mergeCell ref="I1:K1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V1:V2"/>
    <mergeCell ref="W1:W2"/>
    <mergeCell ref="A2:K2"/>
    <mergeCell ref="T1:T2"/>
    <mergeCell ref="U1:U2"/>
  </mergeCells>
  <conditionalFormatting sqref="V4:W4">
    <cfRule type="cellIs" dxfId="68" priority="28" stopIfTrue="1" operator="greaterThan">
      <formula>0</formula>
    </cfRule>
    <cfRule type="cellIs" dxfId="67" priority="29" stopIfTrue="1" operator="greaterThan">
      <formula>0</formula>
    </cfRule>
    <cfRule type="cellIs" dxfId="66" priority="30" stopIfTrue="1" operator="greaterThan">
      <formula>0</formula>
    </cfRule>
  </conditionalFormatting>
  <conditionalFormatting sqref="V5:W73">
    <cfRule type="cellIs" dxfId="65" priority="25" stopIfTrue="1" operator="greaterThan">
      <formula>0</formula>
    </cfRule>
    <cfRule type="cellIs" dxfId="64" priority="26" stopIfTrue="1" operator="greaterThan">
      <formula>0</formula>
    </cfRule>
    <cfRule type="cellIs" dxfId="63" priority="27" stopIfTrue="1" operator="greaterThan">
      <formula>0</formula>
    </cfRule>
  </conditionalFormatting>
  <conditionalFormatting sqref="L4">
    <cfRule type="cellIs" dxfId="62" priority="10" stopIfTrue="1" operator="greaterThan">
      <formula>0</formula>
    </cfRule>
    <cfRule type="cellIs" dxfId="61" priority="11" stopIfTrue="1" operator="greaterThan">
      <formula>0</formula>
    </cfRule>
    <cfRule type="cellIs" dxfId="60" priority="12" stopIfTrue="1" operator="greaterThan">
      <formula>0</formula>
    </cfRule>
  </conditionalFormatting>
  <conditionalFormatting sqref="L5:L73">
    <cfRule type="cellIs" dxfId="59" priority="7" stopIfTrue="1" operator="greaterThan">
      <formula>0</formula>
    </cfRule>
    <cfRule type="cellIs" dxfId="58" priority="8" stopIfTrue="1" operator="greaterThan">
      <formula>0</formula>
    </cfRule>
    <cfRule type="cellIs" dxfId="57" priority="9" stopIfTrue="1" operator="greaterThan">
      <formula>0</formula>
    </cfRule>
  </conditionalFormatting>
  <conditionalFormatting sqref="M4:U4">
    <cfRule type="cellIs" dxfId="56" priority="4" stopIfTrue="1" operator="greaterThan">
      <formula>0</formula>
    </cfRule>
    <cfRule type="cellIs" dxfId="55" priority="5" stopIfTrue="1" operator="greaterThan">
      <formula>0</formula>
    </cfRule>
    <cfRule type="cellIs" dxfId="54" priority="6" stopIfTrue="1" operator="greaterThan">
      <formula>0</formula>
    </cfRule>
  </conditionalFormatting>
  <conditionalFormatting sqref="M5:U73">
    <cfRule type="cellIs" dxfId="53" priority="1" stopIfTrue="1" operator="greaterThan">
      <formula>0</formula>
    </cfRule>
    <cfRule type="cellIs" dxfId="52" priority="2" stopIfTrue="1" operator="greaterThan">
      <formula>0</formula>
    </cfRule>
    <cfRule type="cellIs" dxfId="51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activeCell="J5" sqref="J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23" width="12" style="23" customWidth="1"/>
    <col min="24" max="16384" width="9.7109375" style="17"/>
  </cols>
  <sheetData>
    <row r="1" spans="1:23" ht="33" customHeight="1" x14ac:dyDescent="0.25">
      <c r="A1" s="80" t="s">
        <v>49</v>
      </c>
      <c r="B1" s="80"/>
      <c r="C1" s="80"/>
      <c r="D1" s="80" t="s">
        <v>50</v>
      </c>
      <c r="E1" s="80"/>
      <c r="F1" s="80"/>
      <c r="G1" s="80"/>
      <c r="H1" s="80"/>
      <c r="I1" s="80" t="s">
        <v>42</v>
      </c>
      <c r="J1" s="80"/>
      <c r="K1" s="80"/>
      <c r="L1" s="86" t="s">
        <v>153</v>
      </c>
      <c r="M1" s="86" t="s">
        <v>154</v>
      </c>
      <c r="N1" s="86" t="s">
        <v>155</v>
      </c>
      <c r="O1" s="86" t="s">
        <v>156</v>
      </c>
      <c r="P1" s="86" t="s">
        <v>182</v>
      </c>
      <c r="Q1" s="86" t="s">
        <v>183</v>
      </c>
      <c r="R1" s="86" t="s">
        <v>184</v>
      </c>
      <c r="S1" s="86" t="s">
        <v>185</v>
      </c>
      <c r="T1" s="86" t="s">
        <v>94</v>
      </c>
      <c r="U1" s="86" t="s">
        <v>94</v>
      </c>
      <c r="V1" s="86" t="s">
        <v>94</v>
      </c>
      <c r="W1" s="86" t="s">
        <v>94</v>
      </c>
    </row>
    <row r="2" spans="1:23" ht="21.75" customHeight="1" x14ac:dyDescent="0.25">
      <c r="A2" s="80" t="s">
        <v>37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s="18" customFormat="1" ht="45" x14ac:dyDescent="0.2">
      <c r="A3" s="54" t="s">
        <v>3</v>
      </c>
      <c r="B3" s="54" t="s">
        <v>1</v>
      </c>
      <c r="C3" s="55" t="s">
        <v>4</v>
      </c>
      <c r="D3" s="55" t="s">
        <v>6</v>
      </c>
      <c r="E3" s="55" t="s">
        <v>75</v>
      </c>
      <c r="F3" s="55" t="s">
        <v>93</v>
      </c>
      <c r="G3" s="55" t="s">
        <v>28</v>
      </c>
      <c r="H3" s="56" t="s">
        <v>5</v>
      </c>
      <c r="I3" s="57" t="s">
        <v>30</v>
      </c>
      <c r="J3" s="58" t="s">
        <v>0</v>
      </c>
      <c r="K3" s="54" t="s">
        <v>7</v>
      </c>
      <c r="L3" s="60" t="s">
        <v>2</v>
      </c>
      <c r="M3" s="60" t="s">
        <v>2</v>
      </c>
      <c r="N3" s="60" t="s">
        <v>2</v>
      </c>
      <c r="O3" s="60" t="s">
        <v>2</v>
      </c>
      <c r="P3" s="60" t="s">
        <v>2</v>
      </c>
      <c r="Q3" s="60" t="s">
        <v>2</v>
      </c>
      <c r="R3" s="60" t="s">
        <v>2</v>
      </c>
      <c r="S3" s="60" t="s">
        <v>2</v>
      </c>
      <c r="T3" s="60" t="s">
        <v>2</v>
      </c>
      <c r="U3" s="60" t="s">
        <v>2</v>
      </c>
      <c r="V3" s="60" t="s">
        <v>2</v>
      </c>
      <c r="W3" s="60" t="s">
        <v>2</v>
      </c>
    </row>
    <row r="4" spans="1:23" ht="45" x14ac:dyDescent="0.25">
      <c r="A4" s="84" t="s">
        <v>97</v>
      </c>
      <c r="B4" s="83">
        <v>1</v>
      </c>
      <c r="C4" s="61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67"/>
      <c r="J4" s="62">
        <f>I4-(SUM(L4:W4))</f>
        <v>0</v>
      </c>
      <c r="K4" s="63" t="str">
        <f>IF(J4&lt;0,"ATENÇÃO","OK")</f>
        <v>OK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84"/>
      <c r="B5" s="83"/>
      <c r="C5" s="64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67"/>
      <c r="J5" s="62">
        <f>I5-(SUM(L5:W5))</f>
        <v>0</v>
      </c>
      <c r="K5" s="63" t="str">
        <f>IF(J5&lt;0,"ATENÇÃO","OK")</f>
        <v>OK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84"/>
      <c r="B6" s="83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68"/>
      <c r="J6" s="62">
        <f t="shared" ref="J6:J69" si="0">I6-(SUM(L6:W6))</f>
        <v>0</v>
      </c>
      <c r="K6" s="63" t="str">
        <f t="shared" ref="K6:K69" si="1">IF(J6&lt;0,"ATENÇÃO","OK")</f>
        <v>OK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68"/>
      <c r="J7" s="62">
        <f t="shared" si="0"/>
        <v>0</v>
      </c>
      <c r="K7" s="63" t="str">
        <f t="shared" si="1"/>
        <v>OK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68"/>
      <c r="J8" s="62">
        <f t="shared" si="0"/>
        <v>0</v>
      </c>
      <c r="K8" s="63" t="str">
        <f t="shared" si="1"/>
        <v>OK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85" t="s">
        <v>96</v>
      </c>
      <c r="B9" s="79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68"/>
      <c r="J9" s="62">
        <f t="shared" si="0"/>
        <v>0</v>
      </c>
      <c r="K9" s="63" t="str">
        <f t="shared" si="1"/>
        <v>OK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85"/>
      <c r="B10" s="79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68"/>
      <c r="J10" s="62">
        <f t="shared" si="0"/>
        <v>0</v>
      </c>
      <c r="K10" s="63" t="str">
        <f t="shared" si="1"/>
        <v>OK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85"/>
      <c r="B11" s="79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68"/>
      <c r="J11" s="62">
        <f t="shared" si="0"/>
        <v>0</v>
      </c>
      <c r="K11" s="63" t="str">
        <f t="shared" si="1"/>
        <v>OK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85"/>
      <c r="B12" s="79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68"/>
      <c r="J12" s="62">
        <f t="shared" si="0"/>
        <v>0</v>
      </c>
      <c r="K12" s="63" t="str">
        <f t="shared" si="1"/>
        <v>OK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85"/>
      <c r="B13" s="79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68"/>
      <c r="J13" s="62">
        <f t="shared" si="0"/>
        <v>0</v>
      </c>
      <c r="K13" s="63" t="str">
        <f t="shared" si="1"/>
        <v>OK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85"/>
      <c r="B14" s="79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68"/>
      <c r="J14" s="62">
        <f t="shared" si="0"/>
        <v>0</v>
      </c>
      <c r="K14" s="63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85"/>
      <c r="B15" s="79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68"/>
      <c r="J15" s="62">
        <f t="shared" si="0"/>
        <v>0</v>
      </c>
      <c r="K15" s="63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85"/>
      <c r="B16" s="79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68"/>
      <c r="J16" s="62">
        <f t="shared" si="0"/>
        <v>0</v>
      </c>
      <c r="K16" s="63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85"/>
      <c r="B17" s="79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68"/>
      <c r="J17" s="62">
        <f t="shared" si="0"/>
        <v>0</v>
      </c>
      <c r="K17" s="63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85"/>
      <c r="B18" s="79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68"/>
      <c r="J18" s="62">
        <f t="shared" si="0"/>
        <v>0</v>
      </c>
      <c r="K18" s="63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85"/>
      <c r="B19" s="79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68"/>
      <c r="J19" s="62">
        <f t="shared" si="0"/>
        <v>0</v>
      </c>
      <c r="K19" s="63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85"/>
      <c r="B20" s="79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68"/>
      <c r="J20" s="62">
        <f t="shared" si="0"/>
        <v>0</v>
      </c>
      <c r="K20" s="63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81" t="s">
        <v>99</v>
      </c>
      <c r="B21" s="82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69"/>
      <c r="J21" s="65">
        <f t="shared" si="0"/>
        <v>0</v>
      </c>
      <c r="K21" s="66" t="str">
        <f t="shared" si="1"/>
        <v>OK</v>
      </c>
      <c r="L21" s="28">
        <v>0</v>
      </c>
      <c r="M21" s="28">
        <v>0</v>
      </c>
      <c r="N21" s="19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81"/>
      <c r="B22" s="82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69"/>
      <c r="J22" s="65">
        <f t="shared" si="0"/>
        <v>0</v>
      </c>
      <c r="K22" s="66" t="str">
        <f t="shared" si="1"/>
        <v>OK</v>
      </c>
      <c r="L22" s="28">
        <v>0</v>
      </c>
      <c r="M22" s="28">
        <v>0</v>
      </c>
      <c r="N22" s="19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68"/>
      <c r="J23" s="62">
        <f t="shared" si="0"/>
        <v>0</v>
      </c>
      <c r="K23" s="63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85" t="s">
        <v>95</v>
      </c>
      <c r="B24" s="79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68"/>
      <c r="J24" s="62">
        <f t="shared" si="0"/>
        <v>0</v>
      </c>
      <c r="K24" s="63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85"/>
      <c r="B25" s="79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68"/>
      <c r="J25" s="62">
        <f t="shared" si="0"/>
        <v>0</v>
      </c>
      <c r="K25" s="63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85"/>
      <c r="B26" s="79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68"/>
      <c r="J26" s="62">
        <f t="shared" si="0"/>
        <v>0</v>
      </c>
      <c r="K26" s="63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69"/>
      <c r="J27" s="65">
        <f t="shared" si="0"/>
        <v>0</v>
      </c>
      <c r="K27" s="66" t="str">
        <f t="shared" si="1"/>
        <v>OK</v>
      </c>
      <c r="L27" s="28">
        <v>0</v>
      </c>
      <c r="M27" s="28">
        <v>0</v>
      </c>
      <c r="N27" s="19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81" t="s">
        <v>99</v>
      </c>
      <c r="B28" s="82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69"/>
      <c r="J28" s="65">
        <f t="shared" si="0"/>
        <v>0</v>
      </c>
      <c r="K28" s="66" t="str">
        <f t="shared" si="1"/>
        <v>OK</v>
      </c>
      <c r="L28" s="28">
        <v>0</v>
      </c>
      <c r="M28" s="28">
        <v>0</v>
      </c>
      <c r="N28" s="19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81"/>
      <c r="B29" s="82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69"/>
      <c r="J29" s="65">
        <f t="shared" si="0"/>
        <v>0</v>
      </c>
      <c r="K29" s="66" t="str">
        <f t="shared" si="1"/>
        <v>OK</v>
      </c>
      <c r="L29" s="28">
        <v>0</v>
      </c>
      <c r="M29" s="28">
        <v>0</v>
      </c>
      <c r="N29" s="19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69"/>
      <c r="J30" s="65">
        <f t="shared" si="0"/>
        <v>0</v>
      </c>
      <c r="K30" s="66" t="str">
        <f t="shared" si="1"/>
        <v>OK</v>
      </c>
      <c r="L30" s="28">
        <v>0</v>
      </c>
      <c r="M30" s="28">
        <v>0</v>
      </c>
      <c r="N30" s="19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81" t="s">
        <v>99</v>
      </c>
      <c r="B31" s="82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69"/>
      <c r="J31" s="65">
        <f t="shared" si="0"/>
        <v>0</v>
      </c>
      <c r="K31" s="66" t="str">
        <f t="shared" si="1"/>
        <v>OK</v>
      </c>
      <c r="L31" s="28">
        <v>0</v>
      </c>
      <c r="M31" s="28">
        <v>0</v>
      </c>
      <c r="N31" s="19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81"/>
      <c r="B32" s="82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69"/>
      <c r="J32" s="65">
        <f t="shared" si="0"/>
        <v>0</v>
      </c>
      <c r="K32" s="66" t="str">
        <f t="shared" si="1"/>
        <v>OK</v>
      </c>
      <c r="L32" s="28">
        <v>0</v>
      </c>
      <c r="M32" s="28">
        <v>0</v>
      </c>
      <c r="N32" s="19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68"/>
      <c r="J33" s="62">
        <f t="shared" si="0"/>
        <v>0</v>
      </c>
      <c r="K33" s="63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68"/>
      <c r="J34" s="62">
        <f t="shared" si="0"/>
        <v>0</v>
      </c>
      <c r="K34" s="63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85" t="s">
        <v>95</v>
      </c>
      <c r="B35" s="79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68">
        <v>400</v>
      </c>
      <c r="J35" s="62">
        <f t="shared" si="0"/>
        <v>150</v>
      </c>
      <c r="K35" s="63" t="str">
        <f t="shared" si="1"/>
        <v>OK</v>
      </c>
      <c r="L35" s="19">
        <v>0</v>
      </c>
      <c r="M35" s="19">
        <v>0</v>
      </c>
      <c r="N35" s="53">
        <v>50</v>
      </c>
      <c r="O35" s="74">
        <v>20</v>
      </c>
      <c r="P35" s="78">
        <v>60</v>
      </c>
      <c r="Q35" s="78">
        <v>60</v>
      </c>
      <c r="R35" s="78">
        <v>0</v>
      </c>
      <c r="S35" s="78">
        <v>60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85"/>
      <c r="B36" s="79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68">
        <v>2400</v>
      </c>
      <c r="J36" s="62">
        <f t="shared" si="0"/>
        <v>1920</v>
      </c>
      <c r="K36" s="63" t="str">
        <f t="shared" si="1"/>
        <v>OK</v>
      </c>
      <c r="L36" s="19">
        <v>0</v>
      </c>
      <c r="M36" s="19">
        <v>0</v>
      </c>
      <c r="N36" s="19">
        <v>0</v>
      </c>
      <c r="O36" s="74">
        <v>120</v>
      </c>
      <c r="P36" s="78">
        <v>120</v>
      </c>
      <c r="Q36" s="78">
        <v>120</v>
      </c>
      <c r="R36" s="78">
        <v>0</v>
      </c>
      <c r="S36" s="78">
        <v>120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85"/>
      <c r="B37" s="79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68">
        <v>1200</v>
      </c>
      <c r="J37" s="62">
        <f t="shared" si="0"/>
        <v>0</v>
      </c>
      <c r="K37" s="63" t="str">
        <f t="shared" si="1"/>
        <v>OK</v>
      </c>
      <c r="L37" s="19">
        <v>0</v>
      </c>
      <c r="M37" s="19">
        <v>0</v>
      </c>
      <c r="N37" s="19">
        <v>120</v>
      </c>
      <c r="O37" s="74">
        <v>240</v>
      </c>
      <c r="P37" s="78">
        <v>240</v>
      </c>
      <c r="Q37" s="78">
        <v>240</v>
      </c>
      <c r="R37" s="78">
        <v>0</v>
      </c>
      <c r="S37" s="78">
        <v>360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68">
        <v>300</v>
      </c>
      <c r="J38" s="62">
        <f t="shared" si="0"/>
        <v>100</v>
      </c>
      <c r="K38" s="63" t="str">
        <f t="shared" si="1"/>
        <v>OK</v>
      </c>
      <c r="L38" s="19">
        <v>100</v>
      </c>
      <c r="M38" s="19">
        <v>0</v>
      </c>
      <c r="N38" s="19">
        <v>0</v>
      </c>
      <c r="O38" s="19">
        <v>0</v>
      </c>
      <c r="P38" s="19">
        <v>0</v>
      </c>
      <c r="Q38" s="19">
        <v>100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85" t="s">
        <v>96</v>
      </c>
      <c r="B39" s="79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68">
        <v>450</v>
      </c>
      <c r="J39" s="62">
        <f t="shared" si="0"/>
        <v>150</v>
      </c>
      <c r="K39" s="63" t="str">
        <f t="shared" si="1"/>
        <v>OK</v>
      </c>
      <c r="L39" s="19">
        <v>0</v>
      </c>
      <c r="M39" s="19">
        <v>150</v>
      </c>
      <c r="N39" s="19">
        <v>0</v>
      </c>
      <c r="O39" s="19">
        <v>0</v>
      </c>
      <c r="P39" s="19">
        <v>0</v>
      </c>
      <c r="Q39" s="19">
        <v>0</v>
      </c>
      <c r="R39" s="19">
        <v>150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85"/>
      <c r="B40" s="79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68">
        <v>120</v>
      </c>
      <c r="J40" s="62">
        <f t="shared" si="0"/>
        <v>80</v>
      </c>
      <c r="K40" s="63" t="str">
        <f t="shared" si="1"/>
        <v>OK</v>
      </c>
      <c r="L40" s="19">
        <v>0</v>
      </c>
      <c r="M40" s="19">
        <v>40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85"/>
      <c r="B41" s="79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68">
        <v>100</v>
      </c>
      <c r="J41" s="62">
        <f t="shared" si="0"/>
        <v>0</v>
      </c>
      <c r="K41" s="63" t="str">
        <f t="shared" si="1"/>
        <v>OK</v>
      </c>
      <c r="L41" s="19">
        <v>0</v>
      </c>
      <c r="M41" s="19">
        <v>50</v>
      </c>
      <c r="N41" s="19">
        <v>0</v>
      </c>
      <c r="O41" s="19">
        <v>0</v>
      </c>
      <c r="P41" s="19">
        <v>0</v>
      </c>
      <c r="Q41" s="19">
        <v>0</v>
      </c>
      <c r="R41" s="19">
        <v>50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85"/>
      <c r="B42" s="79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68">
        <v>100</v>
      </c>
      <c r="J42" s="62">
        <f t="shared" si="0"/>
        <v>0</v>
      </c>
      <c r="K42" s="63" t="str">
        <f t="shared" si="1"/>
        <v>OK</v>
      </c>
      <c r="L42" s="19">
        <v>0</v>
      </c>
      <c r="M42" s="19">
        <v>50</v>
      </c>
      <c r="N42" s="19">
        <v>0</v>
      </c>
      <c r="O42" s="19">
        <v>0</v>
      </c>
      <c r="P42" s="19">
        <v>0</v>
      </c>
      <c r="Q42" s="19">
        <v>0</v>
      </c>
      <c r="R42" s="19">
        <v>50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85"/>
      <c r="B43" s="79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68">
        <v>100</v>
      </c>
      <c r="J43" s="62">
        <f t="shared" si="0"/>
        <v>0</v>
      </c>
      <c r="K43" s="63" t="str">
        <f t="shared" si="1"/>
        <v>OK</v>
      </c>
      <c r="L43" s="19">
        <v>0</v>
      </c>
      <c r="M43" s="19">
        <v>50</v>
      </c>
      <c r="N43" s="19">
        <v>0</v>
      </c>
      <c r="O43" s="19">
        <v>0</v>
      </c>
      <c r="P43" s="19">
        <v>0</v>
      </c>
      <c r="Q43" s="19">
        <v>0</v>
      </c>
      <c r="R43" s="19">
        <v>50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85"/>
      <c r="B44" s="79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68">
        <v>100</v>
      </c>
      <c r="J44" s="62">
        <f t="shared" si="0"/>
        <v>0</v>
      </c>
      <c r="K44" s="63" t="str">
        <f t="shared" si="1"/>
        <v>OK</v>
      </c>
      <c r="L44" s="19">
        <v>0</v>
      </c>
      <c r="M44" s="19">
        <v>50</v>
      </c>
      <c r="N44" s="19">
        <v>0</v>
      </c>
      <c r="O44" s="19">
        <v>0</v>
      </c>
      <c r="P44" s="19">
        <v>0</v>
      </c>
      <c r="Q44" s="19">
        <v>0</v>
      </c>
      <c r="R44" s="19">
        <v>50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85"/>
      <c r="B45" s="79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68">
        <v>250</v>
      </c>
      <c r="J45" s="62">
        <f t="shared" si="0"/>
        <v>250</v>
      </c>
      <c r="K45" s="63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81" t="s">
        <v>99</v>
      </c>
      <c r="B46" s="82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69"/>
      <c r="J46" s="65">
        <f t="shared" si="0"/>
        <v>0</v>
      </c>
      <c r="K46" s="66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81"/>
      <c r="B47" s="82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69"/>
      <c r="J47" s="65">
        <f t="shared" si="0"/>
        <v>0</v>
      </c>
      <c r="K47" s="66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81" t="s">
        <v>99</v>
      </c>
      <c r="B48" s="82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69"/>
      <c r="J48" s="65">
        <f t="shared" si="0"/>
        <v>0</v>
      </c>
      <c r="K48" s="66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81"/>
      <c r="B49" s="82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69"/>
      <c r="J49" s="65">
        <f t="shared" si="0"/>
        <v>0</v>
      </c>
      <c r="K49" s="66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68"/>
      <c r="J50" s="62">
        <f t="shared" si="0"/>
        <v>0</v>
      </c>
      <c r="K50" s="63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81" t="s">
        <v>100</v>
      </c>
      <c r="B51" s="82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69"/>
      <c r="J51" s="65">
        <f t="shared" si="0"/>
        <v>0</v>
      </c>
      <c r="K51" s="66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81"/>
      <c r="B52" s="82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69"/>
      <c r="J52" s="65">
        <f t="shared" si="0"/>
        <v>0</v>
      </c>
      <c r="K52" s="66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81"/>
      <c r="B53" s="82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69"/>
      <c r="J53" s="65">
        <f t="shared" si="0"/>
        <v>0</v>
      </c>
      <c r="K53" s="66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81"/>
      <c r="B54" s="82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69"/>
      <c r="J54" s="65">
        <f t="shared" si="0"/>
        <v>0</v>
      </c>
      <c r="K54" s="66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81"/>
      <c r="B55" s="82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69"/>
      <c r="J55" s="65">
        <f t="shared" si="0"/>
        <v>0</v>
      </c>
      <c r="K55" s="66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81"/>
      <c r="B56" s="82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69"/>
      <c r="J56" s="65">
        <f t="shared" si="0"/>
        <v>0</v>
      </c>
      <c r="K56" s="66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81"/>
      <c r="B57" s="82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69"/>
      <c r="J57" s="65">
        <f t="shared" si="0"/>
        <v>0</v>
      </c>
      <c r="K57" s="66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81"/>
      <c r="B58" s="82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69"/>
      <c r="J58" s="65">
        <f t="shared" si="0"/>
        <v>0</v>
      </c>
      <c r="K58" s="66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81" t="s">
        <v>99</v>
      </c>
      <c r="B59" s="82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69"/>
      <c r="J59" s="65">
        <f t="shared" si="0"/>
        <v>0</v>
      </c>
      <c r="K59" s="66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81"/>
      <c r="B60" s="82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69"/>
      <c r="J60" s="65">
        <f t="shared" si="0"/>
        <v>0</v>
      </c>
      <c r="K60" s="66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81" t="s">
        <v>99</v>
      </c>
      <c r="B61" s="82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69"/>
      <c r="J61" s="65">
        <f t="shared" si="0"/>
        <v>0</v>
      </c>
      <c r="K61" s="66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81"/>
      <c r="B62" s="82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69"/>
      <c r="J62" s="65">
        <f t="shared" si="0"/>
        <v>0</v>
      </c>
      <c r="K62" s="66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81"/>
      <c r="B63" s="82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69"/>
      <c r="J63" s="65">
        <f t="shared" si="0"/>
        <v>0</v>
      </c>
      <c r="K63" s="66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81" t="s">
        <v>100</v>
      </c>
      <c r="B64" s="82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69"/>
      <c r="J64" s="65">
        <f t="shared" si="0"/>
        <v>0</v>
      </c>
      <c r="K64" s="66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81"/>
      <c r="B65" s="82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69"/>
      <c r="J65" s="65">
        <f t="shared" si="0"/>
        <v>0</v>
      </c>
      <c r="K65" s="66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81"/>
      <c r="B66" s="82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69"/>
      <c r="J66" s="65">
        <f t="shared" si="0"/>
        <v>0</v>
      </c>
      <c r="K66" s="66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81"/>
      <c r="B67" s="82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69"/>
      <c r="J67" s="65">
        <f t="shared" si="0"/>
        <v>0</v>
      </c>
      <c r="K67" s="66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81"/>
      <c r="B68" s="82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69"/>
      <c r="J68" s="65">
        <f t="shared" si="0"/>
        <v>0</v>
      </c>
      <c r="K68" s="66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81"/>
      <c r="B69" s="82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69"/>
      <c r="J69" s="65">
        <f t="shared" si="0"/>
        <v>0</v>
      </c>
      <c r="K69" s="66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81"/>
      <c r="B70" s="82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69"/>
      <c r="J70" s="65">
        <f t="shared" ref="J70:J73" si="2">I70-(SUM(L70:W70))</f>
        <v>0</v>
      </c>
      <c r="K70" s="66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81"/>
      <c r="B71" s="82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69"/>
      <c r="J71" s="65">
        <f t="shared" si="2"/>
        <v>0</v>
      </c>
      <c r="K71" s="66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81" t="s">
        <v>99</v>
      </c>
      <c r="B72" s="82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69"/>
      <c r="J72" s="65">
        <f t="shared" si="2"/>
        <v>0</v>
      </c>
      <c r="K72" s="66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81"/>
      <c r="B73" s="82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69"/>
      <c r="J73" s="65">
        <f t="shared" si="2"/>
        <v>0</v>
      </c>
      <c r="K73" s="66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A72:A73"/>
    <mergeCell ref="B72:B73"/>
    <mergeCell ref="A59:A60"/>
    <mergeCell ref="B59:B60"/>
    <mergeCell ref="A61:A63"/>
    <mergeCell ref="B61:B63"/>
    <mergeCell ref="A64:A71"/>
    <mergeCell ref="B64:B71"/>
    <mergeCell ref="A46:A47"/>
    <mergeCell ref="B46:B47"/>
    <mergeCell ref="A48:A49"/>
    <mergeCell ref="B48:B49"/>
    <mergeCell ref="A51:A58"/>
    <mergeCell ref="B51:B58"/>
    <mergeCell ref="A31:A32"/>
    <mergeCell ref="B31:B32"/>
    <mergeCell ref="A35:A37"/>
    <mergeCell ref="B35:B37"/>
    <mergeCell ref="A39:A45"/>
    <mergeCell ref="B39:B45"/>
    <mergeCell ref="A21:A22"/>
    <mergeCell ref="B21:B22"/>
    <mergeCell ref="A24:A26"/>
    <mergeCell ref="B24:B26"/>
    <mergeCell ref="A28:A29"/>
    <mergeCell ref="B28:B29"/>
    <mergeCell ref="A9:A20"/>
    <mergeCell ref="B9:B20"/>
    <mergeCell ref="S1:S2"/>
    <mergeCell ref="L1:L2"/>
    <mergeCell ref="D1:H1"/>
    <mergeCell ref="I1:K1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V1:V2"/>
    <mergeCell ref="W1:W2"/>
    <mergeCell ref="A2:K2"/>
    <mergeCell ref="T1:T2"/>
    <mergeCell ref="U1:U2"/>
  </mergeCells>
  <conditionalFormatting sqref="T4:W4">
    <cfRule type="cellIs" dxfId="50" priority="34" stopIfTrue="1" operator="greaterThan">
      <formula>0</formula>
    </cfRule>
    <cfRule type="cellIs" dxfId="49" priority="35" stopIfTrue="1" operator="greaterThan">
      <formula>0</formula>
    </cfRule>
    <cfRule type="cellIs" dxfId="48" priority="36" stopIfTrue="1" operator="greaterThan">
      <formula>0</formula>
    </cfRule>
  </conditionalFormatting>
  <conditionalFormatting sqref="T5:W73">
    <cfRule type="cellIs" dxfId="47" priority="31" stopIfTrue="1" operator="greaterThan">
      <formula>0</formula>
    </cfRule>
    <cfRule type="cellIs" dxfId="46" priority="32" stopIfTrue="1" operator="greaterThan">
      <formula>0</formula>
    </cfRule>
    <cfRule type="cellIs" dxfId="45" priority="33" stopIfTrue="1" operator="greaterThan">
      <formula>0</formula>
    </cfRule>
  </conditionalFormatting>
  <conditionalFormatting sqref="L4">
    <cfRule type="cellIs" dxfId="44" priority="13" stopIfTrue="1" operator="greaterThan">
      <formula>0</formula>
    </cfRule>
    <cfRule type="cellIs" dxfId="43" priority="14" stopIfTrue="1" operator="greaterThan">
      <formula>0</formula>
    </cfRule>
    <cfRule type="cellIs" dxfId="42" priority="15" stopIfTrue="1" operator="greaterThan">
      <formula>0</formula>
    </cfRule>
  </conditionalFormatting>
  <conditionalFormatting sqref="L5:L73">
    <cfRule type="cellIs" dxfId="41" priority="10" stopIfTrue="1" operator="greaterThan">
      <formula>0</formula>
    </cfRule>
    <cfRule type="cellIs" dxfId="40" priority="11" stopIfTrue="1" operator="greaterThan">
      <formula>0</formula>
    </cfRule>
    <cfRule type="cellIs" dxfId="39" priority="12" stopIfTrue="1" operator="greaterThan">
      <formula>0</formula>
    </cfRule>
  </conditionalFormatting>
  <conditionalFormatting sqref="M4 O4:S4">
    <cfRule type="cellIs" dxfId="38" priority="7" stopIfTrue="1" operator="greaterThan">
      <formula>0</formula>
    </cfRule>
    <cfRule type="cellIs" dxfId="37" priority="8" stopIfTrue="1" operator="greaterThan">
      <formula>0</formula>
    </cfRule>
    <cfRule type="cellIs" dxfId="36" priority="9" stopIfTrue="1" operator="greaterThan">
      <formula>0</formula>
    </cfRule>
  </conditionalFormatting>
  <conditionalFormatting sqref="M35:S73 M5:M34 O5:S34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N4:N34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activeCell="M6" sqref="M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12" width="14.85546875" style="23" customWidth="1"/>
    <col min="13" max="13" width="14.5703125" style="23" customWidth="1"/>
    <col min="14" max="23" width="12" style="23" customWidth="1"/>
    <col min="24" max="16384" width="9.7109375" style="17"/>
  </cols>
  <sheetData>
    <row r="1" spans="1:23" ht="33" customHeight="1" x14ac:dyDescent="0.25">
      <c r="A1" s="80" t="s">
        <v>49</v>
      </c>
      <c r="B1" s="80"/>
      <c r="C1" s="80"/>
      <c r="D1" s="80" t="s">
        <v>50</v>
      </c>
      <c r="E1" s="80"/>
      <c r="F1" s="80"/>
      <c r="G1" s="80"/>
      <c r="H1" s="80"/>
      <c r="I1" s="80" t="s">
        <v>42</v>
      </c>
      <c r="J1" s="80"/>
      <c r="K1" s="80"/>
      <c r="L1" s="86" t="s">
        <v>157</v>
      </c>
      <c r="M1" s="86" t="s">
        <v>157</v>
      </c>
      <c r="N1" s="86" t="s">
        <v>94</v>
      </c>
      <c r="O1" s="86" t="s">
        <v>94</v>
      </c>
      <c r="P1" s="86" t="s">
        <v>94</v>
      </c>
      <c r="Q1" s="86" t="s">
        <v>94</v>
      </c>
      <c r="R1" s="86" t="s">
        <v>94</v>
      </c>
      <c r="S1" s="86" t="s">
        <v>94</v>
      </c>
      <c r="T1" s="86" t="s">
        <v>94</v>
      </c>
      <c r="U1" s="86" t="s">
        <v>94</v>
      </c>
      <c r="V1" s="86" t="s">
        <v>94</v>
      </c>
      <c r="W1" s="86" t="s">
        <v>94</v>
      </c>
    </row>
    <row r="2" spans="1:23" ht="21.75" customHeight="1" x14ac:dyDescent="0.25">
      <c r="A2" s="80" t="s">
        <v>118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s="18" customFormat="1" ht="45" x14ac:dyDescent="0.2">
      <c r="A3" s="54" t="s">
        <v>3</v>
      </c>
      <c r="B3" s="54" t="s">
        <v>1</v>
      </c>
      <c r="C3" s="55" t="s">
        <v>4</v>
      </c>
      <c r="D3" s="55" t="s">
        <v>6</v>
      </c>
      <c r="E3" s="55" t="s">
        <v>75</v>
      </c>
      <c r="F3" s="55" t="s">
        <v>93</v>
      </c>
      <c r="G3" s="55" t="s">
        <v>28</v>
      </c>
      <c r="H3" s="56" t="s">
        <v>5</v>
      </c>
      <c r="I3" s="57" t="s">
        <v>30</v>
      </c>
      <c r="J3" s="58" t="s">
        <v>0</v>
      </c>
      <c r="K3" s="54" t="s">
        <v>7</v>
      </c>
      <c r="L3" s="60" t="s">
        <v>2</v>
      </c>
      <c r="M3" s="60" t="s">
        <v>2</v>
      </c>
      <c r="N3" s="60" t="s">
        <v>2</v>
      </c>
      <c r="O3" s="60" t="s">
        <v>2</v>
      </c>
      <c r="P3" s="60" t="s">
        <v>2</v>
      </c>
      <c r="Q3" s="60" t="s">
        <v>2</v>
      </c>
      <c r="R3" s="60" t="s">
        <v>2</v>
      </c>
      <c r="S3" s="60" t="s">
        <v>2</v>
      </c>
      <c r="T3" s="60" t="s">
        <v>2</v>
      </c>
      <c r="U3" s="60" t="s">
        <v>2</v>
      </c>
      <c r="V3" s="60" t="s">
        <v>2</v>
      </c>
      <c r="W3" s="60" t="s">
        <v>2</v>
      </c>
    </row>
    <row r="4" spans="1:23" ht="45" x14ac:dyDescent="0.25">
      <c r="A4" s="84" t="s">
        <v>97</v>
      </c>
      <c r="B4" s="83">
        <v>1</v>
      </c>
      <c r="C4" s="61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67"/>
      <c r="J4" s="62">
        <f>I4-(SUM(L4:W4))</f>
        <v>0</v>
      </c>
      <c r="K4" s="63" t="str">
        <f>IF(J4&lt;0,"ATENÇÃO","OK")</f>
        <v>OK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84"/>
      <c r="B5" s="83"/>
      <c r="C5" s="64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67"/>
      <c r="J5" s="62">
        <f>I5-(SUM(L5:W5))</f>
        <v>0</v>
      </c>
      <c r="K5" s="63" t="str">
        <f>IF(J5&lt;0,"ATENÇÃO","OK")</f>
        <v>OK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84"/>
      <c r="B6" s="83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68"/>
      <c r="J6" s="62">
        <f t="shared" ref="J6:J69" si="0">I6-(SUM(L6:W6))</f>
        <v>0</v>
      </c>
      <c r="K6" s="63" t="str">
        <f t="shared" ref="K6:K69" si="1">IF(J6&lt;0,"ATENÇÃO","OK")</f>
        <v>OK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68"/>
      <c r="J7" s="62">
        <f t="shared" si="0"/>
        <v>0</v>
      </c>
      <c r="K7" s="63" t="str">
        <f t="shared" si="1"/>
        <v>OK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68"/>
      <c r="J8" s="62">
        <f t="shared" si="0"/>
        <v>0</v>
      </c>
      <c r="K8" s="63" t="str">
        <f t="shared" si="1"/>
        <v>OK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85" t="s">
        <v>96</v>
      </c>
      <c r="B9" s="79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68"/>
      <c r="J9" s="62">
        <f t="shared" si="0"/>
        <v>0</v>
      </c>
      <c r="K9" s="63" t="str">
        <f t="shared" si="1"/>
        <v>OK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85"/>
      <c r="B10" s="79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68"/>
      <c r="J10" s="62">
        <f t="shared" si="0"/>
        <v>0</v>
      </c>
      <c r="K10" s="63" t="str">
        <f t="shared" si="1"/>
        <v>OK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85"/>
      <c r="B11" s="79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68"/>
      <c r="J11" s="62">
        <f t="shared" si="0"/>
        <v>0</v>
      </c>
      <c r="K11" s="63" t="str">
        <f t="shared" si="1"/>
        <v>OK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85"/>
      <c r="B12" s="79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68"/>
      <c r="J12" s="62">
        <f t="shared" si="0"/>
        <v>0</v>
      </c>
      <c r="K12" s="63" t="str">
        <f t="shared" si="1"/>
        <v>OK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85"/>
      <c r="B13" s="79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68"/>
      <c r="J13" s="62">
        <f t="shared" si="0"/>
        <v>0</v>
      </c>
      <c r="K13" s="63" t="str">
        <f t="shared" si="1"/>
        <v>OK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85"/>
      <c r="B14" s="79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68"/>
      <c r="J14" s="62">
        <f t="shared" si="0"/>
        <v>0</v>
      </c>
      <c r="K14" s="63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85"/>
      <c r="B15" s="79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68"/>
      <c r="J15" s="62">
        <f t="shared" si="0"/>
        <v>0</v>
      </c>
      <c r="K15" s="63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85"/>
      <c r="B16" s="79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68"/>
      <c r="J16" s="62">
        <f t="shared" si="0"/>
        <v>0</v>
      </c>
      <c r="K16" s="63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85"/>
      <c r="B17" s="79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68"/>
      <c r="J17" s="62">
        <f t="shared" si="0"/>
        <v>0</v>
      </c>
      <c r="K17" s="63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85"/>
      <c r="B18" s="79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68"/>
      <c r="J18" s="62">
        <f t="shared" si="0"/>
        <v>0</v>
      </c>
      <c r="K18" s="63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85"/>
      <c r="B19" s="79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68"/>
      <c r="J19" s="62">
        <f t="shared" si="0"/>
        <v>0</v>
      </c>
      <c r="K19" s="63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85"/>
      <c r="B20" s="79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68"/>
      <c r="J20" s="62">
        <f t="shared" si="0"/>
        <v>0</v>
      </c>
      <c r="K20" s="63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81" t="s">
        <v>99</v>
      </c>
      <c r="B21" s="82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69"/>
      <c r="J21" s="65">
        <f t="shared" si="0"/>
        <v>0</v>
      </c>
      <c r="K21" s="66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81"/>
      <c r="B22" s="82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69"/>
      <c r="J22" s="65">
        <f t="shared" si="0"/>
        <v>0</v>
      </c>
      <c r="K22" s="66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68"/>
      <c r="J23" s="62">
        <f t="shared" si="0"/>
        <v>0</v>
      </c>
      <c r="K23" s="63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85" t="s">
        <v>95</v>
      </c>
      <c r="B24" s="79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68"/>
      <c r="J24" s="62">
        <f t="shared" si="0"/>
        <v>0</v>
      </c>
      <c r="K24" s="63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85"/>
      <c r="B25" s="79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68"/>
      <c r="J25" s="62">
        <f t="shared" si="0"/>
        <v>0</v>
      </c>
      <c r="K25" s="63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85"/>
      <c r="B26" s="79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68"/>
      <c r="J26" s="62">
        <f t="shared" si="0"/>
        <v>0</v>
      </c>
      <c r="K26" s="63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69"/>
      <c r="J27" s="65">
        <f t="shared" si="0"/>
        <v>0</v>
      </c>
      <c r="K27" s="66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81" t="s">
        <v>99</v>
      </c>
      <c r="B28" s="82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69"/>
      <c r="J28" s="65">
        <f t="shared" si="0"/>
        <v>0</v>
      </c>
      <c r="K28" s="66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81"/>
      <c r="B29" s="82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69"/>
      <c r="J29" s="65">
        <f t="shared" si="0"/>
        <v>0</v>
      </c>
      <c r="K29" s="66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69"/>
      <c r="J30" s="65">
        <f t="shared" si="0"/>
        <v>0</v>
      </c>
      <c r="K30" s="66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81" t="s">
        <v>99</v>
      </c>
      <c r="B31" s="82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69"/>
      <c r="J31" s="65">
        <f t="shared" si="0"/>
        <v>0</v>
      </c>
      <c r="K31" s="66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81"/>
      <c r="B32" s="82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69"/>
      <c r="J32" s="65">
        <f t="shared" si="0"/>
        <v>0</v>
      </c>
      <c r="K32" s="66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68"/>
      <c r="J33" s="62">
        <f t="shared" si="0"/>
        <v>0</v>
      </c>
      <c r="K33" s="63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68"/>
      <c r="J34" s="62">
        <f t="shared" si="0"/>
        <v>0</v>
      </c>
      <c r="K34" s="63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85" t="s">
        <v>95</v>
      </c>
      <c r="B35" s="79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68"/>
      <c r="J35" s="62">
        <f t="shared" si="0"/>
        <v>0</v>
      </c>
      <c r="K35" s="63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85"/>
      <c r="B36" s="79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68"/>
      <c r="J36" s="62">
        <f t="shared" si="0"/>
        <v>0</v>
      </c>
      <c r="K36" s="63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85"/>
      <c r="B37" s="79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68"/>
      <c r="J37" s="62">
        <f t="shared" si="0"/>
        <v>0</v>
      </c>
      <c r="K37" s="63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68"/>
      <c r="J38" s="62">
        <f t="shared" si="0"/>
        <v>0</v>
      </c>
      <c r="K38" s="63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85" t="s">
        <v>96</v>
      </c>
      <c r="B39" s="79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68"/>
      <c r="J39" s="62">
        <f t="shared" si="0"/>
        <v>0</v>
      </c>
      <c r="K39" s="63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85"/>
      <c r="B40" s="79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68"/>
      <c r="J40" s="62">
        <f t="shared" si="0"/>
        <v>0</v>
      </c>
      <c r="K40" s="63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85"/>
      <c r="B41" s="79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68"/>
      <c r="J41" s="62">
        <f t="shared" si="0"/>
        <v>0</v>
      </c>
      <c r="K41" s="63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85"/>
      <c r="B42" s="79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68"/>
      <c r="J42" s="62">
        <f t="shared" si="0"/>
        <v>0</v>
      </c>
      <c r="K42" s="63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85"/>
      <c r="B43" s="79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68"/>
      <c r="J43" s="62">
        <f t="shared" si="0"/>
        <v>0</v>
      </c>
      <c r="K43" s="63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85"/>
      <c r="B44" s="79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68"/>
      <c r="J44" s="62">
        <f t="shared" si="0"/>
        <v>0</v>
      </c>
      <c r="K44" s="63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85"/>
      <c r="B45" s="79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68"/>
      <c r="J45" s="62">
        <f t="shared" si="0"/>
        <v>0</v>
      </c>
      <c r="K45" s="63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81" t="s">
        <v>99</v>
      </c>
      <c r="B46" s="82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69"/>
      <c r="J46" s="65">
        <f t="shared" si="0"/>
        <v>0</v>
      </c>
      <c r="K46" s="66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81"/>
      <c r="B47" s="82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69"/>
      <c r="J47" s="65">
        <f t="shared" si="0"/>
        <v>0</v>
      </c>
      <c r="K47" s="66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81" t="s">
        <v>99</v>
      </c>
      <c r="B48" s="82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69"/>
      <c r="J48" s="65">
        <f t="shared" si="0"/>
        <v>0</v>
      </c>
      <c r="K48" s="66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81"/>
      <c r="B49" s="82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69"/>
      <c r="J49" s="65">
        <f t="shared" si="0"/>
        <v>0</v>
      </c>
      <c r="K49" s="66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68">
        <v>800</v>
      </c>
      <c r="J50" s="62">
        <f t="shared" si="0"/>
        <v>0</v>
      </c>
      <c r="K50" s="63" t="str">
        <f t="shared" si="1"/>
        <v>OK</v>
      </c>
      <c r="L50" s="19">
        <v>500</v>
      </c>
      <c r="M50" s="19">
        <v>300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81" t="s">
        <v>100</v>
      </c>
      <c r="B51" s="82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69"/>
      <c r="J51" s="65">
        <f t="shared" si="0"/>
        <v>0</v>
      </c>
      <c r="K51" s="66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81"/>
      <c r="B52" s="82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69"/>
      <c r="J52" s="65">
        <f t="shared" si="0"/>
        <v>0</v>
      </c>
      <c r="K52" s="66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81"/>
      <c r="B53" s="82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69"/>
      <c r="J53" s="65">
        <f t="shared" si="0"/>
        <v>0</v>
      </c>
      <c r="K53" s="66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81"/>
      <c r="B54" s="82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69"/>
      <c r="J54" s="65">
        <f t="shared" si="0"/>
        <v>0</v>
      </c>
      <c r="K54" s="66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81"/>
      <c r="B55" s="82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69"/>
      <c r="J55" s="65">
        <f t="shared" si="0"/>
        <v>0</v>
      </c>
      <c r="K55" s="66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81"/>
      <c r="B56" s="82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69"/>
      <c r="J56" s="65">
        <f t="shared" si="0"/>
        <v>0</v>
      </c>
      <c r="K56" s="66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81"/>
      <c r="B57" s="82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69"/>
      <c r="J57" s="65">
        <f t="shared" si="0"/>
        <v>0</v>
      </c>
      <c r="K57" s="66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81"/>
      <c r="B58" s="82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69"/>
      <c r="J58" s="65">
        <f t="shared" si="0"/>
        <v>0</v>
      </c>
      <c r="K58" s="66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81" t="s">
        <v>99</v>
      </c>
      <c r="B59" s="82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69"/>
      <c r="J59" s="65">
        <f t="shared" si="0"/>
        <v>0</v>
      </c>
      <c r="K59" s="66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81"/>
      <c r="B60" s="82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69"/>
      <c r="J60" s="65">
        <f t="shared" si="0"/>
        <v>0</v>
      </c>
      <c r="K60" s="66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81" t="s">
        <v>99</v>
      </c>
      <c r="B61" s="82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69"/>
      <c r="J61" s="65">
        <f t="shared" si="0"/>
        <v>0</v>
      </c>
      <c r="K61" s="66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81"/>
      <c r="B62" s="82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69"/>
      <c r="J62" s="65">
        <f t="shared" si="0"/>
        <v>0</v>
      </c>
      <c r="K62" s="66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81"/>
      <c r="B63" s="82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69"/>
      <c r="J63" s="65">
        <f t="shared" si="0"/>
        <v>0</v>
      </c>
      <c r="K63" s="66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81" t="s">
        <v>100</v>
      </c>
      <c r="B64" s="82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69"/>
      <c r="J64" s="65">
        <f t="shared" si="0"/>
        <v>0</v>
      </c>
      <c r="K64" s="66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81"/>
      <c r="B65" s="82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69"/>
      <c r="J65" s="65">
        <f t="shared" si="0"/>
        <v>0</v>
      </c>
      <c r="K65" s="66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81"/>
      <c r="B66" s="82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69"/>
      <c r="J66" s="65">
        <f t="shared" si="0"/>
        <v>0</v>
      </c>
      <c r="K66" s="66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81"/>
      <c r="B67" s="82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69"/>
      <c r="J67" s="65">
        <f t="shared" si="0"/>
        <v>0</v>
      </c>
      <c r="K67" s="66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81"/>
      <c r="B68" s="82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69"/>
      <c r="J68" s="65">
        <f t="shared" si="0"/>
        <v>0</v>
      </c>
      <c r="K68" s="66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81"/>
      <c r="B69" s="82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69"/>
      <c r="J69" s="65">
        <f t="shared" si="0"/>
        <v>0</v>
      </c>
      <c r="K69" s="66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81"/>
      <c r="B70" s="82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69"/>
      <c r="J70" s="65">
        <f t="shared" ref="J70:J73" si="2">I70-(SUM(L70:W70))</f>
        <v>0</v>
      </c>
      <c r="K70" s="66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81"/>
      <c r="B71" s="82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69"/>
      <c r="J71" s="65">
        <f t="shared" si="2"/>
        <v>0</v>
      </c>
      <c r="K71" s="66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81" t="s">
        <v>99</v>
      </c>
      <c r="B72" s="82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69"/>
      <c r="J72" s="65">
        <f t="shared" si="2"/>
        <v>0</v>
      </c>
      <c r="K72" s="66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81"/>
      <c r="B73" s="82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69"/>
      <c r="J73" s="65">
        <f t="shared" si="2"/>
        <v>0</v>
      </c>
      <c r="K73" s="66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A64:A71"/>
    <mergeCell ref="B64:B71"/>
    <mergeCell ref="A72:A73"/>
    <mergeCell ref="B72:B73"/>
    <mergeCell ref="A51:A58"/>
    <mergeCell ref="B51:B58"/>
    <mergeCell ref="A59:A60"/>
    <mergeCell ref="B59:B60"/>
    <mergeCell ref="A61:A63"/>
    <mergeCell ref="B61:B63"/>
    <mergeCell ref="A39:A45"/>
    <mergeCell ref="B39:B45"/>
    <mergeCell ref="A46:A47"/>
    <mergeCell ref="B46:B47"/>
    <mergeCell ref="A48:A49"/>
    <mergeCell ref="B48:B49"/>
    <mergeCell ref="A28:A29"/>
    <mergeCell ref="B28:B29"/>
    <mergeCell ref="A31:A32"/>
    <mergeCell ref="B31:B32"/>
    <mergeCell ref="A35:A37"/>
    <mergeCell ref="B35:B37"/>
    <mergeCell ref="A9:A20"/>
    <mergeCell ref="B9:B20"/>
    <mergeCell ref="A21:A22"/>
    <mergeCell ref="B21:B22"/>
    <mergeCell ref="A24:A26"/>
    <mergeCell ref="B24:B26"/>
    <mergeCell ref="A2:K2"/>
    <mergeCell ref="A4:A6"/>
    <mergeCell ref="B4:B6"/>
    <mergeCell ref="O1:O2"/>
    <mergeCell ref="P1:P2"/>
    <mergeCell ref="A1:C1"/>
    <mergeCell ref="D1:H1"/>
    <mergeCell ref="I1:K1"/>
    <mergeCell ref="L1:L2"/>
    <mergeCell ref="M1:M2"/>
    <mergeCell ref="N1:N2"/>
    <mergeCell ref="U1:U2"/>
    <mergeCell ref="V1:V2"/>
    <mergeCell ref="W1:W2"/>
    <mergeCell ref="Q1:Q2"/>
    <mergeCell ref="R1:R2"/>
    <mergeCell ref="S1:S2"/>
    <mergeCell ref="T1:T2"/>
  </mergeCells>
  <conditionalFormatting sqref="N4:W4">
    <cfRule type="cellIs" dxfId="29" priority="22" stopIfTrue="1" operator="greaterThan">
      <formula>0</formula>
    </cfRule>
    <cfRule type="cellIs" dxfId="28" priority="23" stopIfTrue="1" operator="greaterThan">
      <formula>0</formula>
    </cfRule>
    <cfRule type="cellIs" dxfId="27" priority="24" stopIfTrue="1" operator="greaterThan">
      <formula>0</formula>
    </cfRule>
  </conditionalFormatting>
  <conditionalFormatting sqref="N5:W73">
    <cfRule type="cellIs" dxfId="26" priority="19" stopIfTrue="1" operator="greaterThan">
      <formula>0</formula>
    </cfRule>
    <cfRule type="cellIs" dxfId="25" priority="20" stopIfTrue="1" operator="greaterThan">
      <formula>0</formula>
    </cfRule>
    <cfRule type="cellIs" dxfId="24" priority="21" stopIfTrue="1" operator="greaterThan">
      <formula>0</formula>
    </cfRule>
  </conditionalFormatting>
  <conditionalFormatting sqref="M4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M5:M73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conditionalFormatting sqref="L4">
    <cfRule type="cellIs" dxfId="17" priority="10" stopIfTrue="1" operator="greaterThan">
      <formula>0</formula>
    </cfRule>
    <cfRule type="cellIs" dxfId="16" priority="11" stopIfTrue="1" operator="greaterThan">
      <formula>0</formula>
    </cfRule>
    <cfRule type="cellIs" dxfId="15" priority="12" stopIfTrue="1" operator="greaterThan">
      <formula>0</formula>
    </cfRule>
  </conditionalFormatting>
  <conditionalFormatting sqref="L5:L73">
    <cfRule type="cellIs" dxfId="14" priority="7" stopIfTrue="1" operator="greaterThan">
      <formula>0</formula>
    </cfRule>
    <cfRule type="cellIs" dxfId="13" priority="8" stopIfTrue="1" operator="greaterThan">
      <formula>0</formula>
    </cfRule>
    <cfRule type="cellIs" dxfId="12" priority="9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23" width="12" style="23" customWidth="1"/>
    <col min="24" max="16384" width="9.7109375" style="17"/>
  </cols>
  <sheetData>
    <row r="1" spans="1:23" ht="33" customHeight="1" x14ac:dyDescent="0.25">
      <c r="A1" s="80" t="s">
        <v>49</v>
      </c>
      <c r="B1" s="80"/>
      <c r="C1" s="80"/>
      <c r="D1" s="80" t="s">
        <v>50</v>
      </c>
      <c r="E1" s="80"/>
      <c r="F1" s="80"/>
      <c r="G1" s="80"/>
      <c r="H1" s="80"/>
      <c r="I1" s="80" t="s">
        <v>42</v>
      </c>
      <c r="J1" s="80"/>
      <c r="K1" s="80"/>
      <c r="L1" s="86" t="s">
        <v>94</v>
      </c>
      <c r="M1" s="86" t="s">
        <v>94</v>
      </c>
      <c r="N1" s="86" t="s">
        <v>94</v>
      </c>
      <c r="O1" s="86" t="s">
        <v>94</v>
      </c>
      <c r="P1" s="86" t="s">
        <v>94</v>
      </c>
      <c r="Q1" s="86" t="s">
        <v>94</v>
      </c>
      <c r="R1" s="86" t="s">
        <v>94</v>
      </c>
      <c r="S1" s="86" t="s">
        <v>94</v>
      </c>
      <c r="T1" s="86" t="s">
        <v>94</v>
      </c>
      <c r="U1" s="86" t="s">
        <v>94</v>
      </c>
      <c r="V1" s="86" t="s">
        <v>94</v>
      </c>
      <c r="W1" s="86" t="s">
        <v>94</v>
      </c>
    </row>
    <row r="2" spans="1:23" ht="21.75" customHeight="1" x14ac:dyDescent="0.25">
      <c r="A2" s="80" t="s">
        <v>39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s="18" customFormat="1" ht="45" x14ac:dyDescent="0.2">
      <c r="A3" s="54" t="s">
        <v>3</v>
      </c>
      <c r="B3" s="54" t="s">
        <v>1</v>
      </c>
      <c r="C3" s="55" t="s">
        <v>4</v>
      </c>
      <c r="D3" s="55" t="s">
        <v>6</v>
      </c>
      <c r="E3" s="55" t="s">
        <v>75</v>
      </c>
      <c r="F3" s="55" t="s">
        <v>93</v>
      </c>
      <c r="G3" s="55" t="s">
        <v>28</v>
      </c>
      <c r="H3" s="56" t="s">
        <v>5</v>
      </c>
      <c r="I3" s="57" t="s">
        <v>30</v>
      </c>
      <c r="J3" s="58" t="s">
        <v>0</v>
      </c>
      <c r="K3" s="54" t="s">
        <v>7</v>
      </c>
      <c r="L3" s="60" t="s">
        <v>2</v>
      </c>
      <c r="M3" s="60" t="s">
        <v>2</v>
      </c>
      <c r="N3" s="60" t="s">
        <v>2</v>
      </c>
      <c r="O3" s="60" t="s">
        <v>2</v>
      </c>
      <c r="P3" s="60" t="s">
        <v>2</v>
      </c>
      <c r="Q3" s="60" t="s">
        <v>2</v>
      </c>
      <c r="R3" s="60" t="s">
        <v>2</v>
      </c>
      <c r="S3" s="60" t="s">
        <v>2</v>
      </c>
      <c r="T3" s="60" t="s">
        <v>2</v>
      </c>
      <c r="U3" s="60" t="s">
        <v>2</v>
      </c>
      <c r="V3" s="60" t="s">
        <v>2</v>
      </c>
      <c r="W3" s="60" t="s">
        <v>2</v>
      </c>
    </row>
    <row r="4" spans="1:23" ht="45" x14ac:dyDescent="0.25">
      <c r="A4" s="84" t="s">
        <v>97</v>
      </c>
      <c r="B4" s="83">
        <v>1</v>
      </c>
      <c r="C4" s="61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67"/>
      <c r="J4" s="62">
        <f>I4-(SUM(L4:W4))</f>
        <v>0</v>
      </c>
      <c r="K4" s="63" t="str">
        <f>IF(J4&lt;0,"ATENÇÃO","OK")</f>
        <v>OK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84"/>
      <c r="B5" s="83"/>
      <c r="C5" s="64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67"/>
      <c r="J5" s="62">
        <f>I5-(SUM(L5:W5))</f>
        <v>0</v>
      </c>
      <c r="K5" s="63" t="str">
        <f>IF(J5&lt;0,"ATENÇÃO","OK")</f>
        <v>OK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84"/>
      <c r="B6" s="83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68"/>
      <c r="J6" s="62">
        <f t="shared" ref="J6:J69" si="0">I6-(SUM(L6:W6))</f>
        <v>0</v>
      </c>
      <c r="K6" s="63" t="str">
        <f t="shared" ref="K6:K69" si="1">IF(J6&lt;0,"ATENÇÃO","OK")</f>
        <v>OK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68"/>
      <c r="J7" s="62">
        <f t="shared" si="0"/>
        <v>0</v>
      </c>
      <c r="K7" s="63" t="str">
        <f t="shared" si="1"/>
        <v>OK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68"/>
      <c r="J8" s="62">
        <f t="shared" si="0"/>
        <v>0</v>
      </c>
      <c r="K8" s="63" t="str">
        <f t="shared" si="1"/>
        <v>OK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85" t="s">
        <v>96</v>
      </c>
      <c r="B9" s="79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68"/>
      <c r="J9" s="62">
        <f t="shared" si="0"/>
        <v>0</v>
      </c>
      <c r="K9" s="63" t="str">
        <f t="shared" si="1"/>
        <v>OK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85"/>
      <c r="B10" s="79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68"/>
      <c r="J10" s="62">
        <f t="shared" si="0"/>
        <v>0</v>
      </c>
      <c r="K10" s="63" t="str">
        <f t="shared" si="1"/>
        <v>OK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85"/>
      <c r="B11" s="79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68"/>
      <c r="J11" s="62">
        <f t="shared" si="0"/>
        <v>0</v>
      </c>
      <c r="K11" s="63" t="str">
        <f t="shared" si="1"/>
        <v>OK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85"/>
      <c r="B12" s="79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68"/>
      <c r="J12" s="62">
        <f t="shared" si="0"/>
        <v>0</v>
      </c>
      <c r="K12" s="63" t="str">
        <f t="shared" si="1"/>
        <v>OK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85"/>
      <c r="B13" s="79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68"/>
      <c r="J13" s="62">
        <f t="shared" si="0"/>
        <v>0</v>
      </c>
      <c r="K13" s="63" t="str">
        <f t="shared" si="1"/>
        <v>OK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85"/>
      <c r="B14" s="79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68"/>
      <c r="J14" s="62">
        <f t="shared" si="0"/>
        <v>0</v>
      </c>
      <c r="K14" s="63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85"/>
      <c r="B15" s="79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68"/>
      <c r="J15" s="62">
        <f t="shared" si="0"/>
        <v>0</v>
      </c>
      <c r="K15" s="63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85"/>
      <c r="B16" s="79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68"/>
      <c r="J16" s="62">
        <f t="shared" si="0"/>
        <v>0</v>
      </c>
      <c r="K16" s="63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85"/>
      <c r="B17" s="79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68"/>
      <c r="J17" s="62">
        <f t="shared" si="0"/>
        <v>0</v>
      </c>
      <c r="K17" s="63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85"/>
      <c r="B18" s="79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68"/>
      <c r="J18" s="62">
        <f t="shared" si="0"/>
        <v>0</v>
      </c>
      <c r="K18" s="63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85"/>
      <c r="B19" s="79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68"/>
      <c r="J19" s="62">
        <f t="shared" si="0"/>
        <v>0</v>
      </c>
      <c r="K19" s="63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85"/>
      <c r="B20" s="79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68"/>
      <c r="J20" s="62">
        <f t="shared" si="0"/>
        <v>0</v>
      </c>
      <c r="K20" s="63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81" t="s">
        <v>99</v>
      </c>
      <c r="B21" s="82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69"/>
      <c r="J21" s="65">
        <f t="shared" si="0"/>
        <v>0</v>
      </c>
      <c r="K21" s="66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81"/>
      <c r="B22" s="82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69"/>
      <c r="J22" s="65">
        <f t="shared" si="0"/>
        <v>0</v>
      </c>
      <c r="K22" s="66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68"/>
      <c r="J23" s="62">
        <f t="shared" si="0"/>
        <v>0</v>
      </c>
      <c r="K23" s="63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85" t="s">
        <v>95</v>
      </c>
      <c r="B24" s="79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68"/>
      <c r="J24" s="62">
        <f t="shared" si="0"/>
        <v>0</v>
      </c>
      <c r="K24" s="63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85"/>
      <c r="B25" s="79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68"/>
      <c r="J25" s="62">
        <f t="shared" si="0"/>
        <v>0</v>
      </c>
      <c r="K25" s="63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85"/>
      <c r="B26" s="79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68"/>
      <c r="J26" s="62">
        <f t="shared" si="0"/>
        <v>0</v>
      </c>
      <c r="K26" s="63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69"/>
      <c r="J27" s="65">
        <f t="shared" si="0"/>
        <v>0</v>
      </c>
      <c r="K27" s="66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81" t="s">
        <v>99</v>
      </c>
      <c r="B28" s="82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69"/>
      <c r="J28" s="65">
        <f t="shared" si="0"/>
        <v>0</v>
      </c>
      <c r="K28" s="66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81"/>
      <c r="B29" s="82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69"/>
      <c r="J29" s="65">
        <f t="shared" si="0"/>
        <v>0</v>
      </c>
      <c r="K29" s="66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69"/>
      <c r="J30" s="65">
        <f t="shared" si="0"/>
        <v>0</v>
      </c>
      <c r="K30" s="66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81" t="s">
        <v>99</v>
      </c>
      <c r="B31" s="82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69"/>
      <c r="J31" s="65">
        <f t="shared" si="0"/>
        <v>0</v>
      </c>
      <c r="K31" s="66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81"/>
      <c r="B32" s="82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69"/>
      <c r="J32" s="65">
        <f t="shared" si="0"/>
        <v>0</v>
      </c>
      <c r="K32" s="66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68"/>
      <c r="J33" s="62">
        <f t="shared" si="0"/>
        <v>0</v>
      </c>
      <c r="K33" s="63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68"/>
      <c r="J34" s="62">
        <f t="shared" si="0"/>
        <v>0</v>
      </c>
      <c r="K34" s="63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85" t="s">
        <v>95</v>
      </c>
      <c r="B35" s="79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68"/>
      <c r="J35" s="62">
        <f t="shared" si="0"/>
        <v>0</v>
      </c>
      <c r="K35" s="63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85"/>
      <c r="B36" s="79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68"/>
      <c r="J36" s="62">
        <f t="shared" si="0"/>
        <v>0</v>
      </c>
      <c r="K36" s="63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85"/>
      <c r="B37" s="79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68"/>
      <c r="J37" s="62">
        <f t="shared" si="0"/>
        <v>0</v>
      </c>
      <c r="K37" s="63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68"/>
      <c r="J38" s="62">
        <f t="shared" si="0"/>
        <v>0</v>
      </c>
      <c r="K38" s="63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85" t="s">
        <v>96</v>
      </c>
      <c r="B39" s="79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68"/>
      <c r="J39" s="62">
        <f t="shared" si="0"/>
        <v>0</v>
      </c>
      <c r="K39" s="63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85"/>
      <c r="B40" s="79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68"/>
      <c r="J40" s="62">
        <f t="shared" si="0"/>
        <v>0</v>
      </c>
      <c r="K40" s="63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85"/>
      <c r="B41" s="79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68"/>
      <c r="J41" s="62">
        <f t="shared" si="0"/>
        <v>0</v>
      </c>
      <c r="K41" s="63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85"/>
      <c r="B42" s="79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68"/>
      <c r="J42" s="62">
        <f t="shared" si="0"/>
        <v>0</v>
      </c>
      <c r="K42" s="63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85"/>
      <c r="B43" s="79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68"/>
      <c r="J43" s="62">
        <f t="shared" si="0"/>
        <v>0</v>
      </c>
      <c r="K43" s="63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85"/>
      <c r="B44" s="79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68"/>
      <c r="J44" s="62">
        <f t="shared" si="0"/>
        <v>0</v>
      </c>
      <c r="K44" s="63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85"/>
      <c r="B45" s="79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68"/>
      <c r="J45" s="62">
        <f t="shared" si="0"/>
        <v>0</v>
      </c>
      <c r="K45" s="63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81" t="s">
        <v>99</v>
      </c>
      <c r="B46" s="82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69"/>
      <c r="J46" s="65">
        <f t="shared" si="0"/>
        <v>0</v>
      </c>
      <c r="K46" s="66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81"/>
      <c r="B47" s="82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69"/>
      <c r="J47" s="65">
        <f t="shared" si="0"/>
        <v>0</v>
      </c>
      <c r="K47" s="66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81" t="s">
        <v>99</v>
      </c>
      <c r="B48" s="82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69"/>
      <c r="J48" s="65">
        <f t="shared" si="0"/>
        <v>0</v>
      </c>
      <c r="K48" s="66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81"/>
      <c r="B49" s="82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69"/>
      <c r="J49" s="65">
        <f t="shared" si="0"/>
        <v>0</v>
      </c>
      <c r="K49" s="66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68"/>
      <c r="J50" s="62">
        <f t="shared" si="0"/>
        <v>0</v>
      </c>
      <c r="K50" s="63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81" t="s">
        <v>100</v>
      </c>
      <c r="B51" s="82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69"/>
      <c r="J51" s="65">
        <f t="shared" si="0"/>
        <v>0</v>
      </c>
      <c r="K51" s="66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81"/>
      <c r="B52" s="82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69"/>
      <c r="J52" s="65">
        <f t="shared" si="0"/>
        <v>0</v>
      </c>
      <c r="K52" s="66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81"/>
      <c r="B53" s="82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69"/>
      <c r="J53" s="65">
        <f t="shared" si="0"/>
        <v>0</v>
      </c>
      <c r="K53" s="66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81"/>
      <c r="B54" s="82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69"/>
      <c r="J54" s="65">
        <f t="shared" si="0"/>
        <v>0</v>
      </c>
      <c r="K54" s="66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81"/>
      <c r="B55" s="82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69"/>
      <c r="J55" s="65">
        <f t="shared" si="0"/>
        <v>0</v>
      </c>
      <c r="K55" s="66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81"/>
      <c r="B56" s="82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69"/>
      <c r="J56" s="65">
        <f t="shared" si="0"/>
        <v>0</v>
      </c>
      <c r="K56" s="66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81"/>
      <c r="B57" s="82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69"/>
      <c r="J57" s="65">
        <f t="shared" si="0"/>
        <v>0</v>
      </c>
      <c r="K57" s="66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81"/>
      <c r="B58" s="82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69"/>
      <c r="J58" s="65">
        <f t="shared" si="0"/>
        <v>0</v>
      </c>
      <c r="K58" s="66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81" t="s">
        <v>99</v>
      </c>
      <c r="B59" s="82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69"/>
      <c r="J59" s="65">
        <f t="shared" si="0"/>
        <v>0</v>
      </c>
      <c r="K59" s="66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81"/>
      <c r="B60" s="82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69"/>
      <c r="J60" s="65">
        <f t="shared" si="0"/>
        <v>0</v>
      </c>
      <c r="K60" s="66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81" t="s">
        <v>99</v>
      </c>
      <c r="B61" s="82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69"/>
      <c r="J61" s="65">
        <f t="shared" si="0"/>
        <v>0</v>
      </c>
      <c r="K61" s="66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81"/>
      <c r="B62" s="82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69"/>
      <c r="J62" s="65">
        <f t="shared" si="0"/>
        <v>0</v>
      </c>
      <c r="K62" s="66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81"/>
      <c r="B63" s="82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69"/>
      <c r="J63" s="65">
        <f t="shared" si="0"/>
        <v>0</v>
      </c>
      <c r="K63" s="66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81" t="s">
        <v>100</v>
      </c>
      <c r="B64" s="82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69"/>
      <c r="J64" s="65">
        <f t="shared" si="0"/>
        <v>0</v>
      </c>
      <c r="K64" s="66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81"/>
      <c r="B65" s="82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69"/>
      <c r="J65" s="65">
        <f t="shared" si="0"/>
        <v>0</v>
      </c>
      <c r="K65" s="66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81"/>
      <c r="B66" s="82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69"/>
      <c r="J66" s="65">
        <f t="shared" si="0"/>
        <v>0</v>
      </c>
      <c r="K66" s="66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81"/>
      <c r="B67" s="82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69"/>
      <c r="J67" s="65">
        <f t="shared" si="0"/>
        <v>0</v>
      </c>
      <c r="K67" s="66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81"/>
      <c r="B68" s="82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69"/>
      <c r="J68" s="65">
        <f t="shared" si="0"/>
        <v>0</v>
      </c>
      <c r="K68" s="66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81"/>
      <c r="B69" s="82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69"/>
      <c r="J69" s="65">
        <f t="shared" si="0"/>
        <v>0</v>
      </c>
      <c r="K69" s="66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81"/>
      <c r="B70" s="82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69"/>
      <c r="J70" s="65">
        <f t="shared" ref="J70:J73" si="2">I70-(SUM(L70:W70))</f>
        <v>0</v>
      </c>
      <c r="K70" s="66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81"/>
      <c r="B71" s="82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69"/>
      <c r="J71" s="65">
        <f t="shared" si="2"/>
        <v>0</v>
      </c>
      <c r="K71" s="66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81" t="s">
        <v>99</v>
      </c>
      <c r="B72" s="82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69"/>
      <c r="J72" s="65">
        <f t="shared" si="2"/>
        <v>0</v>
      </c>
      <c r="K72" s="66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81"/>
      <c r="B73" s="82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69"/>
      <c r="J73" s="65">
        <f t="shared" si="2"/>
        <v>0</v>
      </c>
      <c r="K73" s="66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A72:A73"/>
    <mergeCell ref="B72:B73"/>
    <mergeCell ref="A59:A60"/>
    <mergeCell ref="B59:B60"/>
    <mergeCell ref="A61:A63"/>
    <mergeCell ref="B61:B63"/>
    <mergeCell ref="A64:A71"/>
    <mergeCell ref="B64:B71"/>
    <mergeCell ref="A46:A47"/>
    <mergeCell ref="B46:B47"/>
    <mergeCell ref="A48:A49"/>
    <mergeCell ref="B48:B49"/>
    <mergeCell ref="A51:A58"/>
    <mergeCell ref="B51:B58"/>
    <mergeCell ref="A31:A32"/>
    <mergeCell ref="B31:B32"/>
    <mergeCell ref="A35:A37"/>
    <mergeCell ref="B35:B37"/>
    <mergeCell ref="A39:A45"/>
    <mergeCell ref="B39:B45"/>
    <mergeCell ref="A21:A22"/>
    <mergeCell ref="B21:B22"/>
    <mergeCell ref="A24:A26"/>
    <mergeCell ref="B24:B26"/>
    <mergeCell ref="A28:A29"/>
    <mergeCell ref="B28:B29"/>
    <mergeCell ref="A9:A20"/>
    <mergeCell ref="B9:B20"/>
    <mergeCell ref="S1:S2"/>
    <mergeCell ref="L1:L2"/>
    <mergeCell ref="D1:H1"/>
    <mergeCell ref="I1:K1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V1:V2"/>
    <mergeCell ref="W1:W2"/>
    <mergeCell ref="A2:K2"/>
    <mergeCell ref="T1:T2"/>
    <mergeCell ref="U1:U2"/>
  </mergeCells>
  <conditionalFormatting sqref="L4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L5:L73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M4:W4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M5:W73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tabSelected="1" zoomScale="80" zoomScaleNormal="80" workbookViewId="0">
      <selection activeCell="A3" sqref="A3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12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5" style="22" bestFit="1" customWidth="1"/>
    <col min="12" max="12" width="15" style="17" bestFit="1" customWidth="1"/>
    <col min="13" max="13" width="17" style="17" bestFit="1" customWidth="1"/>
    <col min="14" max="16384" width="9.7109375" style="17"/>
  </cols>
  <sheetData>
    <row r="1" spans="1:13" ht="32.25" customHeight="1" x14ac:dyDescent="0.25">
      <c r="A1" s="80" t="s">
        <v>49</v>
      </c>
      <c r="B1" s="80"/>
      <c r="C1" s="80"/>
      <c r="D1" s="80" t="s">
        <v>50</v>
      </c>
      <c r="E1" s="80"/>
      <c r="F1" s="80"/>
      <c r="G1" s="80"/>
      <c r="H1" s="80"/>
      <c r="I1" s="80" t="s">
        <v>42</v>
      </c>
      <c r="J1" s="80"/>
      <c r="K1" s="80"/>
      <c r="L1" s="80"/>
      <c r="M1" s="80"/>
    </row>
    <row r="2" spans="1:13" ht="29.25" customHeight="1" x14ac:dyDescent="0.25">
      <c r="A2" s="80" t="s">
        <v>203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s="18" customFormat="1" ht="60" customHeight="1" x14ac:dyDescent="0.2">
      <c r="A3" s="54" t="s">
        <v>3</v>
      </c>
      <c r="B3" s="54" t="s">
        <v>1</v>
      </c>
      <c r="C3" s="55" t="s">
        <v>4</v>
      </c>
      <c r="D3" s="55" t="s">
        <v>6</v>
      </c>
      <c r="E3" s="55" t="s">
        <v>75</v>
      </c>
      <c r="F3" s="55" t="s">
        <v>93</v>
      </c>
      <c r="G3" s="55" t="s">
        <v>28</v>
      </c>
      <c r="H3" s="56" t="s">
        <v>5</v>
      </c>
      <c r="I3" s="57" t="s">
        <v>30</v>
      </c>
      <c r="J3" s="58" t="s">
        <v>119</v>
      </c>
      <c r="K3" s="54" t="s">
        <v>29</v>
      </c>
      <c r="L3" s="72" t="s">
        <v>43</v>
      </c>
      <c r="M3" s="72" t="s">
        <v>44</v>
      </c>
    </row>
    <row r="4" spans="1:13" ht="30" customHeight="1" x14ac:dyDescent="0.25">
      <c r="A4" s="84" t="s">
        <v>97</v>
      </c>
      <c r="B4" s="83">
        <v>1</v>
      </c>
      <c r="C4" s="61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67">
        <f>Reitoria!I4+ESAG!I4+CEAD!I4+CEART!I4+FAED!I4+CEFID!I4+CESFI!I4+CERES!I4+CEAVI!I4+CCT!I4+CEPLAN!I4+CAV!I4+CEO!I4</f>
        <v>7756</v>
      </c>
      <c r="J4" s="62">
        <f>(Reitoria!I4-Reitoria!J4)+(ESAG!I4-ESAG!J4)+(CEAD!I4-CEAD!J4)+(CEART!I4-CEART!J4)+(FAED!I4-FAED!J4)+(CEFID!I4-CEFID!J4)+(CESFI!I4-CESFI!J4)+(CERES!I4-CERES!J4)+(CEAVI!I4-CEAVI!J4)+(CCT!I4-CCT!J4)+(CEPLAN!I4-CEPLAN!J4)+(CAV!I4-CAV!J4)+(CEO!I4-CEO!J4)</f>
        <v>3383</v>
      </c>
      <c r="K4" s="73">
        <f>I4-J4</f>
        <v>4373</v>
      </c>
      <c r="L4" s="41">
        <f>H4*I4</f>
        <v>43278.48</v>
      </c>
      <c r="M4" s="42">
        <f>H4*J4</f>
        <v>18877.14</v>
      </c>
    </row>
    <row r="5" spans="1:13" ht="45" x14ac:dyDescent="0.25">
      <c r="A5" s="84"/>
      <c r="B5" s="83"/>
      <c r="C5" s="64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67">
        <f>Reitoria!I5+ESAG!I5+CEAD!I5+CEART!I5+FAED!I5+CEFID!I5+CESFI!I5+CERES!I5+CEAVI!I5+CCT!I5+CEPLAN!I5+CAV!I5+CEO!I5</f>
        <v>20520</v>
      </c>
      <c r="J5" s="62">
        <f>(Reitoria!I5-Reitoria!J5)+(ESAG!I5-ESAG!J5)+(CEAD!I5-CEAD!J5)+(CEART!I5-CEART!J5)+(FAED!I5-FAED!J5)+(CEFID!I5-CEFID!J5)+(CESFI!I5-CESFI!J5)+(CERES!I5-CERES!J5)+(CEAVI!I5-CEAVI!J5)+(CCT!I5-CCT!J5)+(CEPLAN!I5-CEPLAN!J5)+(CAV!I5-CAV!J5)+(CEO!I5-CEO!J5)</f>
        <v>6468</v>
      </c>
      <c r="K5" s="73">
        <f t="shared" ref="K5:K50" si="0">I5-J5</f>
        <v>14052</v>
      </c>
      <c r="L5" s="41">
        <f t="shared" ref="L5:L50" si="1">H5*I5</f>
        <v>16210.800000000001</v>
      </c>
      <c r="M5" s="42">
        <f t="shared" ref="M5:M50" si="2">H5*J5</f>
        <v>5109.72</v>
      </c>
    </row>
    <row r="6" spans="1:13" ht="45" x14ac:dyDescent="0.25">
      <c r="A6" s="84"/>
      <c r="B6" s="83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67">
        <f>Reitoria!I6+ESAG!I6+CEAD!I6+CEART!I6+FAED!I6+CEFID!I6+CESFI!I6+CERES!I6+CEAVI!I6+CCT!I6+CEPLAN!I6+CAV!I6+CEO!I6</f>
        <v>75200</v>
      </c>
      <c r="J6" s="62">
        <f>(Reitoria!I6-Reitoria!J6)+(ESAG!I6-ESAG!J6)+(CEAD!I6-CEAD!J6)+(CEART!I6-CEART!J6)+(FAED!I6-FAED!J6)+(CEFID!I6-CEFID!J6)+(CESFI!I6-CESFI!J6)+(CERES!I6-CERES!J6)+(CEAVI!I6-CEAVI!J6)+(CCT!I6-CCT!J6)+(CEPLAN!I6-CEPLAN!J6)+(CAV!I6-CAV!J6)+(CEO!I6-CEO!J6)</f>
        <v>19884</v>
      </c>
      <c r="K6" s="73">
        <f t="shared" si="0"/>
        <v>55316</v>
      </c>
      <c r="L6" s="41">
        <f t="shared" si="1"/>
        <v>55648</v>
      </c>
      <c r="M6" s="42">
        <f t="shared" si="2"/>
        <v>14714.16</v>
      </c>
    </row>
    <row r="7" spans="1:1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67">
        <f>Reitoria!I7+ESAG!I7+CEAD!I7+CEART!I7+FAED!I7+CEFID!I7+CESFI!I7+CERES!I7+CEAVI!I7+CCT!I7+CEPLAN!I7+CAV!I7+CEO!I7</f>
        <v>5604</v>
      </c>
      <c r="J7" s="62">
        <f>(Reitoria!I7-Reitoria!J7)+(ESAG!I7-ESAG!J7)+(CEAD!I7-CEAD!J7)+(CEART!I7-CEART!J7)+(FAED!I7-FAED!J7)+(CEFID!I7-CEFID!J7)+(CESFI!I7-CESFI!J7)+(CERES!I7-CERES!J7)+(CEAVI!I7-CEAVI!J7)+(CCT!I7-CCT!J7)+(CEPLAN!I7-CEPLAN!J7)+(CAV!I7-CAV!J7)+(CEO!I7-CEO!J7)</f>
        <v>3645</v>
      </c>
      <c r="K7" s="73">
        <f t="shared" si="0"/>
        <v>1959</v>
      </c>
      <c r="L7" s="41">
        <f t="shared" si="1"/>
        <v>59962.799999999996</v>
      </c>
      <c r="M7" s="42">
        <f t="shared" si="2"/>
        <v>39001.5</v>
      </c>
    </row>
    <row r="8" spans="1:1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67">
        <f>Reitoria!I8+ESAG!I8+CEAD!I8+CEART!I8+FAED!I8+CEFID!I8+CESFI!I8+CERES!I8+CEAVI!I8+CCT!I8+CEPLAN!I8+CAV!I8+CEO!I8</f>
        <v>6180</v>
      </c>
      <c r="J8" s="62">
        <f>(Reitoria!I8-Reitoria!J8)+(ESAG!I8-ESAG!J8)+(CEAD!I8-CEAD!J8)+(CEART!I8-CEART!J8)+(FAED!I8-FAED!J8)+(CEFID!I8-CEFID!J8)+(CESFI!I8-CESFI!J8)+(CERES!I8-CERES!J8)+(CEAVI!I8-CEAVI!J8)+(CCT!I8-CCT!J8)+(CEPLAN!I8-CEPLAN!J8)+(CAV!I8-CAV!J8)+(CEO!I8-CEO!J8)</f>
        <v>2500</v>
      </c>
      <c r="K8" s="73">
        <f t="shared" si="0"/>
        <v>3680</v>
      </c>
      <c r="L8" s="41">
        <f t="shared" si="1"/>
        <v>11062.2</v>
      </c>
      <c r="M8" s="42">
        <f t="shared" si="2"/>
        <v>4475</v>
      </c>
    </row>
    <row r="9" spans="1:13" ht="30" x14ac:dyDescent="0.25">
      <c r="A9" s="85" t="s">
        <v>96</v>
      </c>
      <c r="B9" s="79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67">
        <f>Reitoria!I9+ESAG!I9+CEAD!I9+CEART!I9+FAED!I9+CEFID!I9+CESFI!I9+CERES!I9+CEAVI!I9+CCT!I9+CEPLAN!I9+CAV!I9+CEO!I9</f>
        <v>335</v>
      </c>
      <c r="J9" s="62">
        <f>(Reitoria!I9-Reitoria!J9)+(ESAG!I9-ESAG!J9)+(CEAD!I9-CEAD!J9)+(CEART!I9-CEART!J9)+(FAED!I9-FAED!J9)+(CEFID!I9-CEFID!J9)+(CESFI!I9-CESFI!J9)+(CERES!I9-CERES!J9)+(CEAVI!I9-CEAVI!J9)+(CCT!I9-CCT!J9)+(CEPLAN!I9-CEPLAN!J9)+(CAV!I9-CAV!J9)+(CEO!I9-CEO!J9)</f>
        <v>218</v>
      </c>
      <c r="K9" s="73">
        <f t="shared" si="0"/>
        <v>117</v>
      </c>
      <c r="L9" s="41">
        <f t="shared" si="1"/>
        <v>613.05000000000007</v>
      </c>
      <c r="M9" s="42">
        <f t="shared" si="2"/>
        <v>398.94</v>
      </c>
    </row>
    <row r="10" spans="1:13" ht="30" x14ac:dyDescent="0.25">
      <c r="A10" s="85"/>
      <c r="B10" s="79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67">
        <f>Reitoria!I10+ESAG!I10+CEAD!I10+CEART!I10+FAED!I10+CEFID!I10+CESFI!I10+CERES!I10+CEAVI!I10+CCT!I10+CEPLAN!I10+CAV!I10+CEO!I10</f>
        <v>530</v>
      </c>
      <c r="J10" s="62">
        <f>(Reitoria!I10-Reitoria!J10)+(ESAG!I10-ESAG!J10)+(CEAD!I10-CEAD!J10)+(CEART!I10-CEART!J10)+(FAED!I10-FAED!J10)+(CEFID!I10-CEFID!J10)+(CESFI!I10-CESFI!J10)+(CERES!I10-CERES!J10)+(CEAVI!I10-CEAVI!J10)+(CCT!I10-CCT!J10)+(CEPLAN!I10-CEPLAN!J10)+(CAV!I10-CAV!J10)+(CEO!I10-CEO!J10)</f>
        <v>275</v>
      </c>
      <c r="K10" s="73">
        <f t="shared" si="0"/>
        <v>255</v>
      </c>
      <c r="L10" s="41">
        <f t="shared" si="1"/>
        <v>747.3</v>
      </c>
      <c r="M10" s="42">
        <f t="shared" si="2"/>
        <v>387.75</v>
      </c>
    </row>
    <row r="11" spans="1:13" ht="30" x14ac:dyDescent="0.25">
      <c r="A11" s="85"/>
      <c r="B11" s="79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67">
        <f>Reitoria!I11+ESAG!I11+CEAD!I11+CEART!I11+FAED!I11+CEFID!I11+CESFI!I11+CERES!I11+CEAVI!I11+CCT!I11+CEPLAN!I11+CAV!I11+CEO!I11</f>
        <v>530</v>
      </c>
      <c r="J11" s="62">
        <f>(Reitoria!I11-Reitoria!J11)+(ESAG!I11-ESAG!J11)+(CEAD!I11-CEAD!J11)+(CEART!I11-CEART!J11)+(FAED!I11-FAED!J11)+(CEFID!I11-CEFID!J11)+(CESFI!I11-CESFI!J11)+(CERES!I11-CERES!J11)+(CEAVI!I11-CEAVI!J11)+(CCT!I11-CCT!J11)+(CEPLAN!I11-CEPLAN!J11)+(CAV!I11-CAV!J11)+(CEO!I11-CEO!J11)</f>
        <v>335</v>
      </c>
      <c r="K11" s="73">
        <f t="shared" si="0"/>
        <v>195</v>
      </c>
      <c r="L11" s="41">
        <f t="shared" si="1"/>
        <v>641.29999999999995</v>
      </c>
      <c r="M11" s="42">
        <f t="shared" si="2"/>
        <v>405.34999999999997</v>
      </c>
    </row>
    <row r="12" spans="1:13" ht="30" x14ac:dyDescent="0.25">
      <c r="A12" s="85"/>
      <c r="B12" s="79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67">
        <f>Reitoria!I12+ESAG!I12+CEAD!I12+CEART!I12+FAED!I12+CEFID!I12+CESFI!I12+CERES!I12+CEAVI!I12+CCT!I12+CEPLAN!I12+CAV!I12+CEO!I12</f>
        <v>650</v>
      </c>
      <c r="J12" s="62">
        <f>(Reitoria!I12-Reitoria!J12)+(ESAG!I12-ESAG!J12)+(CEAD!I12-CEAD!J12)+(CEART!I12-CEART!J12)+(FAED!I12-FAED!J12)+(CEFID!I12-CEFID!J12)+(CESFI!I12-CESFI!J12)+(CERES!I12-CERES!J12)+(CEAVI!I12-CEAVI!J12)+(CCT!I12-CCT!J12)+(CEPLAN!I12-CEPLAN!J12)+(CAV!I12-CAV!J12)+(CEO!I12-CEO!J12)</f>
        <v>255</v>
      </c>
      <c r="K12" s="73">
        <f t="shared" si="0"/>
        <v>395</v>
      </c>
      <c r="L12" s="41">
        <f t="shared" si="1"/>
        <v>1657.4999999999998</v>
      </c>
      <c r="M12" s="42">
        <f t="shared" si="2"/>
        <v>650.25</v>
      </c>
    </row>
    <row r="13" spans="1:13" ht="30" customHeight="1" x14ac:dyDescent="0.25">
      <c r="A13" s="85"/>
      <c r="B13" s="79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67">
        <f>Reitoria!I13+ESAG!I13+CEAD!I13+CEART!I13+FAED!I13+CEFID!I13+CESFI!I13+CERES!I13+CEAVI!I13+CCT!I13+CEPLAN!I13+CAV!I13+CEO!I13</f>
        <v>650</v>
      </c>
      <c r="J13" s="62">
        <f>(Reitoria!I13-Reitoria!J13)+(ESAG!I13-ESAG!J13)+(CEAD!I13-CEAD!J13)+(CEART!I13-CEART!J13)+(FAED!I13-FAED!J13)+(CEFID!I13-CEFID!J13)+(CESFI!I13-CESFI!J13)+(CERES!I13-CERES!J13)+(CEAVI!I13-CEAVI!J13)+(CCT!I13-CCT!J13)+(CEPLAN!I13-CEPLAN!J13)+(CAV!I13-CAV!J13)+(CEO!I13-CEO!J13)</f>
        <v>255</v>
      </c>
      <c r="K13" s="73">
        <f t="shared" si="0"/>
        <v>395</v>
      </c>
      <c r="L13" s="41">
        <f t="shared" si="1"/>
        <v>1553.5</v>
      </c>
      <c r="M13" s="42">
        <f t="shared" si="2"/>
        <v>609.45000000000005</v>
      </c>
    </row>
    <row r="14" spans="1:13" ht="60" x14ac:dyDescent="0.25">
      <c r="A14" s="85"/>
      <c r="B14" s="79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67">
        <f>Reitoria!I14+ESAG!I14+CEAD!I14+CEART!I14+FAED!I14+CEFID!I14+CESFI!I14+CERES!I14+CEAVI!I14+CCT!I14+CEPLAN!I14+CAV!I14+CEO!I14</f>
        <v>1500</v>
      </c>
      <c r="J14" s="62">
        <f>(Reitoria!I14-Reitoria!J14)+(ESAG!I14-ESAG!J14)+(CEAD!I14-CEAD!J14)+(CEART!I14-CEART!J14)+(FAED!I14-FAED!J14)+(CEFID!I14-CEFID!J14)+(CESFI!I14-CESFI!J14)+(CERES!I14-CERES!J14)+(CEAVI!I14-CEAVI!J14)+(CCT!I14-CCT!J14)+(CEPLAN!I14-CEPLAN!J14)+(CAV!I14-CAV!J14)+(CEO!I14-CEO!J14)</f>
        <v>680</v>
      </c>
      <c r="K14" s="73">
        <f t="shared" si="0"/>
        <v>820</v>
      </c>
      <c r="L14" s="41">
        <f t="shared" si="1"/>
        <v>5385</v>
      </c>
      <c r="M14" s="42">
        <f t="shared" si="2"/>
        <v>2441.1999999999998</v>
      </c>
    </row>
    <row r="15" spans="1:13" ht="45" x14ac:dyDescent="0.25">
      <c r="A15" s="85"/>
      <c r="B15" s="79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67">
        <f>Reitoria!I15+ESAG!I15+CEAD!I15+CEART!I15+FAED!I15+CEFID!I15+CESFI!I15+CERES!I15+CEAVI!I15+CCT!I15+CEPLAN!I15+CAV!I15+CEO!I15</f>
        <v>1000</v>
      </c>
      <c r="J15" s="62">
        <f>(Reitoria!I15-Reitoria!J15)+(ESAG!I15-ESAG!J15)+(CEAD!I15-CEAD!J15)+(CEART!I15-CEART!J15)+(FAED!I15-FAED!J15)+(CEFID!I15-CEFID!J15)+(CESFI!I15-CESFI!J15)+(CERES!I15-CERES!J15)+(CEAVI!I15-CEAVI!J15)+(CCT!I15-CCT!J15)+(CEPLAN!I15-CEPLAN!J15)+(CAV!I15-CAV!J15)+(CEO!I15-CEO!J15)</f>
        <v>360</v>
      </c>
      <c r="K15" s="73">
        <f t="shared" si="0"/>
        <v>640</v>
      </c>
      <c r="L15" s="41">
        <f t="shared" si="1"/>
        <v>1240</v>
      </c>
      <c r="M15" s="42">
        <f t="shared" si="2"/>
        <v>446.4</v>
      </c>
    </row>
    <row r="16" spans="1:13" ht="45" x14ac:dyDescent="0.25">
      <c r="A16" s="85"/>
      <c r="B16" s="79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67">
        <f>Reitoria!I16+ESAG!I16+CEAD!I16+CEART!I16+FAED!I16+CEFID!I16+CESFI!I16+CERES!I16+CEAVI!I16+CCT!I16+CEPLAN!I16+CAV!I16+CEO!I16</f>
        <v>1000</v>
      </c>
      <c r="J16" s="62">
        <f>(Reitoria!I16-Reitoria!J16)+(ESAG!I16-ESAG!J16)+(CEAD!I16-CEAD!J16)+(CEART!I16-CEART!J16)+(FAED!I16-FAED!J16)+(CEFID!I16-CEFID!J16)+(CESFI!I16-CESFI!J16)+(CERES!I16-CERES!J16)+(CEAVI!I16-CEAVI!J16)+(CCT!I16-CCT!J16)+(CEPLAN!I16-CEPLAN!J16)+(CAV!I16-CAV!J16)+(CEO!I16-CEO!J16)</f>
        <v>360</v>
      </c>
      <c r="K16" s="73">
        <f t="shared" si="0"/>
        <v>640</v>
      </c>
      <c r="L16" s="41">
        <f t="shared" si="1"/>
        <v>1240</v>
      </c>
      <c r="M16" s="42">
        <f t="shared" si="2"/>
        <v>446.4</v>
      </c>
    </row>
    <row r="17" spans="1:13" ht="45" x14ac:dyDescent="0.25">
      <c r="A17" s="85"/>
      <c r="B17" s="79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67">
        <f>Reitoria!I17+ESAG!I17+CEAD!I17+CEART!I17+FAED!I17+CEFID!I17+CESFI!I17+CERES!I17+CEAVI!I17+CCT!I17+CEPLAN!I17+CAV!I17+CEO!I17</f>
        <v>1000</v>
      </c>
      <c r="J17" s="62">
        <f>(Reitoria!I17-Reitoria!J17)+(ESAG!I17-ESAG!J17)+(CEAD!I17-CEAD!J17)+(CEART!I17-CEART!J17)+(FAED!I17-FAED!J17)+(CEFID!I17-CEFID!J17)+(CESFI!I17-CESFI!J17)+(CERES!I17-CERES!J17)+(CEAVI!I17-CEAVI!J17)+(CCT!I17-CCT!J17)+(CEPLAN!I17-CEPLAN!J17)+(CAV!I17-CAV!J17)+(CEO!I17-CEO!J17)</f>
        <v>350</v>
      </c>
      <c r="K17" s="73">
        <f t="shared" si="0"/>
        <v>650</v>
      </c>
      <c r="L17" s="41">
        <f t="shared" si="1"/>
        <v>940</v>
      </c>
      <c r="M17" s="42">
        <f t="shared" si="2"/>
        <v>329</v>
      </c>
    </row>
    <row r="18" spans="1:13" ht="45" x14ac:dyDescent="0.25">
      <c r="A18" s="85"/>
      <c r="B18" s="79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67">
        <f>Reitoria!I18+ESAG!I18+CEAD!I18+CEART!I18+FAED!I18+CEFID!I18+CESFI!I18+CERES!I18+CEAVI!I18+CCT!I18+CEPLAN!I18+CAV!I18+CEO!I18</f>
        <v>1000</v>
      </c>
      <c r="J18" s="62">
        <f>(Reitoria!I18-Reitoria!J18)+(ESAG!I18-ESAG!J18)+(CEAD!I18-CEAD!J18)+(CEART!I18-CEART!J18)+(FAED!I18-FAED!J18)+(CEFID!I18-CEFID!J18)+(CESFI!I18-CESFI!J18)+(CERES!I18-CERES!J18)+(CEAVI!I18-CEAVI!J18)+(CCT!I18-CCT!J18)+(CEPLAN!I18-CEPLAN!J18)+(CAV!I18-CAV!J18)+(CEO!I18-CEO!J18)</f>
        <v>350</v>
      </c>
      <c r="K18" s="73">
        <f t="shared" si="0"/>
        <v>650</v>
      </c>
      <c r="L18" s="41">
        <f t="shared" si="1"/>
        <v>940</v>
      </c>
      <c r="M18" s="42">
        <f t="shared" si="2"/>
        <v>329</v>
      </c>
    </row>
    <row r="19" spans="1:13" ht="24" customHeight="1" x14ac:dyDescent="0.25">
      <c r="A19" s="85"/>
      <c r="B19" s="79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67">
        <f>Reitoria!I19+ESAG!I19+CEAD!I19+CEART!I19+FAED!I19+CEFID!I19+CESFI!I19+CERES!I19+CEAVI!I19+CCT!I19+CEPLAN!I19+CAV!I19+CEO!I19</f>
        <v>1500</v>
      </c>
      <c r="J19" s="62">
        <f>(Reitoria!I19-Reitoria!J19)+(ESAG!I19-ESAG!J19)+(CEAD!I19-CEAD!J19)+(CEART!I19-CEART!J19)+(FAED!I19-FAED!J19)+(CEFID!I19-CEFID!J19)+(CESFI!I19-CESFI!J19)+(CERES!I19-CERES!J19)+(CEAVI!I19-CEAVI!J19)+(CCT!I19-CCT!J19)+(CEPLAN!I19-CEPLAN!J19)+(CAV!I19-CAV!J19)+(CEO!I19-CEO!J19)</f>
        <v>688</v>
      </c>
      <c r="K19" s="73">
        <f t="shared" si="0"/>
        <v>812</v>
      </c>
      <c r="L19" s="41">
        <f t="shared" si="1"/>
        <v>3285</v>
      </c>
      <c r="M19" s="42">
        <f t="shared" si="2"/>
        <v>1506.72</v>
      </c>
    </row>
    <row r="20" spans="1:13" ht="45" x14ac:dyDescent="0.25">
      <c r="A20" s="85"/>
      <c r="B20" s="79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67">
        <f>Reitoria!I20+ESAG!I20+CEAD!I20+CEART!I20+FAED!I20+CEFID!I20+CESFI!I20+CERES!I20+CEAVI!I20+CCT!I20+CEPLAN!I20+CAV!I20+CEO!I20</f>
        <v>1</v>
      </c>
      <c r="J20" s="62">
        <f>(Reitoria!I20-Reitoria!J20)+(ESAG!I20-ESAG!J20)+(CEAD!I20-CEAD!J20)+(CEART!I20-CEART!J20)+(FAED!I20-FAED!J20)+(CEFID!I20-CEFID!J20)+(CESFI!I20-CESFI!J20)+(CERES!I20-CERES!J20)+(CEAVI!I20-CEAVI!J20)+(CCT!I20-CCT!J20)+(CEPLAN!I20-CEPLAN!J20)+(CAV!I20-CAV!J20)+(CEO!I20-CEO!J20)</f>
        <v>1</v>
      </c>
      <c r="K20" s="73">
        <f t="shared" si="0"/>
        <v>0</v>
      </c>
      <c r="L20" s="41">
        <f t="shared" si="1"/>
        <v>7.59</v>
      </c>
      <c r="M20" s="42">
        <f t="shared" si="2"/>
        <v>7.59</v>
      </c>
    </row>
    <row r="21" spans="1:13" ht="45" x14ac:dyDescent="0.25">
      <c r="A21" s="81" t="s">
        <v>99</v>
      </c>
      <c r="B21" s="82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71"/>
      <c r="J21" s="65"/>
      <c r="K21" s="66"/>
      <c r="L21" s="66"/>
      <c r="M21" s="66"/>
    </row>
    <row r="22" spans="1:13" ht="45" x14ac:dyDescent="0.25">
      <c r="A22" s="81"/>
      <c r="B22" s="82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71"/>
      <c r="J22" s="65"/>
      <c r="K22" s="66"/>
      <c r="L22" s="66"/>
      <c r="M22" s="66"/>
    </row>
    <row r="23" spans="1:1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67">
        <f>Reitoria!I23+ESAG!I23+CEAD!I23+CEART!I23+FAED!I23+CEFID!I23+CESFI!I23+CERES!I23+CEAVI!I23+CCT!I23+CEPLAN!I23+CAV!I23+CEO!I23</f>
        <v>1680</v>
      </c>
      <c r="J23" s="62">
        <f>(Reitoria!I23-Reitoria!J23)+(ESAG!I23-ESAG!J23)+(CEAD!I23-CEAD!J23)+(CEART!I23-CEART!J23)+(FAED!I23-FAED!J23)+(CEFID!I23-CEFID!J23)+(CESFI!I23-CESFI!J23)+(CERES!I23-CERES!J23)+(CEAVI!I23-CEAVI!J23)+(CCT!I23-CCT!J23)+(CEPLAN!I23-CEPLAN!J23)+(CAV!I23-CAV!J23)+(CEO!I23-CEO!J23)</f>
        <v>792</v>
      </c>
      <c r="K23" s="73">
        <f t="shared" si="0"/>
        <v>888</v>
      </c>
      <c r="L23" s="41">
        <f t="shared" si="1"/>
        <v>3276</v>
      </c>
      <c r="M23" s="42">
        <f t="shared" si="2"/>
        <v>1544.3999999999999</v>
      </c>
    </row>
    <row r="24" spans="1:13" ht="45" x14ac:dyDescent="0.25">
      <c r="A24" s="85" t="s">
        <v>95</v>
      </c>
      <c r="B24" s="79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67">
        <f>Reitoria!I24+ESAG!I24+CEAD!I24+CEART!I24+FAED!I24+CEFID!I24+CESFI!I24+CERES!I24+CEAVI!I24+CCT!I24+CEPLAN!I24+CAV!I24+CEO!I24</f>
        <v>100</v>
      </c>
      <c r="J24" s="62">
        <f>(Reitoria!I24-Reitoria!J24)+(ESAG!I24-ESAG!J24)+(CEAD!I24-CEAD!J24)+(CEART!I24-CEART!J24)+(FAED!I24-FAED!J24)+(CEFID!I24-CEFID!J24)+(CESFI!I24-CESFI!J24)+(CERES!I24-CERES!J24)+(CEAVI!I24-CEAVI!J24)+(CCT!I24-CCT!J24)+(CEPLAN!I24-CEPLAN!J24)+(CAV!I24-CAV!J24)+(CEO!I24-CEO!J24)</f>
        <v>100</v>
      </c>
      <c r="K24" s="73">
        <f t="shared" si="0"/>
        <v>0</v>
      </c>
      <c r="L24" s="41">
        <f t="shared" si="1"/>
        <v>781</v>
      </c>
      <c r="M24" s="42">
        <f t="shared" si="2"/>
        <v>781</v>
      </c>
    </row>
    <row r="25" spans="1:13" ht="45" x14ac:dyDescent="0.25">
      <c r="A25" s="85"/>
      <c r="B25" s="79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67">
        <f>Reitoria!I25+ESAG!I25+CEAD!I25+CEART!I25+FAED!I25+CEFID!I25+CESFI!I25+CERES!I25+CEAVI!I25+CCT!I25+CEPLAN!I25+CAV!I25+CEO!I25</f>
        <v>1200</v>
      </c>
      <c r="J25" s="62">
        <f>(Reitoria!I25-Reitoria!J25)+(ESAG!I25-ESAG!J25)+(CEAD!I25-CEAD!J25)+(CEART!I25-CEART!J25)+(FAED!I25-FAED!J25)+(CEFID!I25-CEFID!J25)+(CESFI!I25-CESFI!J25)+(CERES!I25-CERES!J25)+(CEAVI!I25-CEAVI!J25)+(CCT!I25-CCT!J25)+(CEPLAN!I25-CEPLAN!J25)+(CAV!I25-CAV!J25)+(CEO!I25-CEO!J25)</f>
        <v>600</v>
      </c>
      <c r="K25" s="73">
        <f t="shared" si="0"/>
        <v>600</v>
      </c>
      <c r="L25" s="41">
        <f t="shared" si="1"/>
        <v>1344.0000000000002</v>
      </c>
      <c r="M25" s="42">
        <f t="shared" si="2"/>
        <v>672.00000000000011</v>
      </c>
    </row>
    <row r="26" spans="1:13" ht="45" x14ac:dyDescent="0.25">
      <c r="A26" s="85"/>
      <c r="B26" s="79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67">
        <f>Reitoria!I26+ESAG!I26+CEAD!I26+CEART!I26+FAED!I26+CEFID!I26+CESFI!I26+CERES!I26+CEAVI!I26+CCT!I26+CEPLAN!I26+CAV!I26+CEO!I26</f>
        <v>6000</v>
      </c>
      <c r="J26" s="62">
        <f>(Reitoria!I26-Reitoria!J26)+(ESAG!I26-ESAG!J26)+(CEAD!I26-CEAD!J26)+(CEART!I26-CEART!J26)+(FAED!I26-FAED!J26)+(CEFID!I26-CEFID!J26)+(CESFI!I26-CESFI!J26)+(CERES!I26-CERES!J26)+(CEAVI!I26-CEAVI!J26)+(CCT!I26-CCT!J26)+(CEPLAN!I26-CEPLAN!J26)+(CAV!I26-CAV!J26)+(CEO!I26-CEO!J26)</f>
        <v>2400</v>
      </c>
      <c r="K26" s="73">
        <f t="shared" si="0"/>
        <v>3600</v>
      </c>
      <c r="L26" s="41">
        <f t="shared" si="1"/>
        <v>6839.9999999999991</v>
      </c>
      <c r="M26" s="42">
        <f t="shared" si="2"/>
        <v>2735.9999999999995</v>
      </c>
    </row>
    <row r="27" spans="1:1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71"/>
      <c r="J27" s="65"/>
      <c r="K27" s="66"/>
      <c r="L27" s="66"/>
      <c r="M27" s="66"/>
    </row>
    <row r="28" spans="1:13" ht="45" x14ac:dyDescent="0.25">
      <c r="A28" s="81" t="s">
        <v>99</v>
      </c>
      <c r="B28" s="82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71"/>
      <c r="J28" s="65"/>
      <c r="K28" s="66"/>
      <c r="L28" s="66"/>
      <c r="M28" s="66"/>
    </row>
    <row r="29" spans="1:13" ht="45" x14ac:dyDescent="0.25">
      <c r="A29" s="81"/>
      <c r="B29" s="82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71"/>
      <c r="J29" s="65"/>
      <c r="K29" s="66"/>
      <c r="L29" s="66"/>
      <c r="M29" s="66"/>
    </row>
    <row r="30" spans="1:1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71"/>
      <c r="J30" s="65"/>
      <c r="K30" s="66"/>
      <c r="L30" s="66"/>
      <c r="M30" s="66"/>
    </row>
    <row r="31" spans="1:13" ht="45" x14ac:dyDescent="0.25">
      <c r="A31" s="81" t="s">
        <v>99</v>
      </c>
      <c r="B31" s="82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71"/>
      <c r="J31" s="65"/>
      <c r="K31" s="66"/>
      <c r="L31" s="66"/>
      <c r="M31" s="66"/>
    </row>
    <row r="32" spans="1:13" ht="45" x14ac:dyDescent="0.25">
      <c r="A32" s="81"/>
      <c r="B32" s="82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71"/>
      <c r="J32" s="65"/>
      <c r="K32" s="66"/>
      <c r="L32" s="66"/>
      <c r="M32" s="66"/>
    </row>
    <row r="33" spans="1:1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67">
        <f>Reitoria!I33+ESAG!I33+CEAD!I33+CEART!I33+FAED!I33+CEFID!I33+CESFI!I33+CERES!I33+CEAVI!I33+CCT!I33+CEPLAN!I33+CAV!I33+CEO!I33</f>
        <v>500</v>
      </c>
      <c r="J33" s="62">
        <f>(Reitoria!I33-Reitoria!J33)+(ESAG!I33-ESAG!J33)+(CEAD!I33-CEAD!J33)+(CEART!I33-CEART!J33)+(FAED!I33-FAED!J33)+(CEFID!I33-CEFID!J33)+(CESFI!I33-CESFI!J33)+(CERES!I33-CERES!J33)+(CEAVI!I33-CEAVI!J33)+(CCT!I33-CCT!J33)+(CEPLAN!I33-CEPLAN!J33)+(CAV!I33-CAV!J33)+(CEO!I33-CEO!J33)</f>
        <v>160</v>
      </c>
      <c r="K33" s="73">
        <f t="shared" si="0"/>
        <v>340</v>
      </c>
      <c r="L33" s="41">
        <f t="shared" si="1"/>
        <v>4630</v>
      </c>
      <c r="M33" s="42">
        <f t="shared" si="2"/>
        <v>1481.6</v>
      </c>
    </row>
    <row r="34" spans="1:1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67">
        <f>Reitoria!I34+ESAG!I34+CEAD!I34+CEART!I34+FAED!I34+CEFID!I34+CESFI!I34+CERES!I34+CEAVI!I34+CCT!I34+CEPLAN!I34+CAV!I34+CEO!I34</f>
        <v>500</v>
      </c>
      <c r="J34" s="62">
        <f>(Reitoria!I34-Reitoria!J34)+(ESAG!I34-ESAG!J34)+(CEAD!I34-CEAD!J34)+(CEART!I34-CEART!J34)+(FAED!I34-FAED!J34)+(CEFID!I34-CEFID!J34)+(CESFI!I34-CESFI!J34)+(CERES!I34-CERES!J34)+(CEAVI!I34-CEAVI!J34)+(CCT!I34-CCT!J34)+(CEPLAN!I34-CEPLAN!J34)+(CAV!I34-CAV!J34)+(CEO!I34-CEO!J34)</f>
        <v>300</v>
      </c>
      <c r="K34" s="73">
        <f t="shared" si="0"/>
        <v>200</v>
      </c>
      <c r="L34" s="41">
        <f t="shared" si="1"/>
        <v>910</v>
      </c>
      <c r="M34" s="42">
        <f t="shared" si="2"/>
        <v>546</v>
      </c>
    </row>
    <row r="35" spans="1:13" ht="45" x14ac:dyDescent="0.25">
      <c r="A35" s="85" t="s">
        <v>95</v>
      </c>
      <c r="B35" s="79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67">
        <f>Reitoria!I35+ESAG!I35+CEAD!I35+CEART!I35+FAED!I35+CEFID!I35+CESFI!I35+CERES!I35+CEAVI!I35+CCT!I35+CEPLAN!I35+CAV!I35+CEO!I35</f>
        <v>2400</v>
      </c>
      <c r="J35" s="62">
        <f>(Reitoria!I35-Reitoria!J35)+(ESAG!I35-ESAG!J35)+(CEAD!I35-CEAD!J35)+(CEART!I35-CEART!J35)+(FAED!I35-FAED!J35)+(CEFID!I35-CEFID!J35)+(CESFI!I35-CESFI!J35)+(CERES!I35-CERES!J35)+(CEAVI!I35-CEAVI!J35)+(CCT!I35-CCT!J35)+(CEPLAN!I35-CEPLAN!J35)+(CAV!I35-CAV!J35)+(CEO!I35-CEO!J35)</f>
        <v>1250</v>
      </c>
      <c r="K35" s="73">
        <f t="shared" si="0"/>
        <v>1150</v>
      </c>
      <c r="L35" s="41">
        <f t="shared" si="1"/>
        <v>18720</v>
      </c>
      <c r="M35" s="42">
        <f t="shared" si="2"/>
        <v>9750</v>
      </c>
    </row>
    <row r="36" spans="1:13" ht="45" x14ac:dyDescent="0.25">
      <c r="A36" s="85"/>
      <c r="B36" s="79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67">
        <f>Reitoria!I36+ESAG!I36+CEAD!I36+CEART!I36+FAED!I36+CEFID!I36+CESFI!I36+CERES!I36+CEAVI!I36+CCT!I36+CEPLAN!I36+CAV!I36+CEO!I36</f>
        <v>3000</v>
      </c>
      <c r="J36" s="62">
        <f>(Reitoria!I36-Reitoria!J36)+(ESAG!I36-ESAG!J36)+(CEAD!I36-CEAD!J36)+(CEART!I36-CEART!J36)+(FAED!I36-FAED!J36)+(CEFID!I36-CEFID!J36)+(CESFI!I36-CESFI!J36)+(CERES!I36-CERES!J36)+(CEAVI!I36-CEAVI!J36)+(CCT!I36-CCT!J36)+(CEPLAN!I36-CEPLAN!J36)+(CAV!I36-CAV!J36)+(CEO!I36-CEO!J36)</f>
        <v>720</v>
      </c>
      <c r="K36" s="73">
        <f t="shared" si="0"/>
        <v>2280</v>
      </c>
      <c r="L36" s="41">
        <f t="shared" si="1"/>
        <v>3360.0000000000005</v>
      </c>
      <c r="M36" s="42">
        <f t="shared" si="2"/>
        <v>806.40000000000009</v>
      </c>
    </row>
    <row r="37" spans="1:13" ht="45" x14ac:dyDescent="0.25">
      <c r="A37" s="85"/>
      <c r="B37" s="79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67">
        <f>Reitoria!I37+ESAG!I37+CEAD!I37+CEART!I37+FAED!I37+CEFID!I37+CESFI!I37+CERES!I37+CEAVI!I37+CCT!I37+CEPLAN!I37+CAV!I37+CEO!I37</f>
        <v>6000</v>
      </c>
      <c r="J37" s="62">
        <f>(Reitoria!I37-Reitoria!J37)+(ESAG!I37-ESAG!J37)+(CEAD!I37-CEAD!J37)+(CEART!I37-CEART!J37)+(FAED!I37-FAED!J37)+(CEFID!I37-CEFID!J37)+(CESFI!I37-CESFI!J37)+(CERES!I37-CERES!J37)+(CEAVI!I37-CEAVI!J37)+(CCT!I37-CCT!J37)+(CEPLAN!I37-CEPLAN!J37)+(CAV!I37-CAV!J37)+(CEO!I37-CEO!J37)</f>
        <v>2040</v>
      </c>
      <c r="K37" s="73">
        <f t="shared" si="0"/>
        <v>3960</v>
      </c>
      <c r="L37" s="41">
        <f t="shared" si="1"/>
        <v>6839.9999999999991</v>
      </c>
      <c r="M37" s="42">
        <f t="shared" si="2"/>
        <v>2325.6</v>
      </c>
    </row>
    <row r="38" spans="1:1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67">
        <f>Reitoria!I38+ESAG!I38+CEAD!I38+CEART!I38+FAED!I38+CEFID!I38+CESFI!I38+CERES!I38+CEAVI!I38+CCT!I38+CEPLAN!I38+CAV!I38+CEO!I38</f>
        <v>1300</v>
      </c>
      <c r="J38" s="62">
        <f>(Reitoria!I38-Reitoria!J38)+(ESAG!I38-ESAG!J38)+(CEAD!I38-CEAD!J38)+(CEART!I38-CEART!J38)+(FAED!I38-FAED!J38)+(CEFID!I38-CEFID!J38)+(CESFI!I38-CESFI!J38)+(CERES!I38-CERES!J38)+(CEAVI!I38-CEAVI!J38)+(CCT!I38-CCT!J38)+(CEPLAN!I38-CEPLAN!J38)+(CAV!I38-CAV!J38)+(CEO!I38-CEO!J38)</f>
        <v>1200</v>
      </c>
      <c r="K38" s="73">
        <f t="shared" si="0"/>
        <v>100</v>
      </c>
      <c r="L38" s="41">
        <f t="shared" si="1"/>
        <v>14989</v>
      </c>
      <c r="M38" s="42">
        <f t="shared" si="2"/>
        <v>13836</v>
      </c>
    </row>
    <row r="39" spans="1:13" ht="45" x14ac:dyDescent="0.25">
      <c r="A39" s="85" t="s">
        <v>96</v>
      </c>
      <c r="B39" s="79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67">
        <f>Reitoria!I39+ESAG!I39+CEAD!I39+CEART!I39+FAED!I39+CEFID!I39+CESFI!I39+CERES!I39+CEAVI!I39+CCT!I39+CEPLAN!I39+CAV!I39+CEO!I39</f>
        <v>1950</v>
      </c>
      <c r="J39" s="62">
        <f>(Reitoria!I39-Reitoria!J39)+(ESAG!I39-ESAG!J39)+(CEAD!I39-CEAD!J39)+(CEART!I39-CEART!J39)+(FAED!I39-FAED!J39)+(CEFID!I39-CEFID!J39)+(CESFI!I39-CESFI!J39)+(CERES!I39-CERES!J39)+(CEAVI!I39-CEAVI!J39)+(CCT!I39-CCT!J39)+(CEPLAN!I39-CEPLAN!J39)+(CAV!I39-CAV!J39)+(CEO!I39-CEO!J39)</f>
        <v>1150</v>
      </c>
      <c r="K39" s="73">
        <f t="shared" si="0"/>
        <v>800</v>
      </c>
      <c r="L39" s="41">
        <f t="shared" si="1"/>
        <v>3549</v>
      </c>
      <c r="M39" s="42">
        <f t="shared" si="2"/>
        <v>2093</v>
      </c>
    </row>
    <row r="40" spans="1:13" ht="30" x14ac:dyDescent="0.25">
      <c r="A40" s="85"/>
      <c r="B40" s="79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67">
        <f>Reitoria!I40+ESAG!I40+CEAD!I40+CEART!I40+FAED!I40+CEFID!I40+CESFI!I40+CERES!I40+CEAVI!I40+CCT!I40+CEPLAN!I40+CAV!I40+CEO!I40</f>
        <v>220</v>
      </c>
      <c r="J40" s="62">
        <f>(Reitoria!I40-Reitoria!J40)+(ESAG!I40-ESAG!J40)+(CEAD!I40-CEAD!J40)+(CEART!I40-CEART!J40)+(FAED!I40-FAED!J40)+(CEFID!I40-CEFID!J40)+(CESFI!I40-CESFI!J40)+(CERES!I40-CERES!J40)+(CEAVI!I40-CEAVI!J40)+(CCT!I40-CCT!J40)+(CEPLAN!I40-CEPLAN!J40)+(CAV!I40-CAV!J40)+(CEO!I40-CEO!J40)</f>
        <v>88</v>
      </c>
      <c r="K40" s="73">
        <f t="shared" si="0"/>
        <v>132</v>
      </c>
      <c r="L40" s="41">
        <f t="shared" si="1"/>
        <v>402.6</v>
      </c>
      <c r="M40" s="42">
        <f t="shared" si="2"/>
        <v>161.04000000000002</v>
      </c>
    </row>
    <row r="41" spans="1:13" ht="30" x14ac:dyDescent="0.25">
      <c r="A41" s="85"/>
      <c r="B41" s="79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67">
        <f>Reitoria!I41+ESAG!I41+CEAD!I41+CEART!I41+FAED!I41+CEFID!I41+CESFI!I41+CERES!I41+CEAVI!I41+CCT!I41+CEPLAN!I41+CAV!I41+CEO!I41</f>
        <v>150</v>
      </c>
      <c r="J41" s="62">
        <f>(Reitoria!I41-Reitoria!J41)+(ESAG!I41-ESAG!J41)+(CEAD!I41-CEAD!J41)+(CEART!I41-CEART!J41)+(FAED!I41-FAED!J41)+(CEFID!I41-CEFID!J41)+(CESFI!I41-CESFI!J41)+(CERES!I41-CERES!J41)+(CEAVI!I41-CEAVI!J41)+(CCT!I41-CCT!J41)+(CEPLAN!I41-CEPLAN!J41)+(CAV!I41-CAV!J41)+(CEO!I41-CEO!J41)</f>
        <v>150</v>
      </c>
      <c r="K41" s="73">
        <f t="shared" si="0"/>
        <v>0</v>
      </c>
      <c r="L41" s="41">
        <f t="shared" si="1"/>
        <v>211.5</v>
      </c>
      <c r="M41" s="42">
        <f t="shared" si="2"/>
        <v>211.5</v>
      </c>
    </row>
    <row r="42" spans="1:13" ht="30" x14ac:dyDescent="0.25">
      <c r="A42" s="85"/>
      <c r="B42" s="79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67">
        <f>Reitoria!I42+ESAG!I42+CEAD!I42+CEART!I42+FAED!I42+CEFID!I42+CESFI!I42+CERES!I42+CEAVI!I42+CCT!I42+CEPLAN!I42+CAV!I42+CEO!I42</f>
        <v>150</v>
      </c>
      <c r="J42" s="62">
        <f>(Reitoria!I42-Reitoria!J42)+(ESAG!I42-ESAG!J42)+(CEAD!I42-CEAD!J42)+(CEART!I42-CEART!J42)+(FAED!I42-FAED!J42)+(CEFID!I42-CEFID!J42)+(CESFI!I42-CESFI!J42)+(CERES!I42-CERES!J42)+(CEAVI!I42-CEAVI!J42)+(CCT!I42-CCT!J42)+(CEPLAN!I42-CEPLAN!J42)+(CAV!I42-CAV!J42)+(CEO!I42-CEO!J42)</f>
        <v>150</v>
      </c>
      <c r="K42" s="73">
        <f t="shared" si="0"/>
        <v>0</v>
      </c>
      <c r="L42" s="41">
        <f t="shared" si="1"/>
        <v>181.5</v>
      </c>
      <c r="M42" s="42">
        <f t="shared" si="2"/>
        <v>181.5</v>
      </c>
    </row>
    <row r="43" spans="1:13" ht="30" x14ac:dyDescent="0.25">
      <c r="A43" s="85"/>
      <c r="B43" s="79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67">
        <f>Reitoria!I43+ESAG!I43+CEAD!I43+CEART!I43+FAED!I43+CEFID!I43+CESFI!I43+CERES!I43+CEAVI!I43+CCT!I43+CEPLAN!I43+CAV!I43+CEO!I43</f>
        <v>150</v>
      </c>
      <c r="J43" s="62">
        <f>(Reitoria!I43-Reitoria!J43)+(ESAG!I43-ESAG!J43)+(CEAD!I43-CEAD!J43)+(CEART!I43-CEART!J43)+(FAED!I43-FAED!J43)+(CEFID!I43-CEFID!J43)+(CESFI!I43-CESFI!J43)+(CERES!I43-CERES!J43)+(CEAVI!I43-CEAVI!J43)+(CCT!I43-CCT!J43)+(CEPLAN!I43-CEPLAN!J43)+(CAV!I43-CAV!J43)+(CEO!I43-CEO!J43)</f>
        <v>150</v>
      </c>
      <c r="K43" s="73">
        <f t="shared" si="0"/>
        <v>0</v>
      </c>
      <c r="L43" s="41">
        <f t="shared" si="1"/>
        <v>382.5</v>
      </c>
      <c r="M43" s="42">
        <f t="shared" si="2"/>
        <v>382.5</v>
      </c>
    </row>
    <row r="44" spans="1:13" ht="30" x14ac:dyDescent="0.25">
      <c r="A44" s="85"/>
      <c r="B44" s="79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67">
        <f>Reitoria!I44+ESAG!I44+CEAD!I44+CEART!I44+FAED!I44+CEFID!I44+CESFI!I44+CERES!I44+CEAVI!I44+CCT!I44+CEPLAN!I44+CAV!I44+CEO!I44</f>
        <v>150</v>
      </c>
      <c r="J44" s="62">
        <f>(Reitoria!I44-Reitoria!J44)+(ESAG!I44-ESAG!J44)+(CEAD!I44-CEAD!J44)+(CEART!I44-CEART!J44)+(FAED!I44-FAED!J44)+(CEFID!I44-CEFID!J44)+(CESFI!I44-CESFI!J44)+(CERES!I44-CERES!J44)+(CEAVI!I44-CEAVI!J44)+(CCT!I44-CCT!J44)+(CEPLAN!I44-CEPLAN!J44)+(CAV!I44-CAV!J44)+(CEO!I44-CEO!J44)</f>
        <v>150</v>
      </c>
      <c r="K44" s="73">
        <f t="shared" si="0"/>
        <v>0</v>
      </c>
      <c r="L44" s="41">
        <f t="shared" si="1"/>
        <v>358.5</v>
      </c>
      <c r="M44" s="42">
        <f t="shared" si="2"/>
        <v>358.5</v>
      </c>
    </row>
    <row r="45" spans="1:13" ht="45" x14ac:dyDescent="0.25">
      <c r="A45" s="85"/>
      <c r="B45" s="79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67">
        <f>Reitoria!I45+ESAG!I45+CEAD!I45+CEART!I45+FAED!I45+CEFID!I45+CESFI!I45+CERES!I45+CEAVI!I45+CCT!I45+CEPLAN!I45+CAV!I45+CEO!I45</f>
        <v>250</v>
      </c>
      <c r="J45" s="62">
        <f>(Reitoria!I45-Reitoria!J45)+(ESAG!I45-ESAG!J45)+(CEAD!I45-CEAD!J45)+(CEART!I45-CEART!J45)+(FAED!I45-FAED!J45)+(CEFID!I45-CEFID!J45)+(CESFI!I45-CESFI!J45)+(CERES!I45-CERES!J45)+(CEAVI!I45-CEAVI!J45)+(CCT!I45-CCT!J45)+(CEPLAN!I45-CEPLAN!J45)+(CAV!I45-CAV!J45)+(CEO!I45-CEO!J45)</f>
        <v>0</v>
      </c>
      <c r="K45" s="73">
        <f t="shared" si="0"/>
        <v>250</v>
      </c>
      <c r="L45" s="41">
        <f t="shared" si="1"/>
        <v>2380</v>
      </c>
      <c r="M45" s="42">
        <f t="shared" si="2"/>
        <v>0</v>
      </c>
    </row>
    <row r="46" spans="1:13" ht="45" x14ac:dyDescent="0.25">
      <c r="A46" s="81" t="s">
        <v>99</v>
      </c>
      <c r="B46" s="82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71"/>
      <c r="J46" s="65"/>
      <c r="K46" s="66"/>
      <c r="L46" s="66"/>
      <c r="M46" s="66"/>
    </row>
    <row r="47" spans="1:13" ht="45" x14ac:dyDescent="0.25">
      <c r="A47" s="81"/>
      <c r="B47" s="82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71"/>
      <c r="J47" s="65"/>
      <c r="K47" s="66"/>
      <c r="L47" s="66"/>
      <c r="M47" s="66"/>
    </row>
    <row r="48" spans="1:13" ht="45" x14ac:dyDescent="0.25">
      <c r="A48" s="81" t="s">
        <v>99</v>
      </c>
      <c r="B48" s="82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71"/>
      <c r="J48" s="65"/>
      <c r="K48" s="66"/>
      <c r="L48" s="66"/>
      <c r="M48" s="66"/>
    </row>
    <row r="49" spans="1:13" ht="45" x14ac:dyDescent="0.25">
      <c r="A49" s="81"/>
      <c r="B49" s="82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71"/>
      <c r="J49" s="65"/>
      <c r="K49" s="66"/>
      <c r="L49" s="66"/>
      <c r="M49" s="66"/>
    </row>
    <row r="50" spans="1:1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67">
        <f>Reitoria!I50+ESAG!I50+CEAD!I50+CEART!I50+FAED!I50+CEFID!I50+CESFI!I50+CERES!I50+CEAVI!I50+CCT!I50+CEPLAN!I50+CAV!I50+CEO!I50</f>
        <v>800</v>
      </c>
      <c r="J50" s="62">
        <f>(Reitoria!I50-Reitoria!J50)+(ESAG!I50-ESAG!J50)+(CEAD!I50-CEAD!J50)+(CEART!I50-CEART!J50)+(FAED!I50-FAED!J50)+(CEFID!I50-CEFID!J50)+(CESFI!I50-CESFI!J50)+(CERES!I50-CERES!J50)+(CEAVI!I50-CEAVI!J50)+(CCT!I50-CCT!J50)+(CEPLAN!I50-CEPLAN!J50)+(CAV!I50-CAV!J50)+(CEO!I50-CEO!J50)</f>
        <v>800</v>
      </c>
      <c r="K50" s="73">
        <f t="shared" si="0"/>
        <v>0</v>
      </c>
      <c r="L50" s="41">
        <f t="shared" si="1"/>
        <v>7408</v>
      </c>
      <c r="M50" s="42">
        <f t="shared" si="2"/>
        <v>7408</v>
      </c>
    </row>
    <row r="51" spans="1:13" ht="45" x14ac:dyDescent="0.25">
      <c r="A51" s="81" t="s">
        <v>100</v>
      </c>
      <c r="B51" s="82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71"/>
      <c r="J51" s="65"/>
      <c r="K51" s="66"/>
      <c r="L51" s="66"/>
      <c r="M51" s="66"/>
    </row>
    <row r="52" spans="1:13" ht="30" x14ac:dyDescent="0.25">
      <c r="A52" s="81"/>
      <c r="B52" s="82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71"/>
      <c r="J52" s="65"/>
      <c r="K52" s="66"/>
      <c r="L52" s="66"/>
      <c r="M52" s="66"/>
    </row>
    <row r="53" spans="1:13" ht="30" x14ac:dyDescent="0.25">
      <c r="A53" s="81"/>
      <c r="B53" s="82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71"/>
      <c r="J53" s="65"/>
      <c r="K53" s="66"/>
      <c r="L53" s="66"/>
      <c r="M53" s="66"/>
    </row>
    <row r="54" spans="1:13" ht="30" x14ac:dyDescent="0.25">
      <c r="A54" s="81"/>
      <c r="B54" s="82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71"/>
      <c r="J54" s="65"/>
      <c r="K54" s="66"/>
      <c r="L54" s="66"/>
      <c r="M54" s="66"/>
    </row>
    <row r="55" spans="1:13" ht="30" x14ac:dyDescent="0.25">
      <c r="A55" s="81"/>
      <c r="B55" s="82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71"/>
      <c r="J55" s="65"/>
      <c r="K55" s="66"/>
      <c r="L55" s="66"/>
      <c r="M55" s="66"/>
    </row>
    <row r="56" spans="1:13" ht="30" x14ac:dyDescent="0.25">
      <c r="A56" s="81"/>
      <c r="B56" s="82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71"/>
      <c r="J56" s="65"/>
      <c r="K56" s="66"/>
      <c r="L56" s="66"/>
      <c r="M56" s="66"/>
    </row>
    <row r="57" spans="1:13" ht="30" x14ac:dyDescent="0.25">
      <c r="A57" s="81"/>
      <c r="B57" s="82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71"/>
      <c r="J57" s="65"/>
      <c r="K57" s="66"/>
      <c r="L57" s="66"/>
      <c r="M57" s="66"/>
    </row>
    <row r="58" spans="1:13" ht="30" x14ac:dyDescent="0.25">
      <c r="A58" s="81"/>
      <c r="B58" s="82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71"/>
      <c r="J58" s="65"/>
      <c r="K58" s="66"/>
      <c r="L58" s="66"/>
      <c r="M58" s="66"/>
    </row>
    <row r="59" spans="1:13" ht="45" x14ac:dyDescent="0.25">
      <c r="A59" s="81" t="s">
        <v>99</v>
      </c>
      <c r="B59" s="82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71"/>
      <c r="J59" s="65"/>
      <c r="K59" s="66"/>
      <c r="L59" s="66"/>
      <c r="M59" s="66"/>
    </row>
    <row r="60" spans="1:13" ht="45" x14ac:dyDescent="0.25">
      <c r="A60" s="81"/>
      <c r="B60" s="82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71"/>
      <c r="J60" s="65"/>
      <c r="K60" s="66"/>
      <c r="L60" s="66"/>
      <c r="M60" s="66"/>
    </row>
    <row r="61" spans="1:13" ht="45" x14ac:dyDescent="0.25">
      <c r="A61" s="81" t="s">
        <v>99</v>
      </c>
      <c r="B61" s="82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71"/>
      <c r="J61" s="65"/>
      <c r="K61" s="66"/>
      <c r="L61" s="66"/>
      <c r="M61" s="66"/>
    </row>
    <row r="62" spans="1:13" ht="45" x14ac:dyDescent="0.25">
      <c r="A62" s="81"/>
      <c r="B62" s="82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71"/>
      <c r="J62" s="65"/>
      <c r="K62" s="66"/>
      <c r="L62" s="66"/>
      <c r="M62" s="66"/>
    </row>
    <row r="63" spans="1:13" ht="45" x14ac:dyDescent="0.25">
      <c r="A63" s="81"/>
      <c r="B63" s="82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71"/>
      <c r="J63" s="65"/>
      <c r="K63" s="66"/>
      <c r="L63" s="66"/>
      <c r="M63" s="66"/>
    </row>
    <row r="64" spans="1:13" ht="45" x14ac:dyDescent="0.25">
      <c r="A64" s="81" t="s">
        <v>100</v>
      </c>
      <c r="B64" s="82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71"/>
      <c r="J64" s="65"/>
      <c r="K64" s="66"/>
      <c r="L64" s="66"/>
      <c r="M64" s="66"/>
    </row>
    <row r="65" spans="1:13" ht="45" x14ac:dyDescent="0.25">
      <c r="A65" s="81"/>
      <c r="B65" s="82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71"/>
      <c r="J65" s="65"/>
      <c r="K65" s="66"/>
      <c r="L65" s="66"/>
      <c r="M65" s="66"/>
    </row>
    <row r="66" spans="1:13" ht="30" x14ac:dyDescent="0.25">
      <c r="A66" s="81"/>
      <c r="B66" s="82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71"/>
      <c r="J66" s="65"/>
      <c r="K66" s="66"/>
      <c r="L66" s="66"/>
      <c r="M66" s="66"/>
    </row>
    <row r="67" spans="1:13" ht="30" x14ac:dyDescent="0.25">
      <c r="A67" s="81"/>
      <c r="B67" s="82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71"/>
      <c r="J67" s="65"/>
      <c r="K67" s="66"/>
      <c r="L67" s="66"/>
      <c r="M67" s="66"/>
    </row>
    <row r="68" spans="1:13" ht="30" x14ac:dyDescent="0.25">
      <c r="A68" s="81"/>
      <c r="B68" s="82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71"/>
      <c r="J68" s="65"/>
      <c r="K68" s="66"/>
      <c r="L68" s="66"/>
      <c r="M68" s="66"/>
    </row>
    <row r="69" spans="1:13" ht="30" x14ac:dyDescent="0.25">
      <c r="A69" s="81"/>
      <c r="B69" s="82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71"/>
      <c r="J69" s="65"/>
      <c r="K69" s="66"/>
      <c r="L69" s="66"/>
      <c r="M69" s="66"/>
    </row>
    <row r="70" spans="1:13" ht="30" x14ac:dyDescent="0.25">
      <c r="A70" s="81"/>
      <c r="B70" s="82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71"/>
      <c r="J70" s="65"/>
      <c r="K70" s="66"/>
      <c r="L70" s="66"/>
      <c r="M70" s="66"/>
    </row>
    <row r="71" spans="1:13" ht="45" x14ac:dyDescent="0.25">
      <c r="A71" s="81"/>
      <c r="B71" s="82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71"/>
      <c r="J71" s="65"/>
      <c r="K71" s="66"/>
      <c r="L71" s="66"/>
      <c r="M71" s="66"/>
    </row>
    <row r="72" spans="1:13" ht="45" x14ac:dyDescent="0.25">
      <c r="A72" s="81" t="s">
        <v>99</v>
      </c>
      <c r="B72" s="82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71"/>
      <c r="J72" s="65"/>
      <c r="K72" s="66"/>
      <c r="L72" s="66"/>
      <c r="M72" s="66"/>
    </row>
    <row r="73" spans="1:13" ht="45" x14ac:dyDescent="0.25">
      <c r="A73" s="81"/>
      <c r="B73" s="82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71"/>
      <c r="J73" s="65"/>
      <c r="K73" s="66"/>
      <c r="L73" s="66"/>
      <c r="M73" s="66"/>
    </row>
    <row r="74" spans="1:13" ht="27.75" customHeight="1" x14ac:dyDescent="0.25">
      <c r="K74" s="51"/>
      <c r="L74" s="41">
        <f>SUM(L4:L73)</f>
        <v>280976.11999999994</v>
      </c>
      <c r="M74" s="42">
        <f t="shared" ref="M74" si="3">SUM(M4:M73)</f>
        <v>135410.60999999999</v>
      </c>
    </row>
    <row r="76" spans="1:13" ht="15.75" x14ac:dyDescent="0.25">
      <c r="D76" s="24" t="s">
        <v>101</v>
      </c>
      <c r="I76" s="98" t="s">
        <v>120</v>
      </c>
      <c r="J76" s="99"/>
      <c r="K76" s="99"/>
      <c r="L76" s="99"/>
      <c r="M76" s="100"/>
    </row>
    <row r="77" spans="1:13" ht="15.75" x14ac:dyDescent="0.25">
      <c r="D77" s="24" t="s">
        <v>102</v>
      </c>
      <c r="I77" s="89" t="s">
        <v>121</v>
      </c>
      <c r="J77" s="90"/>
      <c r="K77" s="90"/>
      <c r="L77" s="90"/>
      <c r="M77" s="91"/>
    </row>
    <row r="78" spans="1:13" ht="15.75" x14ac:dyDescent="0.25">
      <c r="D78" s="24" t="s">
        <v>103</v>
      </c>
      <c r="I78" s="92" t="s">
        <v>122</v>
      </c>
      <c r="J78" s="93"/>
      <c r="K78" s="93"/>
      <c r="L78" s="93"/>
      <c r="M78" s="94"/>
    </row>
    <row r="79" spans="1:13" ht="15.75" x14ac:dyDescent="0.25">
      <c r="I79" s="35" t="s">
        <v>45</v>
      </c>
      <c r="J79" s="36"/>
      <c r="K79" s="36"/>
      <c r="L79" s="36"/>
      <c r="M79" s="31">
        <f>L74</f>
        <v>280976.11999999994</v>
      </c>
    </row>
    <row r="80" spans="1:13" ht="15.75" x14ac:dyDescent="0.25">
      <c r="I80" s="37" t="s">
        <v>46</v>
      </c>
      <c r="J80" s="38"/>
      <c r="K80" s="38"/>
      <c r="L80" s="38"/>
      <c r="M80" s="32">
        <f>M74</f>
        <v>135410.60999999999</v>
      </c>
    </row>
    <row r="81" spans="9:13" ht="15.75" x14ac:dyDescent="0.25">
      <c r="I81" s="37" t="s">
        <v>47</v>
      </c>
      <c r="J81" s="38"/>
      <c r="K81" s="38"/>
      <c r="L81" s="38"/>
      <c r="M81" s="34"/>
    </row>
    <row r="82" spans="9:13" ht="15.75" x14ac:dyDescent="0.25">
      <c r="I82" s="39" t="s">
        <v>48</v>
      </c>
      <c r="J82" s="40"/>
      <c r="K82" s="40"/>
      <c r="L82" s="40"/>
      <c r="M82" s="33">
        <f>M80/M79</f>
        <v>0.48192924722570735</v>
      </c>
    </row>
    <row r="83" spans="9:13" ht="15.75" x14ac:dyDescent="0.25">
      <c r="I83" s="95" t="s">
        <v>202</v>
      </c>
      <c r="J83" s="96"/>
      <c r="K83" s="96"/>
      <c r="L83" s="96"/>
      <c r="M83" s="97"/>
    </row>
  </sheetData>
  <mergeCells count="38">
    <mergeCell ref="I78:M78"/>
    <mergeCell ref="I83:M83"/>
    <mergeCell ref="I1:M1"/>
    <mergeCell ref="A2:M2"/>
    <mergeCell ref="A64:A71"/>
    <mergeCell ref="B64:B71"/>
    <mergeCell ref="A72:A73"/>
    <mergeCell ref="B72:B73"/>
    <mergeCell ref="I76:M76"/>
    <mergeCell ref="A51:A58"/>
    <mergeCell ref="B51:B58"/>
    <mergeCell ref="A59:A60"/>
    <mergeCell ref="B59:B60"/>
    <mergeCell ref="A61:A63"/>
    <mergeCell ref="B61:B63"/>
    <mergeCell ref="A46:A47"/>
    <mergeCell ref="B46:B47"/>
    <mergeCell ref="A48:A49"/>
    <mergeCell ref="B48:B49"/>
    <mergeCell ref="I77:M77"/>
    <mergeCell ref="A31:A32"/>
    <mergeCell ref="B31:B32"/>
    <mergeCell ref="A35:A37"/>
    <mergeCell ref="B35:B37"/>
    <mergeCell ref="A39:A45"/>
    <mergeCell ref="B39:B45"/>
    <mergeCell ref="A24:A26"/>
    <mergeCell ref="B24:B26"/>
    <mergeCell ref="A28:A29"/>
    <mergeCell ref="A1:C1"/>
    <mergeCell ref="D1:H1"/>
    <mergeCell ref="A4:A6"/>
    <mergeCell ref="B4:B6"/>
    <mergeCell ref="A9:A20"/>
    <mergeCell ref="B9:B20"/>
    <mergeCell ref="A21:A22"/>
    <mergeCell ref="B21:B22"/>
    <mergeCell ref="B28:B2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102" t="s">
        <v>11</v>
      </c>
      <c r="B1" s="102"/>
      <c r="C1" s="102"/>
      <c r="D1" s="102"/>
      <c r="E1" s="102"/>
      <c r="F1" s="102"/>
      <c r="G1" s="102"/>
      <c r="H1" s="102"/>
    </row>
    <row r="2" spans="1:8" ht="20.25" x14ac:dyDescent="0.2">
      <c r="B2" s="5"/>
    </row>
    <row r="3" spans="1:8" ht="47.25" customHeight="1" x14ac:dyDescent="0.2">
      <c r="A3" s="103" t="s">
        <v>12</v>
      </c>
      <c r="B3" s="103"/>
      <c r="C3" s="103"/>
      <c r="D3" s="103"/>
      <c r="E3" s="103"/>
      <c r="F3" s="103"/>
      <c r="G3" s="103"/>
      <c r="H3" s="103"/>
    </row>
    <row r="4" spans="1:8" ht="35.25" customHeight="1" x14ac:dyDescent="0.2">
      <c r="B4" s="6"/>
    </row>
    <row r="5" spans="1:8" ht="15" customHeight="1" x14ac:dyDescent="0.2">
      <c r="A5" s="104" t="s">
        <v>13</v>
      </c>
      <c r="B5" s="104"/>
      <c r="C5" s="104"/>
      <c r="D5" s="104"/>
      <c r="E5" s="104"/>
      <c r="F5" s="104"/>
      <c r="G5" s="104"/>
      <c r="H5" s="104"/>
    </row>
    <row r="6" spans="1:8" ht="15" customHeight="1" x14ac:dyDescent="0.2">
      <c r="A6" s="104" t="s">
        <v>14</v>
      </c>
      <c r="B6" s="104"/>
      <c r="C6" s="104"/>
      <c r="D6" s="104"/>
      <c r="E6" s="104"/>
      <c r="F6" s="104"/>
      <c r="G6" s="104"/>
      <c r="H6" s="104"/>
    </row>
    <row r="7" spans="1:8" ht="15" customHeight="1" x14ac:dyDescent="0.2">
      <c r="A7" s="104" t="s">
        <v>15</v>
      </c>
      <c r="B7" s="104"/>
      <c r="C7" s="104"/>
      <c r="D7" s="104"/>
      <c r="E7" s="104"/>
      <c r="F7" s="104"/>
      <c r="G7" s="104"/>
      <c r="H7" s="104"/>
    </row>
    <row r="8" spans="1:8" ht="15" customHeight="1" x14ac:dyDescent="0.2">
      <c r="A8" s="104" t="s">
        <v>16</v>
      </c>
      <c r="B8" s="104"/>
      <c r="C8" s="104"/>
      <c r="D8" s="104"/>
      <c r="E8" s="104"/>
      <c r="F8" s="104"/>
      <c r="G8" s="104"/>
      <c r="H8" s="104"/>
    </row>
    <row r="9" spans="1:8" ht="30" customHeight="1" x14ac:dyDescent="0.2">
      <c r="B9" s="7"/>
    </row>
    <row r="10" spans="1:8" ht="105" customHeight="1" x14ac:dyDescent="0.2">
      <c r="A10" s="105" t="s">
        <v>17</v>
      </c>
      <c r="B10" s="105"/>
      <c r="C10" s="105"/>
      <c r="D10" s="105"/>
      <c r="E10" s="105"/>
      <c r="F10" s="105"/>
      <c r="G10" s="105"/>
      <c r="H10" s="105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106" t="s">
        <v>23</v>
      </c>
      <c r="B19" s="106"/>
      <c r="C19" s="106"/>
      <c r="D19" s="106"/>
      <c r="E19" s="106"/>
      <c r="F19" s="106"/>
      <c r="G19" s="106"/>
      <c r="H19" s="106"/>
    </row>
    <row r="20" spans="1:8" ht="14.25" x14ac:dyDescent="0.2">
      <c r="A20" s="107" t="s">
        <v>24</v>
      </c>
      <c r="B20" s="107"/>
      <c r="C20" s="107"/>
      <c r="D20" s="107"/>
      <c r="E20" s="107"/>
      <c r="F20" s="107"/>
      <c r="G20" s="107"/>
      <c r="H20" s="107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108" t="s">
        <v>25</v>
      </c>
      <c r="B24" s="108"/>
      <c r="C24" s="108"/>
      <c r="D24" s="108"/>
      <c r="E24" s="108"/>
      <c r="F24" s="108"/>
      <c r="G24" s="108"/>
      <c r="H24" s="108"/>
    </row>
    <row r="25" spans="1:8" ht="15" customHeight="1" x14ac:dyDescent="0.2">
      <c r="A25" s="108" t="s">
        <v>26</v>
      </c>
      <c r="B25" s="108"/>
      <c r="C25" s="108"/>
      <c r="D25" s="108"/>
      <c r="E25" s="108"/>
      <c r="F25" s="108"/>
      <c r="G25" s="108"/>
      <c r="H25" s="108"/>
    </row>
    <row r="26" spans="1:8" ht="15" customHeight="1" x14ac:dyDescent="0.2">
      <c r="A26" s="101" t="s">
        <v>27</v>
      </c>
      <c r="B26" s="101"/>
      <c r="C26" s="101"/>
      <c r="D26" s="101"/>
      <c r="E26" s="101"/>
      <c r="F26" s="101"/>
      <c r="G26" s="101"/>
      <c r="H26" s="101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Reitoria</vt:lpstr>
      <vt:lpstr>ESAG</vt:lpstr>
      <vt:lpstr>CEAD</vt:lpstr>
      <vt:lpstr>CEART</vt:lpstr>
      <vt:lpstr>FAED</vt:lpstr>
      <vt:lpstr>CEFID</vt:lpstr>
      <vt:lpstr>CESFI</vt:lpstr>
      <vt:lpstr>CERES</vt:lpstr>
      <vt:lpstr>CEAVI</vt:lpstr>
      <vt:lpstr>CCT</vt:lpstr>
      <vt:lpstr>CEPLAN</vt:lpstr>
      <vt:lpstr>CAV</vt:lpstr>
      <vt:lpstr>CEO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2016-04-13T18:14:06Z</dcterms:modified>
</cp:coreProperties>
</file>