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0064-2015 - UDESC - Coffee Break - Vig 19.05.16\"/>
    </mc:Choice>
  </mc:AlternateContent>
  <bookViews>
    <workbookView xWindow="0" yWindow="0" windowWidth="6885" windowHeight="4710" tabRatio="857" activeTab="11"/>
  </bookViews>
  <sheets>
    <sheet name="PROEX" sheetId="75" r:id="rId1"/>
    <sheet name="MUSEU" sheetId="108" r:id="rId2"/>
    <sheet name="PROAD" sheetId="105" r:id="rId3"/>
    <sheet name="PROEN" sheetId="106" r:id="rId4"/>
    <sheet name="ESAG" sheetId="112" r:id="rId5"/>
    <sheet name="CEART" sheetId="113" r:id="rId6"/>
    <sheet name="FAED" sheetId="110" r:id="rId7"/>
    <sheet name="CEAD" sheetId="115" r:id="rId8"/>
    <sheet name="CEFID" sheetId="111" r:id="rId9"/>
    <sheet name="CERES" sheetId="114" r:id="rId10"/>
    <sheet name="CESFI" sheetId="117" r:id="rId11"/>
    <sheet name="GESTOR" sheetId="91" r:id="rId12"/>
    <sheet name="Modelo Anexo II IN 002_2014" sheetId="77" r:id="rId13"/>
  </sheets>
  <definedNames>
    <definedName name="diasuteis" localSheetId="11">#REF!</definedName>
    <definedName name="diasuteis" localSheetId="0">#REF!</definedName>
    <definedName name="diasuteis">#REF!</definedName>
    <definedName name="Ferias" localSheetId="11">#REF!</definedName>
    <definedName name="Ferias">#REF!</definedName>
    <definedName name="RD" localSheetId="1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0" i="91" l="1"/>
  <c r="I9" i="117" l="1"/>
  <c r="J9" i="117" s="1"/>
  <c r="I8" i="117"/>
  <c r="J8" i="117" s="1"/>
  <c r="I7" i="117"/>
  <c r="J7" i="117" s="1"/>
  <c r="I6" i="117"/>
  <c r="J6" i="117" s="1"/>
  <c r="I5" i="117"/>
  <c r="J5" i="117" s="1"/>
  <c r="I4" i="117"/>
  <c r="J4" i="117" s="1"/>
  <c r="I9" i="114"/>
  <c r="J9" i="114" s="1"/>
  <c r="I8" i="114"/>
  <c r="J8" i="114" s="1"/>
  <c r="I7" i="114"/>
  <c r="J7" i="114" s="1"/>
  <c r="I6" i="114"/>
  <c r="J6" i="114" s="1"/>
  <c r="I5" i="114"/>
  <c r="J5" i="114" s="1"/>
  <c r="I4" i="114"/>
  <c r="J4" i="114" s="1"/>
  <c r="I9" i="111"/>
  <c r="J9" i="111" s="1"/>
  <c r="I8" i="111"/>
  <c r="J8" i="111" s="1"/>
  <c r="I7" i="111"/>
  <c r="J7" i="111" s="1"/>
  <c r="I6" i="111"/>
  <c r="J6" i="111" s="1"/>
  <c r="I5" i="111"/>
  <c r="J5" i="111" s="1"/>
  <c r="I4" i="111"/>
  <c r="J4" i="111" s="1"/>
  <c r="I9" i="115"/>
  <c r="J9" i="115" s="1"/>
  <c r="I8" i="115"/>
  <c r="J8" i="115" s="1"/>
  <c r="I7" i="115"/>
  <c r="J7" i="115" s="1"/>
  <c r="I6" i="115"/>
  <c r="J6" i="115" s="1"/>
  <c r="I5" i="115"/>
  <c r="J5" i="115" s="1"/>
  <c r="I4" i="115"/>
  <c r="J4" i="115" s="1"/>
  <c r="I9" i="110"/>
  <c r="J9" i="110" s="1"/>
  <c r="I8" i="110"/>
  <c r="J8" i="110" s="1"/>
  <c r="I7" i="110"/>
  <c r="J7" i="110" s="1"/>
  <c r="I6" i="110"/>
  <c r="J6" i="110" s="1"/>
  <c r="I5" i="110"/>
  <c r="J5" i="110" s="1"/>
  <c r="I4" i="110"/>
  <c r="J4" i="110" s="1"/>
  <c r="I9" i="113"/>
  <c r="J9" i="113" s="1"/>
  <c r="I8" i="113"/>
  <c r="J8" i="113" s="1"/>
  <c r="I7" i="113"/>
  <c r="J7" i="113" s="1"/>
  <c r="I6" i="113"/>
  <c r="J6" i="113" s="1"/>
  <c r="I5" i="113"/>
  <c r="J5" i="113" s="1"/>
  <c r="I4" i="113"/>
  <c r="J4" i="113" s="1"/>
  <c r="I9" i="112"/>
  <c r="J9" i="112" s="1"/>
  <c r="I8" i="112"/>
  <c r="J8" i="112" s="1"/>
  <c r="I7" i="112"/>
  <c r="J7" i="112" s="1"/>
  <c r="I6" i="112"/>
  <c r="J6" i="112" s="1"/>
  <c r="I5" i="112"/>
  <c r="J5" i="112" s="1"/>
  <c r="I4" i="112"/>
  <c r="J4" i="112" s="1"/>
  <c r="I9" i="106"/>
  <c r="J9" i="106" s="1"/>
  <c r="I8" i="106"/>
  <c r="J8" i="106" s="1"/>
  <c r="I7" i="106"/>
  <c r="J7" i="106" s="1"/>
  <c r="I6" i="106"/>
  <c r="J6" i="106" s="1"/>
  <c r="I5" i="106"/>
  <c r="J5" i="106" s="1"/>
  <c r="I4" i="106"/>
  <c r="J4" i="106" s="1"/>
  <c r="I9" i="105"/>
  <c r="J9" i="105" s="1"/>
  <c r="I8" i="105"/>
  <c r="J8" i="105" s="1"/>
  <c r="I7" i="105"/>
  <c r="J7" i="105" s="1"/>
  <c r="I6" i="105"/>
  <c r="J6" i="105" s="1"/>
  <c r="I5" i="105"/>
  <c r="J5" i="105" s="1"/>
  <c r="I4" i="105"/>
  <c r="J4" i="105" s="1"/>
  <c r="I9" i="108"/>
  <c r="J9" i="108" s="1"/>
  <c r="I8" i="108"/>
  <c r="J8" i="108" s="1"/>
  <c r="I7" i="108"/>
  <c r="J7" i="108" s="1"/>
  <c r="I6" i="108"/>
  <c r="J6" i="108" s="1"/>
  <c r="I5" i="108"/>
  <c r="J5" i="108" s="1"/>
  <c r="I4" i="108"/>
  <c r="J4" i="108" s="1"/>
  <c r="I4" i="91" l="1"/>
  <c r="L4" i="91" s="1"/>
  <c r="H4" i="91"/>
  <c r="K4" i="91" s="1"/>
  <c r="H9" i="91"/>
  <c r="K9" i="91" s="1"/>
  <c r="H8" i="91"/>
  <c r="K8" i="91" s="1"/>
  <c r="H7" i="91"/>
  <c r="K7" i="91" s="1"/>
  <c r="H6" i="91"/>
  <c r="K6" i="91" s="1"/>
  <c r="H5" i="91"/>
  <c r="K5" i="91" s="1"/>
  <c r="K10" i="91" s="1"/>
  <c r="L15" i="91" s="1"/>
  <c r="I9" i="75"/>
  <c r="I9" i="91" s="1"/>
  <c r="L9" i="91" s="1"/>
  <c r="I8" i="75"/>
  <c r="J8" i="75" s="1"/>
  <c r="I7" i="75"/>
  <c r="I7" i="91" s="1"/>
  <c r="L7" i="91" s="1"/>
  <c r="I6" i="75"/>
  <c r="I6" i="91" s="1"/>
  <c r="L6" i="91" s="1"/>
  <c r="I5" i="75"/>
  <c r="I5" i="91" s="1"/>
  <c r="L5" i="91" s="1"/>
  <c r="I4" i="75"/>
  <c r="J4" i="75" s="1"/>
  <c r="I8" i="91" l="1"/>
  <c r="L8" i="91" s="1"/>
  <c r="L16" i="91" s="1"/>
  <c r="L18" i="91" s="1"/>
  <c r="J7" i="75"/>
  <c r="J5" i="75"/>
  <c r="J9" i="75"/>
  <c r="J6" i="91"/>
  <c r="J7" i="91"/>
  <c r="J6" i="75"/>
  <c r="J5" i="91"/>
  <c r="J9" i="91"/>
  <c r="J4" i="91" l="1"/>
  <c r="J8" i="91"/>
</calcChain>
</file>

<file path=xl/sharedStrings.xml><?xml version="1.0" encoding="utf-8"?>
<sst xmlns="http://schemas.openxmlformats.org/spreadsheetml/2006/main" count="694" uniqueCount="89">
  <si>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</si>
  <si>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</si>
  <si>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</si>
  <si>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</si>
  <si>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</si>
  <si>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</si>
  <si>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</si>
  <si>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</si>
  <si>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</si>
  <si>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</si>
  <si>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</si>
  <si>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</si>
  <si>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</si>
  <si>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</si>
  <si>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</si>
  <si>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</si>
  <si>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</si>
  <si>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</si>
  <si>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</si>
  <si>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</si>
  <si>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</si>
  <si>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</si>
  <si>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</si>
  <si>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</si>
  <si>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</si>
  <si>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</si>
  <si>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</si>
  <si>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</si>
  <si>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</si>
  <si>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</si>
  <si>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</si>
  <si>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CEART</t>
  </si>
  <si>
    <t>CENTRO PARTICIPANTE: CEAD</t>
  </si>
  <si>
    <t>CENTRO PARTICIPANTE: CERES</t>
  </si>
  <si>
    <t>CENTRO PARTICIPANTE: CESFI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</si>
  <si>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</si>
  <si>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</si>
  <si>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</si>
  <si>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</si>
  <si>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</si>
  <si>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</si>
  <si>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</si>
  <si>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</si>
  <si>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*Prazos de Entrega e Pagamento conforme edital</t>
  </si>
  <si>
    <t>Qtde Utilizada</t>
  </si>
  <si>
    <t>CENTRO PARTICIPANTE: ESAG</t>
  </si>
  <si>
    <t>CENTRO PARTICIPANTE: GESTOR</t>
  </si>
  <si>
    <t>PROCESSO: 0064/2015/UDESC</t>
  </si>
  <si>
    <t>OBJETO: FORNECIMENTO DE COFFEE BREAK E COQUETEL PARA EVENTOS DA UDESC</t>
  </si>
  <si>
    <t>VIGÊNCIA DA ATA: 20/05/2015 até 19/05/2016</t>
  </si>
  <si>
    <t>COFFEE BREAK TIPO 1</t>
  </si>
  <si>
    <t>Pessoa</t>
  </si>
  <si>
    <t>339039-23</t>
  </si>
  <si>
    <t xml:space="preserve">COFFEE BREAK TIPO 2 </t>
  </si>
  <si>
    <t>COFFEE BREAK TIPO 3</t>
  </si>
  <si>
    <t>COQUETEL</t>
  </si>
  <si>
    <t>Celeste Alimentação EIRELI ME</t>
  </si>
  <si>
    <t>Villa Gourmet Eventos Ltda</t>
  </si>
  <si>
    <t>CENTRO PARTICIPANTE: PROEX</t>
  </si>
  <si>
    <t>CENTRO PARTICIPANTE: MUSEU</t>
  </si>
  <si>
    <t>CENTRO PARTICIPANTE: PROAD</t>
  </si>
  <si>
    <t>CENTRO PARTICIPANTE: PROEN</t>
  </si>
  <si>
    <t>CENTRO PARTICIPANTE: FAED</t>
  </si>
  <si>
    <t>CENTRO PARTICIPANTE: CEFID</t>
  </si>
  <si>
    <t>Pregão 0064/2015/UDESC - SRP</t>
  </si>
  <si>
    <t>Vigência da Ata: 20/05/2015 até 19/05/2016</t>
  </si>
  <si>
    <t>FORNECIMENTO DE COFFEE BREAK E COQUETEL PARA EVENTOS DA UDESC</t>
  </si>
  <si>
    <r>
      <t>AVISO DE CANCELAMENTO DE REGISTRO DE PREÇOS -</t>
    </r>
    <r>
      <rPr>
        <sz val="8"/>
        <rFont val="Arial"/>
        <family val="2"/>
      </rPr>
      <t xml:space="preserve"> A Fundação Universidade do Estado de Santa Catarina  torna público o cancelamento dos preços registrados na Ata do PP 64/2015 em favor da empresa Celeste Alimentação Eireli ME, CNPJ 18.384.957/0001-44, para fornecimento de coffee break e coquetel para eventos da UDESC. O presente cancelamento se dá com fundamento no art. 106, do Decreto Estadual nº 2.617/2009, c/c o item 13.1.2 do Edital do Pregão Presencial nº 64/2015. Florianópolis, 17/9/2015. </t>
    </r>
    <r>
      <rPr>
        <b/>
        <sz val="8"/>
        <rFont val="Arial"/>
        <family val="2"/>
      </rPr>
      <t>Antonio Heronaldo de Sousa – Reitor da UDESC</t>
    </r>
  </si>
  <si>
    <t xml:space="preserve"> AF/OS nº  949/2015 Qtde. DT</t>
  </si>
  <si>
    <t>AF 962/2015 GISELE</t>
  </si>
  <si>
    <t>AF 963/2015 ANDREA</t>
  </si>
  <si>
    <t>AF PPGAV 1497/2015</t>
  </si>
  <si>
    <t>AF APOTEK 1478/2015</t>
  </si>
  <si>
    <t>AF Densino 1479/2015</t>
  </si>
  <si>
    <t xml:space="preserve"> AF/OS nº  1014/2015 Qtde. DT</t>
  </si>
  <si>
    <t xml:space="preserve"> AF/OS nº  1174/2015 Qtde. DT</t>
  </si>
  <si>
    <t xml:space="preserve"> AF/OS nº  1463/20155 Qtde. DT</t>
  </si>
  <si>
    <t xml:space="preserve"> AF/OS nº  1486/2015 Qtde. DT</t>
  </si>
  <si>
    <t xml:space="preserve"> AF/OS nº  2044/2015 Qtde. DT</t>
  </si>
  <si>
    <t xml:space="preserve"> AF/OS nº 941/2015 Qtde. DT</t>
  </si>
  <si>
    <t xml:space="preserve"> AF/OS nº  1000/2015 Qtde. DT</t>
  </si>
  <si>
    <t xml:space="preserve"> AF/OS nº  1396/2015 Qtde. DT</t>
  </si>
  <si>
    <t xml:space="preserve"> AF/OS nº  1469/2015 Qtde. DT</t>
  </si>
  <si>
    <t xml:space="preserve"> AF nº  1047/2015 Qtde. DT</t>
  </si>
  <si>
    <t xml:space="preserve"> AF nº  1449/2015 Qtde. DT</t>
  </si>
  <si>
    <t xml:space="preserve"> AF/OS nº  954/2015 Qtde. DT</t>
  </si>
  <si>
    <t xml:space="preserve"> AF nº  1254/2015 Qtde. DT</t>
  </si>
  <si>
    <t xml:space="preserve"> AF nº  955/2015 Qtde. DT</t>
  </si>
  <si>
    <t>Resumo Atualizado em Novembro/2015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</si>
</sst>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4" fillId="0" borderId="0"/>
    <xf numFmtId="164" fontId="4" fillId="0" borderId="0" applyFill="0" applyBorder="0" applyAlignment="0" applyProtection="0"/>
    <xf numFmtId="165" fontId="4" fillId="0" borderId="0" applyFill="0" applyBorder="0" applyAlignment="0" applyProtection="0"/>
    <xf numFmtId="0" fontId="5" fillId="0" borderId="0" applyNumberFormat="0" applyFill="0" applyBorder="0" applyAlignment="0" applyProtection="0"/>
    <xf numFmtId="44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9" fontId="4" fillId="0" borderId="0" applyFont="0" applyFill="0" applyBorder="0" applyAlignment="0" applyProtection="0"/>
  </cellStyleXfs>
  <cellXfs count="90">
    <xf numFmtId="0" fontId="0" fillId="0" borderId="0" xfId="0"/>
    <xf numFmtId="0" fontId="7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166" fontId="8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3" applyFont="1" applyFill="1" applyBorder="1" applyAlignment="1" applyProtection="1">
      <alignment horizontal="center" vertical="center" wrapText="1"/>
    </xf>
    <xf numFmtId="0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wrapText="1"/>
    </xf>
    <xf numFmtId="0" fontId="7" fillId="0" borderId="0" xfId="1" applyFont="1" applyFill="1" applyAlignment="1">
      <alignment vertical="center" wrapText="1"/>
    </xf>
    <xf numFmtId="4" fontId="8" fillId="0" borderId="0" xfId="1" applyNumberFormat="1" applyFont="1" applyFill="1" applyAlignment="1">
      <alignment horizontal="center" vertical="center" wrapText="1"/>
    </xf>
    <xf numFmtId="0" fontId="7" fillId="0" borderId="0" xfId="1" applyFont="1" applyFill="1" applyAlignment="1" applyProtection="1">
      <alignment wrapText="1"/>
      <protection locked="0"/>
    </xf>
    <xf numFmtId="3" fontId="7" fillId="0" borderId="0" xfId="1" applyNumberFormat="1" applyFont="1" applyAlignment="1" applyProtection="1">
      <alignment wrapText="1"/>
      <protection locked="0"/>
    </xf>
    <xf numFmtId="0" fontId="7" fillId="0" borderId="0" xfId="1" applyFont="1" applyAlignment="1" applyProtection="1">
      <alignment wrapText="1"/>
      <protection locked="0"/>
    </xf>
    <xf numFmtId="0" fontId="8" fillId="0" borderId="0" xfId="1" applyFont="1" applyFill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44" fontId="7" fillId="0" borderId="1" xfId="5" applyFont="1" applyFill="1" applyBorder="1" applyAlignment="1">
      <alignment vertical="center" wrapText="1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8" fillId="2" borderId="1" xfId="1" applyFont="1" applyFill="1" applyBorder="1" applyAlignment="1" applyProtection="1">
      <alignment horizontal="center" vertical="center" wrapText="1"/>
    </xf>
    <xf numFmtId="166" fontId="8" fillId="2" borderId="1" xfId="1" applyNumberFormat="1" applyFont="1" applyFill="1" applyBorder="1" applyAlignment="1">
      <alignment horizontal="center" vertical="center" wrapText="1"/>
    </xf>
    <xf numFmtId="168" fontId="8" fillId="2" borderId="1" xfId="3" applyNumberFormat="1" applyFont="1" applyFill="1" applyBorder="1" applyAlignment="1" applyProtection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3" fontId="8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18" fillId="9" borderId="7" xfId="1" applyNumberFormat="1" applyFont="1" applyFill="1" applyBorder="1" applyAlignment="1" applyProtection="1">
      <alignment horizontal="right"/>
      <protection locked="0"/>
    </xf>
    <xf numFmtId="9" fontId="18" fillId="9" borderId="8" xfId="13" applyFont="1" applyFill="1" applyBorder="1" applyAlignment="1" applyProtection="1">
      <alignment horizontal="right"/>
      <protection locked="0"/>
    </xf>
    <xf numFmtId="2" fontId="18" fillId="9" borderId="7" xfId="1" applyNumberFormat="1" applyFont="1" applyFill="1" applyBorder="1" applyAlignment="1">
      <alignment horizontal="right"/>
    </xf>
    <xf numFmtId="0" fontId="18" fillId="9" borderId="14" xfId="1" applyFont="1" applyFill="1" applyBorder="1" applyAlignment="1" applyProtection="1">
      <alignment horizontal="left"/>
      <protection locked="0"/>
    </xf>
    <xf numFmtId="0" fontId="18" fillId="9" borderId="0" xfId="1" applyFont="1" applyFill="1" applyBorder="1" applyAlignment="1" applyProtection="1">
      <alignment horizontal="left"/>
      <protection locked="0"/>
    </xf>
    <xf numFmtId="0" fontId="18" fillId="9" borderId="16" xfId="1" applyFont="1" applyFill="1" applyBorder="1" applyAlignment="1" applyProtection="1">
      <alignment horizontal="left"/>
      <protection locked="0"/>
    </xf>
    <xf numFmtId="0" fontId="18" fillId="9" borderId="18" xfId="1" applyFont="1" applyFill="1" applyBorder="1" applyAlignment="1" applyProtection="1">
      <alignment horizontal="left"/>
      <protection locked="0"/>
    </xf>
    <xf numFmtId="44" fontId="7" fillId="8" borderId="1" xfId="9" applyFont="1" applyFill="1" applyBorder="1" applyAlignment="1">
      <alignment vertical="center" wrapText="1"/>
    </xf>
    <xf numFmtId="44" fontId="7" fillId="8" borderId="1" xfId="1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3" fontId="8" fillId="10" borderId="1" xfId="1" applyNumberFormat="1" applyFont="1" applyFill="1" applyBorder="1" applyAlignment="1" applyProtection="1">
      <alignment horizontal="center" vertical="center" wrapText="1"/>
      <protection locked="0"/>
    </xf>
    <xf numFmtId="44" fontId="7" fillId="0" borderId="1" xfId="5" applyFont="1" applyFill="1" applyBorder="1" applyAlignment="1">
      <alignment horizontal="right" vertical="center" wrapText="1"/>
    </xf>
    <xf numFmtId="3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1" applyFont="1" applyFill="1" applyBorder="1" applyAlignment="1" applyProtection="1">
      <alignment horizontal="center" vertical="center" wrapText="1"/>
      <protection locked="0"/>
    </xf>
    <xf numFmtId="14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7" fillId="0" borderId="0" xfId="9" applyFont="1" applyAlignment="1" applyProtection="1">
      <alignment wrapText="1"/>
      <protection locked="0"/>
    </xf>
    <xf numFmtId="44" fontId="7" fillId="0" borderId="0" xfId="1" applyNumberFormat="1" applyFont="1" applyAlignment="1" applyProtection="1">
      <alignment wrapText="1"/>
      <protection locked="0"/>
    </xf>
    <xf numFmtId="44" fontId="8" fillId="0" borderId="0" xfId="1" applyNumberFormat="1" applyFont="1" applyAlignment="1" applyProtection="1">
      <alignment wrapText="1"/>
      <protection locked="0"/>
    </xf>
    <xf numFmtId="3" fontId="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1" fontId="3" fillId="0" borderId="8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0" fontId="8" fillId="6" borderId="1" xfId="0" applyNumberFormat="1" applyFont="1" applyFill="1" applyBorder="1" applyAlignment="1">
      <alignment horizontal="left" vertical="center" wrapText="1"/>
    </xf>
    <xf numFmtId="0" fontId="18" fillId="9" borderId="14" xfId="1" applyFont="1" applyFill="1" applyBorder="1" applyAlignment="1">
      <alignment horizontal="left" vertical="center" wrapText="1"/>
    </xf>
    <xf numFmtId="0" fontId="18" fillId="9" borderId="0" xfId="1" applyFont="1" applyFill="1" applyBorder="1" applyAlignment="1">
      <alignment horizontal="left" vertical="center" wrapText="1"/>
    </xf>
    <xf numFmtId="0" fontId="18" fillId="9" borderId="15" xfId="1" applyFont="1" applyFill="1" applyBorder="1" applyAlignment="1">
      <alignment horizontal="left" vertical="center" wrapText="1"/>
    </xf>
    <xf numFmtId="0" fontId="18" fillId="9" borderId="16" xfId="1" applyFont="1" applyFill="1" applyBorder="1" applyAlignment="1">
      <alignment horizontal="left" vertical="center" wrapText="1"/>
    </xf>
    <xf numFmtId="0" fontId="18" fillId="9" borderId="18" xfId="1" applyFont="1" applyFill="1" applyBorder="1" applyAlignment="1">
      <alignment horizontal="left" vertical="center" wrapText="1"/>
    </xf>
    <xf numFmtId="0" fontId="18" fillId="9" borderId="17" xfId="1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8" fillId="9" borderId="9" xfId="1" applyFont="1" applyFill="1" applyBorder="1" applyAlignment="1" applyProtection="1">
      <alignment horizontal="left"/>
      <protection locked="0"/>
    </xf>
    <xf numFmtId="0" fontId="18" fillId="9" borderId="10" xfId="1" applyFont="1" applyFill="1" applyBorder="1" applyAlignment="1" applyProtection="1">
      <alignment horizontal="left"/>
      <protection locked="0"/>
    </xf>
    <xf numFmtId="0" fontId="18" fillId="9" borderId="11" xfId="1" applyFont="1" applyFill="1" applyBorder="1" applyAlignment="1" applyProtection="1">
      <alignment horizontal="left"/>
      <protection locked="0"/>
    </xf>
    <xf numFmtId="0" fontId="8" fillId="6" borderId="9" xfId="0" applyNumberFormat="1" applyFont="1" applyFill="1" applyBorder="1" applyAlignment="1">
      <alignment horizontal="left" vertical="center" wrapText="1"/>
    </xf>
    <xf numFmtId="0" fontId="8" fillId="6" borderId="10" xfId="0" applyNumberFormat="1" applyFont="1" applyFill="1" applyBorder="1" applyAlignment="1">
      <alignment horizontal="left" vertical="center" wrapText="1"/>
    </xf>
    <xf numFmtId="0" fontId="18" fillId="9" borderId="12" xfId="1" applyFont="1" applyFill="1" applyBorder="1" applyAlignment="1">
      <alignment horizontal="left" vertical="center" wrapText="1"/>
    </xf>
    <xf numFmtId="0" fontId="18" fillId="9" borderId="19" xfId="1" applyFont="1" applyFill="1" applyBorder="1" applyAlignment="1">
      <alignment horizontal="left" vertical="center" wrapText="1"/>
    </xf>
    <xf numFmtId="0" fontId="18" fillId="9" borderId="13" xfId="1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62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11"/>
  <sheetViews>
    <sheetView zoomScale="80" zoomScaleNormal="80" workbookViewId="0">
      <selection activeCell="K1" sqref="K1:L104857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83</v>
      </c>
      <c r="L1" s="59" t="s">
        <v>84</v>
      </c>
      <c r="M1" s="59" t="s">
        <v>42</v>
      </c>
      <c r="N1" s="59" t="s">
        <v>42</v>
      </c>
      <c r="O1" s="59" t="s">
        <v>42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58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55">
        <v>42180</v>
      </c>
      <c r="L3" s="55">
        <v>42230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/>
      <c r="I4" s="34">
        <f>H4-(SUM(K4:V4))</f>
        <v>0</v>
      </c>
      <c r="J4" s="35" t="str">
        <f>IF(I4&lt;0,"ATENÇÃO","OK")</f>
        <v>OK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>
        <v>3000</v>
      </c>
      <c r="I5" s="34">
        <f t="shared" ref="I5:I9" si="0">H5-(SUM(K5:V5))</f>
        <v>3000</v>
      </c>
      <c r="J5" s="35" t="str">
        <f t="shared" ref="J5:J9" si="1">IF(I5&lt;0,"ATENÇÃO","OK")</f>
        <v>OK</v>
      </c>
      <c r="K5" s="52">
        <v>0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>
        <v>1000</v>
      </c>
      <c r="I6" s="34">
        <f t="shared" si="0"/>
        <v>760</v>
      </c>
      <c r="J6" s="35" t="str">
        <f t="shared" si="1"/>
        <v>OK</v>
      </c>
      <c r="K6" s="52">
        <v>40</v>
      </c>
      <c r="L6" s="52">
        <v>200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>
        <v>500</v>
      </c>
      <c r="I7" s="34">
        <f t="shared" si="0"/>
        <v>500</v>
      </c>
      <c r="J7" s="35" t="str">
        <f t="shared" si="1"/>
        <v>OK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/>
      <c r="I8" s="34">
        <f t="shared" si="0"/>
        <v>0</v>
      </c>
      <c r="J8" s="35" t="str">
        <f t="shared" si="1"/>
        <v>OK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/>
      <c r="I9" s="34">
        <f t="shared" si="0"/>
        <v>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1" spans="1:22" x14ac:dyDescent="0.25">
      <c r="D11" s="26" t="s">
        <v>43</v>
      </c>
    </row>
  </sheetData>
  <mergeCells count="20">
    <mergeCell ref="B4:B7"/>
    <mergeCell ref="B8:B9"/>
    <mergeCell ref="A4:A7"/>
    <mergeCell ref="A8:A9"/>
    <mergeCell ref="K1:K2"/>
    <mergeCell ref="A1:C1"/>
    <mergeCell ref="H1:J1"/>
    <mergeCell ref="D1:G1"/>
    <mergeCell ref="A2:J2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</mergeCells>
  <phoneticPr fontId="0" type="noConversion"/>
  <conditionalFormatting sqref="M4:V4">
    <cfRule type="cellIs" dxfId="161" priority="16" stopIfTrue="1" operator="greaterThan">
      <formula>0</formula>
    </cfRule>
    <cfRule type="cellIs" dxfId="160" priority="17" stopIfTrue="1" operator="greaterThan">
      <formula>0</formula>
    </cfRule>
    <cfRule type="cellIs" dxfId="159" priority="18" stopIfTrue="1" operator="greaterThan">
      <formula>0</formula>
    </cfRule>
  </conditionalFormatting>
  <conditionalFormatting sqref="M5:V9">
    <cfRule type="cellIs" dxfId="158" priority="13" stopIfTrue="1" operator="greaterThan">
      <formula>0</formula>
    </cfRule>
    <cfRule type="cellIs" dxfId="157" priority="14" stopIfTrue="1" operator="greaterThan">
      <formula>0</formula>
    </cfRule>
    <cfRule type="cellIs" dxfId="156" priority="15" stopIfTrue="1" operator="greaterThan">
      <formula>0</formula>
    </cfRule>
  </conditionalFormatting>
  <conditionalFormatting sqref="K4">
    <cfRule type="cellIs" dxfId="155" priority="10" stopIfTrue="1" operator="greaterThan">
      <formula>0</formula>
    </cfRule>
    <cfRule type="cellIs" dxfId="154" priority="11" stopIfTrue="1" operator="greaterThan">
      <formula>0</formula>
    </cfRule>
    <cfRule type="cellIs" dxfId="153" priority="12" stopIfTrue="1" operator="greaterThan">
      <formula>0</formula>
    </cfRule>
  </conditionalFormatting>
  <conditionalFormatting sqref="K5:K9">
    <cfRule type="cellIs" dxfId="152" priority="7" stopIfTrue="1" operator="greaterThan">
      <formula>0</formula>
    </cfRule>
    <cfRule type="cellIs" dxfId="151" priority="8" stopIfTrue="1" operator="greaterThan">
      <formula>0</formula>
    </cfRule>
    <cfRule type="cellIs" dxfId="150" priority="9" stopIfTrue="1" operator="greaterThan">
      <formula>0</formula>
    </cfRule>
  </conditionalFormatting>
  <conditionalFormatting sqref="L4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conditionalFormatting sqref="L5:L9">
    <cfRule type="cellIs" dxfId="146" priority="1" stopIfTrue="1" operator="greaterThan">
      <formula>0</formula>
    </cfRule>
    <cfRule type="cellIs" dxfId="145" priority="2" stopIfTrue="1" operator="greaterThan">
      <formula>0</formula>
    </cfRule>
    <cfRule type="cellIs" dxfId="14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="80" zoomScaleNormal="80" workbookViewId="0">
      <selection activeCell="G14" sqref="G1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11" width="13.5703125" style="25" customWidth="1"/>
    <col min="12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85</v>
      </c>
      <c r="L1" s="59" t="s">
        <v>42</v>
      </c>
      <c r="M1" s="59" t="s">
        <v>42</v>
      </c>
      <c r="N1" s="59" t="s">
        <v>42</v>
      </c>
      <c r="O1" s="59" t="s">
        <v>42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59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55">
        <v>42167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/>
      <c r="I4" s="34">
        <f>H4-(SUM(K4:V4))</f>
        <v>0</v>
      </c>
      <c r="J4" s="35" t="str">
        <f>IF(I4&lt;0,"ATENÇÃO","OK")</f>
        <v>OK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/>
      <c r="I5" s="34">
        <f t="shared" ref="I5:I9" si="0">H5-(SUM(K5:V5))</f>
        <v>0</v>
      </c>
      <c r="J5" s="35" t="str">
        <f t="shared" ref="J5:J9" si="1">IF(I5&lt;0,"ATENÇÃO","OK")</f>
        <v>OK</v>
      </c>
      <c r="K5" s="52">
        <v>0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>
        <v>280</v>
      </c>
      <c r="I6" s="34">
        <f t="shared" si="0"/>
        <v>280</v>
      </c>
      <c r="J6" s="35" t="str">
        <f t="shared" si="1"/>
        <v>OK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>
        <v>100</v>
      </c>
      <c r="I7" s="34">
        <f t="shared" si="0"/>
        <v>0</v>
      </c>
      <c r="J7" s="35" t="str">
        <f t="shared" si="1"/>
        <v>OK</v>
      </c>
      <c r="K7" s="52">
        <v>100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/>
      <c r="I8" s="34">
        <f t="shared" si="0"/>
        <v>0</v>
      </c>
      <c r="J8" s="35" t="str">
        <f t="shared" si="1"/>
        <v>OK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/>
      <c r="I9" s="34">
        <f t="shared" si="0"/>
        <v>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0" spans="1:22" x14ac:dyDescent="0.25">
      <c r="K10" s="58"/>
    </row>
    <row r="11" spans="1:22" x14ac:dyDescent="0.25">
      <c r="D11" s="26" t="s">
        <v>43</v>
      </c>
    </row>
  </sheetData>
  <mergeCells count="20">
    <mergeCell ref="A8:A9"/>
    <mergeCell ref="B8:B9"/>
    <mergeCell ref="S1:S2"/>
    <mergeCell ref="L1:L2"/>
    <mergeCell ref="T1:T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7"/>
    <mergeCell ref="B4:B7"/>
    <mergeCell ref="A1:C1"/>
    <mergeCell ref="V1:V2"/>
    <mergeCell ref="U1:U2"/>
  </mergeCells>
  <conditionalFormatting sqref="L4:V4">
    <cfRule type="cellIs" dxfId="143" priority="10" stopIfTrue="1" operator="greaterThan">
      <formula>0</formula>
    </cfRule>
    <cfRule type="cellIs" dxfId="142" priority="11" stopIfTrue="1" operator="greaterThan">
      <formula>0</formula>
    </cfRule>
    <cfRule type="cellIs" dxfId="141" priority="12" stopIfTrue="1" operator="greaterThan">
      <formula>0</formula>
    </cfRule>
  </conditionalFormatting>
  <conditionalFormatting sqref="L5:V9">
    <cfRule type="cellIs" dxfId="140" priority="7" stopIfTrue="1" operator="greaterThan">
      <formula>0</formula>
    </cfRule>
    <cfRule type="cellIs" dxfId="139" priority="8" stopIfTrue="1" operator="greaterThan">
      <formula>0</formula>
    </cfRule>
    <cfRule type="cellIs" dxfId="138" priority="9" stopIfTrue="1" operator="greaterThan">
      <formula>0</formula>
    </cfRule>
  </conditionalFormatting>
  <conditionalFormatting sqref="K4">
    <cfRule type="cellIs" dxfId="137" priority="4" stopIfTrue="1" operator="greaterThan">
      <formula>0</formula>
    </cfRule>
    <cfRule type="cellIs" dxfId="136" priority="5" stopIfTrue="1" operator="greaterThan">
      <formula>0</formula>
    </cfRule>
    <cfRule type="cellIs" dxfId="135" priority="6" stopIfTrue="1" operator="greaterThan">
      <formula>0</formula>
    </cfRule>
  </conditionalFormatting>
  <conditionalFormatting sqref="K5:K9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H13" sqref="H1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11" width="16.7109375" style="25" customWidth="1"/>
    <col min="12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86</v>
      </c>
      <c r="L1" s="59" t="s">
        <v>42</v>
      </c>
      <c r="M1" s="59" t="s">
        <v>42</v>
      </c>
      <c r="N1" s="59" t="s">
        <v>42</v>
      </c>
      <c r="O1" s="59" t="s">
        <v>42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55">
        <v>42207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/>
      <c r="I4" s="34">
        <f>H4-(SUM(K4:V4))</f>
        <v>0</v>
      </c>
      <c r="J4" s="35" t="str">
        <f>IF(I4&lt;0,"ATENÇÃO","OK")</f>
        <v>OK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>
        <v>500</v>
      </c>
      <c r="I5" s="34">
        <f t="shared" ref="I5:I9" si="0">H5-(SUM(K5:V5))</f>
        <v>455</v>
      </c>
      <c r="J5" s="35" t="str">
        <f t="shared" ref="J5:J9" si="1">IF(I5&lt;0,"ATENÇÃO","OK")</f>
        <v>OK</v>
      </c>
      <c r="K5" s="52">
        <v>45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/>
      <c r="I6" s="34">
        <f t="shared" si="0"/>
        <v>0</v>
      </c>
      <c r="J6" s="35" t="str">
        <f t="shared" si="1"/>
        <v>OK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>
        <v>400</v>
      </c>
      <c r="I7" s="34">
        <f t="shared" si="0"/>
        <v>400</v>
      </c>
      <c r="J7" s="35" t="str">
        <f t="shared" si="1"/>
        <v>OK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/>
      <c r="I8" s="34">
        <f t="shared" si="0"/>
        <v>0</v>
      </c>
      <c r="J8" s="35" t="str">
        <f t="shared" si="1"/>
        <v>OK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/>
      <c r="I9" s="34">
        <f t="shared" si="0"/>
        <v>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1" spans="1:22" x14ac:dyDescent="0.25">
      <c r="D11" s="26" t="s">
        <v>43</v>
      </c>
      <c r="K11" s="57"/>
    </row>
    <row r="14" spans="1:22" x14ac:dyDescent="0.25">
      <c r="K14" s="57"/>
    </row>
  </sheetData>
  <mergeCells count="20">
    <mergeCell ref="A8:A9"/>
    <mergeCell ref="B8:B9"/>
    <mergeCell ref="S1:S2"/>
    <mergeCell ref="L1:L2"/>
    <mergeCell ref="T1:T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7"/>
    <mergeCell ref="B4:B7"/>
    <mergeCell ref="A1:C1"/>
    <mergeCell ref="V1:V2"/>
    <mergeCell ref="U1:U2"/>
  </mergeCells>
  <conditionalFormatting sqref="L4:V4">
    <cfRule type="cellIs" dxfId="131" priority="10" stopIfTrue="1" operator="greaterThan">
      <formula>0</formula>
    </cfRule>
    <cfRule type="cellIs" dxfId="130" priority="11" stopIfTrue="1" operator="greaterThan">
      <formula>0</formula>
    </cfRule>
    <cfRule type="cellIs" dxfId="129" priority="12" stopIfTrue="1" operator="greaterThan">
      <formula>0</formula>
    </cfRule>
  </conditionalFormatting>
  <conditionalFormatting sqref="L5:V9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K4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K5:K9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="80" zoomScaleNormal="80" workbookViewId="0">
      <selection activeCell="I13" sqref="I1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11" width="13.140625" style="25" customWidth="1"/>
    <col min="12" max="12" width="14" style="25" customWidth="1"/>
    <col min="13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87</v>
      </c>
      <c r="L1" s="59" t="s">
        <v>86</v>
      </c>
      <c r="M1" s="59" t="s">
        <v>42</v>
      </c>
      <c r="N1" s="59" t="s">
        <v>42</v>
      </c>
      <c r="O1" s="59" t="s">
        <v>42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61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55">
        <v>42167</v>
      </c>
      <c r="L3" s="55">
        <v>42207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/>
      <c r="I4" s="34">
        <f>H4-(SUM(K4:V4))</f>
        <v>0</v>
      </c>
      <c r="J4" s="35" t="str">
        <f>IF(I4&lt;0,"ATENÇÃO","OK")</f>
        <v>OK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>
        <v>500</v>
      </c>
      <c r="I5" s="34">
        <f t="shared" ref="I5:I9" si="0">H5-(SUM(K5:V5))</f>
        <v>140</v>
      </c>
      <c r="J5" s="35" t="str">
        <f t="shared" ref="J5:J9" si="1">IF(I5&lt;0,"ATENÇÃO","OK")</f>
        <v>OK</v>
      </c>
      <c r="K5" s="52">
        <v>180</v>
      </c>
      <c r="L5" s="52">
        <v>180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/>
      <c r="I6" s="34">
        <f t="shared" si="0"/>
        <v>0</v>
      </c>
      <c r="J6" s="35" t="str">
        <f t="shared" si="1"/>
        <v>OK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>
        <v>100</v>
      </c>
      <c r="I7" s="34">
        <f t="shared" si="0"/>
        <v>100</v>
      </c>
      <c r="J7" s="35" t="str">
        <f t="shared" si="1"/>
        <v>OK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/>
      <c r="I8" s="34">
        <f t="shared" si="0"/>
        <v>0</v>
      </c>
      <c r="J8" s="35" t="str">
        <f t="shared" si="1"/>
        <v>OK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/>
      <c r="I9" s="34">
        <f t="shared" si="0"/>
        <v>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0" spans="1:22" x14ac:dyDescent="0.25">
      <c r="L10" s="57"/>
    </row>
    <row r="11" spans="1:22" x14ac:dyDescent="0.25">
      <c r="D11" s="26" t="s">
        <v>43</v>
      </c>
      <c r="K11" s="57"/>
    </row>
  </sheetData>
  <mergeCells count="20">
    <mergeCell ref="A8:A9"/>
    <mergeCell ref="B8:B9"/>
    <mergeCell ref="S1:S2"/>
    <mergeCell ref="L1:L2"/>
    <mergeCell ref="T1:T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7"/>
    <mergeCell ref="B4:B7"/>
    <mergeCell ref="A1:C1"/>
    <mergeCell ref="V1:V2"/>
    <mergeCell ref="U1:U2"/>
  </mergeCells>
  <conditionalFormatting sqref="M4:V4">
    <cfRule type="cellIs" dxfId="119" priority="16" stopIfTrue="1" operator="greaterThan">
      <formula>0</formula>
    </cfRule>
    <cfRule type="cellIs" dxfId="118" priority="17" stopIfTrue="1" operator="greaterThan">
      <formula>0</formula>
    </cfRule>
    <cfRule type="cellIs" dxfId="117" priority="18" stopIfTrue="1" operator="greaterThan">
      <formula>0</formula>
    </cfRule>
  </conditionalFormatting>
  <conditionalFormatting sqref="M5:V9">
    <cfRule type="cellIs" dxfId="116" priority="13" stopIfTrue="1" operator="greaterThan">
      <formula>0</formula>
    </cfRule>
    <cfRule type="cellIs" dxfId="115" priority="14" stopIfTrue="1" operator="greaterThan">
      <formula>0</formula>
    </cfRule>
    <cfRule type="cellIs" dxfId="114" priority="15" stopIfTrue="1" operator="greaterThan">
      <formula>0</formula>
    </cfRule>
  </conditionalFormatting>
  <conditionalFormatting sqref="K4">
    <cfRule type="cellIs" dxfId="113" priority="10" stopIfTrue="1" operator="greaterThan">
      <formula>0</formula>
    </cfRule>
    <cfRule type="cellIs" dxfId="112" priority="11" stopIfTrue="1" operator="greaterThan">
      <formula>0</formula>
    </cfRule>
    <cfRule type="cellIs" dxfId="111" priority="12" stopIfTrue="1" operator="greaterThan">
      <formula>0</formula>
    </cfRule>
  </conditionalFormatting>
  <conditionalFormatting sqref="K5:K9">
    <cfRule type="cellIs" dxfId="110" priority="7" stopIfTrue="1" operator="greaterThan">
      <formula>0</formula>
    </cfRule>
    <cfRule type="cellIs" dxfId="109" priority="8" stopIfTrue="1" operator="greaterThan">
      <formula>0</formula>
    </cfRule>
    <cfRule type="cellIs" dxfId="108" priority="9" stopIfTrue="1" operator="greaterThan">
      <formula>0</formula>
    </cfRule>
  </conditionalFormatting>
  <conditionalFormatting sqref="L4">
    <cfRule type="cellIs" dxfId="107" priority="4" stopIfTrue="1" operator="greaterThan">
      <formula>0</formula>
    </cfRule>
    <cfRule type="cellIs" dxfId="106" priority="5" stopIfTrue="1" operator="greaterThan">
      <formula>0</formula>
    </cfRule>
    <cfRule type="cellIs" dxfId="105" priority="6" stopIfTrue="1" operator="greaterThan">
      <formula>0</formula>
    </cfRule>
  </conditionalFormatting>
  <conditionalFormatting sqref="L5:L9">
    <cfRule type="cellIs" dxfId="104" priority="1" stopIfTrue="1" operator="greaterThan">
      <formula>0</formula>
    </cfRule>
    <cfRule type="cellIs" dxfId="103" priority="2" stopIfTrue="1" operator="greaterThan">
      <formula>0</formula>
    </cfRule>
    <cfRule type="cellIs" dxfId="10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="80" zoomScaleNormal="80" workbookViewId="0">
      <selection activeCell="H4" sqref="H4:H9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42</v>
      </c>
      <c r="L1" s="59" t="s">
        <v>42</v>
      </c>
      <c r="M1" s="59" t="s">
        <v>42</v>
      </c>
      <c r="N1" s="59" t="s">
        <v>42</v>
      </c>
      <c r="O1" s="59" t="s">
        <v>42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45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/>
      <c r="I4" s="34">
        <f>H4-(SUM(K4:V4))</f>
        <v>0</v>
      </c>
      <c r="J4" s="35" t="str">
        <f>IF(I4&lt;0,"ATENÇÃO","OK")</f>
        <v>OK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/>
      <c r="I5" s="34">
        <f t="shared" ref="I5:I9" si="0">H5-(SUM(K5:V5))</f>
        <v>0</v>
      </c>
      <c r="J5" s="35" t="str">
        <f t="shared" ref="J5:J9" si="1">IF(I5&lt;0,"ATENÇÃO","OK")</f>
        <v>OK</v>
      </c>
      <c r="K5" s="52">
        <v>0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>
        <v>1500</v>
      </c>
      <c r="I6" s="34">
        <f t="shared" si="0"/>
        <v>1500</v>
      </c>
      <c r="J6" s="35" t="str">
        <f t="shared" si="1"/>
        <v>OK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>
        <v>1000</v>
      </c>
      <c r="I7" s="34">
        <f t="shared" si="0"/>
        <v>1000</v>
      </c>
      <c r="J7" s="35" t="str">
        <f t="shared" si="1"/>
        <v>OK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/>
      <c r="I8" s="34">
        <f t="shared" si="0"/>
        <v>0</v>
      </c>
      <c r="J8" s="35" t="str">
        <f t="shared" si="1"/>
        <v>OK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/>
      <c r="I9" s="34">
        <f t="shared" si="0"/>
        <v>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1" spans="1:22" x14ac:dyDescent="0.25">
      <c r="D11" s="26" t="s">
        <v>43</v>
      </c>
    </row>
  </sheetData>
  <mergeCells count="20">
    <mergeCell ref="A8:A9"/>
    <mergeCell ref="B8:B9"/>
    <mergeCell ref="S1:S2"/>
    <mergeCell ref="L1:L2"/>
    <mergeCell ref="T1:T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7"/>
    <mergeCell ref="B4:B7"/>
    <mergeCell ref="A1:C1"/>
    <mergeCell ref="V1:V2"/>
    <mergeCell ref="U1:U2"/>
  </mergeCells>
  <conditionalFormatting sqref="K4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K5:K9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L4:V4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L5:V9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80" zoomScaleNormal="80" workbookViewId="0">
      <selection activeCell="N17" sqref="N1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13" width="12" style="25" customWidth="1"/>
    <col min="14" max="14" width="13.7109375" style="25" bestFit="1" customWidth="1"/>
    <col min="15" max="15" width="12.7109375" style="25" bestFit="1" customWidth="1"/>
    <col min="16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69</v>
      </c>
      <c r="L1" s="59" t="s">
        <v>70</v>
      </c>
      <c r="M1" s="59" t="s">
        <v>71</v>
      </c>
      <c r="N1" s="59" t="s">
        <v>72</v>
      </c>
      <c r="O1" s="59" t="s">
        <v>73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31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55">
        <v>42170</v>
      </c>
      <c r="L3" s="55">
        <v>42170</v>
      </c>
      <c r="M3" s="19"/>
      <c r="N3" s="55">
        <v>42236</v>
      </c>
      <c r="O3" s="55">
        <v>42236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>
        <v>53</v>
      </c>
      <c r="I4" s="34">
        <f>H4-(SUM(K4:V4))</f>
        <v>3</v>
      </c>
      <c r="J4" s="35" t="str">
        <f>IF(I4&lt;0,"ATENÇÃO","OK")</f>
        <v>OK</v>
      </c>
      <c r="K4" s="52">
        <v>0</v>
      </c>
      <c r="L4" s="52">
        <v>0</v>
      </c>
      <c r="M4" s="52">
        <v>50</v>
      </c>
      <c r="N4" s="52"/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>
        <v>1383</v>
      </c>
      <c r="I5" s="34">
        <f t="shared" ref="I5:I9" si="0">H5-(SUM(K5:V5))</f>
        <v>1048</v>
      </c>
      <c r="J5" s="35" t="str">
        <f t="shared" ref="J5:J9" si="1">IF(I5&lt;0,"ATENÇÃO","OK")</f>
        <v>OK</v>
      </c>
      <c r="K5" s="52">
        <v>80</v>
      </c>
      <c r="L5" s="52">
        <v>80</v>
      </c>
      <c r="M5" s="52"/>
      <c r="N5" s="52">
        <v>50</v>
      </c>
      <c r="O5" s="52">
        <v>125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>
        <v>690</v>
      </c>
      <c r="I6" s="34">
        <f t="shared" si="0"/>
        <v>690</v>
      </c>
      <c r="J6" s="35" t="str">
        <f t="shared" si="1"/>
        <v>OK</v>
      </c>
      <c r="K6" s="52">
        <v>0</v>
      </c>
      <c r="L6" s="52">
        <v>0</v>
      </c>
      <c r="M6" s="52">
        <v>0</v>
      </c>
      <c r="N6" s="52"/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>
        <v>670</v>
      </c>
      <c r="I7" s="34">
        <f t="shared" si="0"/>
        <v>670</v>
      </c>
      <c r="J7" s="35" t="str">
        <f t="shared" si="1"/>
        <v>OK</v>
      </c>
      <c r="K7" s="52">
        <v>0</v>
      </c>
      <c r="L7" s="52">
        <v>0</v>
      </c>
      <c r="M7" s="52">
        <v>0</v>
      </c>
      <c r="N7" s="52"/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/>
      <c r="I8" s="34">
        <f t="shared" si="0"/>
        <v>0</v>
      </c>
      <c r="J8" s="35" t="str">
        <f t="shared" si="1"/>
        <v>OK</v>
      </c>
      <c r="K8" s="52">
        <v>0</v>
      </c>
      <c r="L8" s="52">
        <v>0</v>
      </c>
      <c r="M8" s="52">
        <v>0</v>
      </c>
      <c r="N8" s="52"/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/>
      <c r="I9" s="34">
        <f t="shared" si="0"/>
        <v>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/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1" spans="1:22" x14ac:dyDescent="0.25">
      <c r="D11" s="26" t="s">
        <v>43</v>
      </c>
    </row>
    <row r="13" spans="1:22" x14ac:dyDescent="0.25">
      <c r="M13" s="56"/>
      <c r="N13" s="56"/>
      <c r="O13" s="56"/>
    </row>
  </sheetData>
  <mergeCells count="20">
    <mergeCell ref="A8:A9"/>
    <mergeCell ref="B8:B9"/>
    <mergeCell ref="S1:S2"/>
    <mergeCell ref="L1:L2"/>
    <mergeCell ref="T1:T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7"/>
    <mergeCell ref="B4:B7"/>
    <mergeCell ref="A1:C1"/>
    <mergeCell ref="V1:V2"/>
    <mergeCell ref="U1:U2"/>
  </mergeCells>
  <conditionalFormatting sqref="P4:V4">
    <cfRule type="cellIs" dxfId="89" priority="16" stopIfTrue="1" operator="greaterThan">
      <formula>0</formula>
    </cfRule>
    <cfRule type="cellIs" dxfId="88" priority="17" stopIfTrue="1" operator="greaterThan">
      <formula>0</formula>
    </cfRule>
    <cfRule type="cellIs" dxfId="87" priority="18" stopIfTrue="1" operator="greaterThan">
      <formula>0</formula>
    </cfRule>
  </conditionalFormatting>
  <conditionalFormatting sqref="P5:V9">
    <cfRule type="cellIs" dxfId="86" priority="13" stopIfTrue="1" operator="greaterThan">
      <formula>0</formula>
    </cfRule>
    <cfRule type="cellIs" dxfId="85" priority="14" stopIfTrue="1" operator="greaterThan">
      <formula>0</formula>
    </cfRule>
    <cfRule type="cellIs" dxfId="84" priority="15" stopIfTrue="1" operator="greaterThan">
      <formula>0</formula>
    </cfRule>
  </conditionalFormatting>
  <conditionalFormatting sqref="K4">
    <cfRule type="cellIs" dxfId="83" priority="10" stopIfTrue="1" operator="greaterThan">
      <formula>0</formula>
    </cfRule>
    <cfRule type="cellIs" dxfId="82" priority="11" stopIfTrue="1" operator="greaterThan">
      <formula>0</formula>
    </cfRule>
    <cfRule type="cellIs" dxfId="81" priority="12" stopIfTrue="1" operator="greaterThan">
      <formula>0</formula>
    </cfRule>
  </conditionalFormatting>
  <conditionalFormatting sqref="K5:K9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L4:O4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L5:O9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="80" zoomScaleNormal="80" workbookViewId="0">
      <selection activeCell="I16" sqref="I1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12" width="12" style="25" customWidth="1"/>
    <col min="13" max="13" width="14.5703125" style="25" customWidth="1"/>
    <col min="14" max="14" width="12.5703125" style="25" customWidth="1"/>
    <col min="15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79</v>
      </c>
      <c r="L1" s="59" t="s">
        <v>80</v>
      </c>
      <c r="M1" s="59" t="s">
        <v>81</v>
      </c>
      <c r="N1" s="59" t="s">
        <v>82</v>
      </c>
      <c r="O1" s="59" t="s">
        <v>42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62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55">
        <v>42165</v>
      </c>
      <c r="L3" s="55">
        <v>42173</v>
      </c>
      <c r="M3" s="55">
        <v>42226</v>
      </c>
      <c r="N3" s="55">
        <v>42234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>
        <v>500</v>
      </c>
      <c r="I4" s="34">
        <f>H4-(SUM(K4:V4))</f>
        <v>470</v>
      </c>
      <c r="J4" s="35" t="str">
        <f>IF(I4&lt;0,"ATENÇÃO","OK")</f>
        <v>OK</v>
      </c>
      <c r="K4" s="52">
        <v>0</v>
      </c>
      <c r="L4" s="52">
        <v>0</v>
      </c>
      <c r="M4" s="52">
        <v>30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>
        <v>1000</v>
      </c>
      <c r="I5" s="34">
        <f t="shared" ref="I5:I9" si="0">H5-(SUM(K5:V5))</f>
        <v>970</v>
      </c>
      <c r="J5" s="35" t="str">
        <f t="shared" ref="J5:J9" si="1">IF(I5&lt;0,"ATENÇÃO","OK")</f>
        <v>OK</v>
      </c>
      <c r="K5" s="52">
        <v>0</v>
      </c>
      <c r="L5" s="52">
        <v>0</v>
      </c>
      <c r="M5" s="52">
        <v>30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>
        <v>1000</v>
      </c>
      <c r="I6" s="34">
        <f t="shared" si="0"/>
        <v>750</v>
      </c>
      <c r="J6" s="35" t="str">
        <f t="shared" si="1"/>
        <v>OK</v>
      </c>
      <c r="K6" s="52">
        <v>50</v>
      </c>
      <c r="L6" s="52">
        <v>50</v>
      </c>
      <c r="M6" s="52">
        <v>0</v>
      </c>
      <c r="N6" s="52">
        <v>150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>
        <v>800</v>
      </c>
      <c r="I7" s="34">
        <f t="shared" si="0"/>
        <v>800</v>
      </c>
      <c r="J7" s="35" t="str">
        <f t="shared" si="1"/>
        <v>OK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/>
      <c r="I8" s="34">
        <f t="shared" si="0"/>
        <v>0</v>
      </c>
      <c r="J8" s="35" t="str">
        <f t="shared" si="1"/>
        <v>OK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/>
      <c r="I9" s="34">
        <f t="shared" si="0"/>
        <v>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1" spans="1:22" x14ac:dyDescent="0.25">
      <c r="D11" s="26" t="s">
        <v>43</v>
      </c>
    </row>
    <row r="16" spans="1:22" x14ac:dyDescent="0.25">
      <c r="K16" s="57"/>
      <c r="L16" s="57"/>
    </row>
    <row r="17" spans="12:13" x14ac:dyDescent="0.25">
      <c r="L17" s="57"/>
    </row>
    <row r="18" spans="12:13" x14ac:dyDescent="0.25">
      <c r="L18" s="57"/>
    </row>
    <row r="29" spans="12:13" x14ac:dyDescent="0.25">
      <c r="M29" s="57"/>
    </row>
  </sheetData>
  <mergeCells count="20">
    <mergeCell ref="A8:A9"/>
    <mergeCell ref="B8:B9"/>
    <mergeCell ref="S1:S2"/>
    <mergeCell ref="L1:L2"/>
    <mergeCell ref="T1:T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7"/>
    <mergeCell ref="B4:B7"/>
    <mergeCell ref="A1:C1"/>
    <mergeCell ref="V1:V2"/>
    <mergeCell ref="U1:U2"/>
  </mergeCells>
  <conditionalFormatting sqref="O4:V4">
    <cfRule type="cellIs" dxfId="71" priority="16" stopIfTrue="1" operator="greaterThan">
      <formula>0</formula>
    </cfRule>
    <cfRule type="cellIs" dxfId="70" priority="17" stopIfTrue="1" operator="greaterThan">
      <formula>0</formula>
    </cfRule>
    <cfRule type="cellIs" dxfId="69" priority="18" stopIfTrue="1" operator="greaterThan">
      <formula>0</formula>
    </cfRule>
  </conditionalFormatting>
  <conditionalFormatting sqref="O5:V9">
    <cfRule type="cellIs" dxfId="68" priority="13" stopIfTrue="1" operator="greaterThan">
      <formula>0</formula>
    </cfRule>
    <cfRule type="cellIs" dxfId="67" priority="14" stopIfTrue="1" operator="greaterThan">
      <formula>0</formula>
    </cfRule>
    <cfRule type="cellIs" dxfId="66" priority="15" stopIfTrue="1" operator="greaterThan">
      <formula>0</formula>
    </cfRule>
  </conditionalFormatting>
  <conditionalFormatting sqref="K4">
    <cfRule type="cellIs" dxfId="65" priority="10" stopIfTrue="1" operator="greaterThan">
      <formula>0</formula>
    </cfRule>
    <cfRule type="cellIs" dxfId="64" priority="11" stopIfTrue="1" operator="greaterThan">
      <formula>0</formula>
    </cfRule>
    <cfRule type="cellIs" dxfId="63" priority="12" stopIfTrue="1" operator="greaterThan">
      <formula>0</formula>
    </cfRule>
  </conditionalFormatting>
  <conditionalFormatting sqref="K5:K9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L4:N4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L5:N9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="80" zoomScaleNormal="80" workbookViewId="0">
      <selection activeCell="L13" sqref="L1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68</v>
      </c>
      <c r="L1" s="59" t="s">
        <v>42</v>
      </c>
      <c r="M1" s="59" t="s">
        <v>42</v>
      </c>
      <c r="N1" s="59" t="s">
        <v>42</v>
      </c>
      <c r="O1" s="59" t="s">
        <v>42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32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55">
        <v>42167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>
        <v>80</v>
      </c>
      <c r="I4" s="34">
        <f>H4-(SUM(K4:V4))</f>
        <v>80</v>
      </c>
      <c r="J4" s="35" t="str">
        <f>IF(I4&lt;0,"ATENÇÃO","OK")</f>
        <v>OK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>
        <v>2500</v>
      </c>
      <c r="I5" s="34">
        <f t="shared" ref="I5:I9" si="0">H5-(SUM(K5:V5))</f>
        <v>2000</v>
      </c>
      <c r="J5" s="35" t="str">
        <f t="shared" ref="J5:J9" si="1">IF(I5&lt;0,"ATENÇÃO","OK")</f>
        <v>OK</v>
      </c>
      <c r="K5" s="52">
        <v>500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>
        <v>420</v>
      </c>
      <c r="I6" s="34">
        <f t="shared" si="0"/>
        <v>340</v>
      </c>
      <c r="J6" s="35" t="str">
        <f t="shared" si="1"/>
        <v>OK</v>
      </c>
      <c r="K6" s="52">
        <v>80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>
        <v>200</v>
      </c>
      <c r="I7" s="34">
        <f t="shared" si="0"/>
        <v>120</v>
      </c>
      <c r="J7" s="35" t="str">
        <f t="shared" si="1"/>
        <v>OK</v>
      </c>
      <c r="K7" s="52">
        <v>80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/>
      <c r="I8" s="34">
        <f t="shared" si="0"/>
        <v>0</v>
      </c>
      <c r="J8" s="35" t="str">
        <f t="shared" si="1"/>
        <v>OK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/>
      <c r="I9" s="34">
        <f t="shared" si="0"/>
        <v>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1" spans="1:22" x14ac:dyDescent="0.25">
      <c r="D11" s="26" t="s">
        <v>43</v>
      </c>
    </row>
  </sheetData>
  <mergeCells count="20">
    <mergeCell ref="A8:A9"/>
    <mergeCell ref="B8:B9"/>
    <mergeCell ref="S1:S2"/>
    <mergeCell ref="L1:L2"/>
    <mergeCell ref="T1:T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7"/>
    <mergeCell ref="B4:B7"/>
    <mergeCell ref="A1:C1"/>
    <mergeCell ref="V1:V2"/>
    <mergeCell ref="U1:U2"/>
  </mergeCells>
  <conditionalFormatting sqref="L4:V4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L5:V9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K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K5:K9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="80" zoomScaleNormal="80" workbookViewId="0">
      <selection activeCell="I15" sqref="I1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74</v>
      </c>
      <c r="L1" s="59" t="s">
        <v>75</v>
      </c>
      <c r="M1" s="59" t="s">
        <v>76</v>
      </c>
      <c r="N1" s="59" t="s">
        <v>77</v>
      </c>
      <c r="O1" s="59" t="s">
        <v>42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63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55">
        <v>42174</v>
      </c>
      <c r="L3" s="55">
        <v>42195</v>
      </c>
      <c r="M3" s="55">
        <v>42233</v>
      </c>
      <c r="N3" s="55">
        <v>42236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/>
      <c r="I4" s="34">
        <f>H4-(SUM(K4:V4))</f>
        <v>0</v>
      </c>
      <c r="J4" s="35" t="str">
        <f>IF(I4&lt;0,"ATENÇÃO","OK")</f>
        <v>OK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>
        <v>2000</v>
      </c>
      <c r="I5" s="34">
        <f t="shared" ref="I5:I9" si="0">H5-(SUM(K5:V5))</f>
        <v>1408</v>
      </c>
      <c r="J5" s="35" t="str">
        <f t="shared" ref="J5:J9" si="1">IF(I5&lt;0,"ATENÇÃO","OK")</f>
        <v>OK</v>
      </c>
      <c r="K5" s="52">
        <v>70</v>
      </c>
      <c r="L5" s="52">
        <v>30</v>
      </c>
      <c r="M5" s="52">
        <v>280</v>
      </c>
      <c r="N5" s="52">
        <v>212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/>
      <c r="I6" s="34">
        <f t="shared" si="0"/>
        <v>0</v>
      </c>
      <c r="J6" s="35" t="str">
        <f t="shared" si="1"/>
        <v>OK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/>
      <c r="I7" s="34">
        <f t="shared" si="0"/>
        <v>0</v>
      </c>
      <c r="J7" s="35" t="str">
        <f t="shared" si="1"/>
        <v>OK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/>
      <c r="I8" s="34">
        <f t="shared" si="0"/>
        <v>0</v>
      </c>
      <c r="J8" s="35" t="str">
        <f t="shared" si="1"/>
        <v>OK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/>
      <c r="I9" s="34">
        <f t="shared" si="0"/>
        <v>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1" spans="1:22" x14ac:dyDescent="0.25">
      <c r="D11" s="26" t="s">
        <v>43</v>
      </c>
    </row>
  </sheetData>
  <mergeCells count="20">
    <mergeCell ref="A8:A9"/>
    <mergeCell ref="B8:B9"/>
    <mergeCell ref="S1:S2"/>
    <mergeCell ref="L1:L2"/>
    <mergeCell ref="T1:T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7"/>
    <mergeCell ref="B4:B7"/>
    <mergeCell ref="A1:C1"/>
    <mergeCell ref="V1:V2"/>
    <mergeCell ref="U1:U2"/>
  </mergeCells>
  <conditionalFormatting sqref="O4:V4">
    <cfRule type="cellIs" dxfId="41" priority="16" stopIfTrue="1" operator="greaterThan">
      <formula>0</formula>
    </cfRule>
    <cfRule type="cellIs" dxfId="40" priority="17" stopIfTrue="1" operator="greaterThan">
      <formula>0</formula>
    </cfRule>
    <cfRule type="cellIs" dxfId="39" priority="18" stopIfTrue="1" operator="greaterThan">
      <formula>0</formula>
    </cfRule>
  </conditionalFormatting>
  <conditionalFormatting sqref="O5:V9">
    <cfRule type="cellIs" dxfId="38" priority="13" stopIfTrue="1" operator="greaterThan">
      <formula>0</formula>
    </cfRule>
    <cfRule type="cellIs" dxfId="37" priority="14" stopIfTrue="1" operator="greaterThan">
      <formula>0</formula>
    </cfRule>
    <cfRule type="cellIs" dxfId="36" priority="15" stopIfTrue="1" operator="greaterThan">
      <formula>0</formula>
    </cfRule>
  </conditionalFormatting>
  <conditionalFormatting sqref="K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K5:K9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L4:N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L5:N9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="80" zoomScaleNormal="80" workbookViewId="0">
      <selection activeCell="I14" sqref="I1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11" width="16.5703125" style="25" customWidth="1"/>
    <col min="12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78</v>
      </c>
      <c r="L1" s="59" t="s">
        <v>42</v>
      </c>
      <c r="M1" s="59" t="s">
        <v>42</v>
      </c>
      <c r="N1" s="59" t="s">
        <v>42</v>
      </c>
      <c r="O1" s="59" t="s">
        <v>42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33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55">
        <v>42304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/>
      <c r="I4" s="34">
        <f>H4-(SUM(K4:V4))</f>
        <v>0</v>
      </c>
      <c r="J4" s="35" t="str">
        <f>IF(I4&lt;0,"ATENÇÃO","OK")</f>
        <v>OK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/>
      <c r="I5" s="34">
        <f t="shared" ref="I5:I9" si="0">H5-(SUM(K5:V5))</f>
        <v>0</v>
      </c>
      <c r="J5" s="35" t="str">
        <f t="shared" ref="J5:J9" si="1">IF(I5&lt;0,"ATENÇÃO","OK")</f>
        <v>OK</v>
      </c>
      <c r="K5" s="52">
        <v>0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/>
      <c r="I6" s="34">
        <f t="shared" si="0"/>
        <v>0</v>
      </c>
      <c r="J6" s="35" t="str">
        <f t="shared" si="1"/>
        <v>OK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/>
      <c r="I7" s="34">
        <f t="shared" si="0"/>
        <v>0</v>
      </c>
      <c r="J7" s="35" t="str">
        <f t="shared" si="1"/>
        <v>OK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>
        <v>3120</v>
      </c>
      <c r="I8" s="34">
        <f t="shared" si="0"/>
        <v>2820</v>
      </c>
      <c r="J8" s="35" t="str">
        <f t="shared" si="1"/>
        <v>OK</v>
      </c>
      <c r="K8" s="52">
        <v>300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>
        <v>180</v>
      </c>
      <c r="I9" s="34">
        <f t="shared" si="0"/>
        <v>180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1" spans="1:22" x14ac:dyDescent="0.25">
      <c r="D11" s="26" t="s">
        <v>43</v>
      </c>
    </row>
  </sheetData>
  <mergeCells count="20">
    <mergeCell ref="A8:A9"/>
    <mergeCell ref="B8:B9"/>
    <mergeCell ref="S1:S2"/>
    <mergeCell ref="L1:L2"/>
    <mergeCell ref="T1:T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7"/>
    <mergeCell ref="B4:B7"/>
    <mergeCell ref="A1:C1"/>
    <mergeCell ref="V1:V2"/>
    <mergeCell ref="U1:U2"/>
  </mergeCells>
  <conditionalFormatting sqref="L4:V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L5:V9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K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K5:K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="80" zoomScaleNormal="80" workbookViewId="0">
      <selection activeCell="H15" sqref="H1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66" t="s">
        <v>49</v>
      </c>
      <c r="I1" s="66"/>
      <c r="J1" s="66"/>
      <c r="K1" s="59" t="s">
        <v>42</v>
      </c>
      <c r="L1" s="59" t="s">
        <v>42</v>
      </c>
      <c r="M1" s="59" t="s">
        <v>42</v>
      </c>
      <c r="N1" s="59" t="s">
        <v>42</v>
      </c>
      <c r="O1" s="59" t="s">
        <v>42</v>
      </c>
      <c r="P1" s="59" t="s">
        <v>42</v>
      </c>
      <c r="Q1" s="59" t="s">
        <v>42</v>
      </c>
      <c r="R1" s="59" t="s">
        <v>42</v>
      </c>
      <c r="S1" s="59" t="s">
        <v>42</v>
      </c>
      <c r="T1" s="59" t="s">
        <v>42</v>
      </c>
      <c r="U1" s="59" t="s">
        <v>42</v>
      </c>
      <c r="V1" s="59" t="s">
        <v>42</v>
      </c>
    </row>
    <row r="2" spans="1:22" ht="21.75" customHeight="1" x14ac:dyDescent="0.25">
      <c r="A2" s="66" t="s">
        <v>34</v>
      </c>
      <c r="B2" s="66"/>
      <c r="C2" s="66"/>
      <c r="D2" s="66"/>
      <c r="E2" s="66"/>
      <c r="F2" s="66"/>
      <c r="G2" s="66"/>
      <c r="H2" s="66"/>
      <c r="I2" s="66"/>
      <c r="J2" s="66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0</v>
      </c>
      <c r="J3" s="30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53"/>
      <c r="I4" s="34">
        <f>H4-(SUM(K4:V4))</f>
        <v>0</v>
      </c>
      <c r="J4" s="35" t="str">
        <f>IF(I4&lt;0,"ATENÇÃO","OK")</f>
        <v>OK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</row>
    <row r="5" spans="1:2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53"/>
      <c r="I5" s="34">
        <f t="shared" ref="I5:I9" si="0">H5-(SUM(K5:V5))</f>
        <v>0</v>
      </c>
      <c r="J5" s="35" t="str">
        <f t="shared" ref="J5:J9" si="1">IF(I5&lt;0,"ATENÇÃO","OK")</f>
        <v>OK</v>
      </c>
      <c r="K5" s="52">
        <v>0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</row>
    <row r="6" spans="1:2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54"/>
      <c r="I6" s="34">
        <f t="shared" si="0"/>
        <v>0</v>
      </c>
      <c r="J6" s="35" t="str">
        <f t="shared" si="1"/>
        <v>OK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</row>
    <row r="7" spans="1:2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54"/>
      <c r="I7" s="34">
        <f t="shared" si="0"/>
        <v>0</v>
      </c>
      <c r="J7" s="35" t="str">
        <f t="shared" si="1"/>
        <v>OK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</row>
    <row r="8" spans="1:2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54"/>
      <c r="I8" s="34">
        <f t="shared" si="0"/>
        <v>0</v>
      </c>
      <c r="J8" s="35" t="str">
        <f t="shared" si="1"/>
        <v>OK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</row>
    <row r="9" spans="1:2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54"/>
      <c r="I9" s="34">
        <f t="shared" si="0"/>
        <v>0</v>
      </c>
      <c r="J9" s="35" t="str">
        <f t="shared" si="1"/>
        <v>OK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</row>
    <row r="11" spans="1:22" x14ac:dyDescent="0.25">
      <c r="D11" s="26" t="s">
        <v>43</v>
      </c>
    </row>
  </sheetData>
  <mergeCells count="20">
    <mergeCell ref="A4:A7"/>
    <mergeCell ref="B4:B7"/>
    <mergeCell ref="A8:A9"/>
    <mergeCell ref="B8:B9"/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A2:J2"/>
    <mergeCell ref="U1:U2"/>
    <mergeCell ref="V1:V2"/>
    <mergeCell ref="Q1:Q2"/>
    <mergeCell ref="R1:R2"/>
    <mergeCell ref="S1:S2"/>
    <mergeCell ref="T1:T2"/>
  </mergeCells>
  <conditionalFormatting sqref="K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K5:K9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L4:V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L5:V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80" zoomScaleNormal="80" workbookViewId="0">
      <selection activeCell="F13" sqref="F1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48.85546875" style="2" customWidth="1"/>
    <col min="5" max="5" width="9.85546875" style="2" bestFit="1" customWidth="1"/>
    <col min="6" max="6" width="11.28515625" style="2" customWidth="1"/>
    <col min="7" max="7" width="12.7109375" style="21" bestFit="1" customWidth="1"/>
    <col min="8" max="9" width="11.28515625" style="23" customWidth="1"/>
    <col min="10" max="10" width="13.28515625" style="3" customWidth="1"/>
    <col min="11" max="11" width="15" style="24" bestFit="1" customWidth="1"/>
    <col min="12" max="12" width="17" style="20" bestFit="1" customWidth="1"/>
    <col min="13" max="16384" width="9.7109375" style="20"/>
  </cols>
  <sheetData>
    <row r="1" spans="1:12" ht="29.25" customHeight="1" x14ac:dyDescent="0.25">
      <c r="A1" s="66" t="s">
        <v>47</v>
      </c>
      <c r="B1" s="66"/>
      <c r="C1" s="66"/>
      <c r="D1" s="66" t="s">
        <v>48</v>
      </c>
      <c r="E1" s="66"/>
      <c r="F1" s="66"/>
      <c r="G1" s="66"/>
      <c r="H1" s="77" t="s">
        <v>49</v>
      </c>
      <c r="I1" s="78"/>
      <c r="J1" s="78"/>
      <c r="K1" s="78"/>
      <c r="L1" s="78"/>
    </row>
    <row r="2" spans="1:12" ht="29.25" customHeight="1" x14ac:dyDescent="0.25">
      <c r="A2" s="66" t="s">
        <v>46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s="21" customFormat="1" ht="45" x14ac:dyDescent="0.2">
      <c r="A3" s="30" t="s">
        <v>3</v>
      </c>
      <c r="B3" s="30" t="s">
        <v>1</v>
      </c>
      <c r="C3" s="17" t="s">
        <v>4</v>
      </c>
      <c r="D3" s="17" t="s">
        <v>6</v>
      </c>
      <c r="E3" s="17" t="s">
        <v>41</v>
      </c>
      <c r="F3" s="17" t="s">
        <v>28</v>
      </c>
      <c r="G3" s="18" t="s">
        <v>5</v>
      </c>
      <c r="H3" s="31" t="s">
        <v>30</v>
      </c>
      <c r="I3" s="32" t="s">
        <v>44</v>
      </c>
      <c r="J3" s="30" t="s">
        <v>29</v>
      </c>
      <c r="K3" s="33" t="s">
        <v>35</v>
      </c>
      <c r="L3" s="33" t="s">
        <v>36</v>
      </c>
    </row>
    <row r="4" spans="1:12" x14ac:dyDescent="0.25">
      <c r="A4" s="63" t="s">
        <v>56</v>
      </c>
      <c r="B4" s="60">
        <v>1</v>
      </c>
      <c r="C4" s="49">
        <v>1</v>
      </c>
      <c r="D4" s="45" t="s">
        <v>50</v>
      </c>
      <c r="E4" s="47" t="s">
        <v>51</v>
      </c>
      <c r="F4" s="47" t="s">
        <v>52</v>
      </c>
      <c r="G4" s="51">
        <v>7.92</v>
      </c>
      <c r="H4" s="48">
        <f>PROEX!H4+MUSEU!I4+PROAD!I4+PROEN!I4+ESAG!I4+CEART!I4+FAED!I4+CEAD!I4+CEFID!I4+CERES!I4+CESFI!I4</f>
        <v>553</v>
      </c>
      <c r="I4" s="34">
        <f>(PROEX!H4-PROEX!I4)+(MUSEU!H4-MUSEU!I4)+(PROAD!H4-PROAD!I4)+(PROEN!H4-PROEN!I4)+(ESAG!H4-ESAG!I4)+(CEART!H4-CEART!I4)+(FAED!H4-FAED!I4)+(CEAD!H4-CEAD!I4)+(CEFID!H4-CEFID!I4)+(CERES!H4-CERES!I4)+(CESFI!H4-CESFI!I4)</f>
        <v>80</v>
      </c>
      <c r="J4" s="50">
        <f>H4-I4</f>
        <v>473</v>
      </c>
      <c r="K4" s="43">
        <f>G4*H4</f>
        <v>4379.76</v>
      </c>
      <c r="L4" s="44">
        <f>G4*I4</f>
        <v>633.6</v>
      </c>
    </row>
    <row r="5" spans="1:12" x14ac:dyDescent="0.25">
      <c r="A5" s="64"/>
      <c r="B5" s="61"/>
      <c r="C5" s="49">
        <v>2</v>
      </c>
      <c r="D5" s="45" t="s">
        <v>53</v>
      </c>
      <c r="E5" s="47" t="s">
        <v>51</v>
      </c>
      <c r="F5" s="47" t="s">
        <v>52</v>
      </c>
      <c r="G5" s="51">
        <v>10.199999999999999</v>
      </c>
      <c r="H5" s="48">
        <f>PROEX!H5+MUSEU!I5+PROAD!I5+PROEN!I5+ESAG!I5+CEART!I5+FAED!I5+CEAD!I5+CEFID!I5+CERES!I5+CESFI!I5</f>
        <v>9021</v>
      </c>
      <c r="I5" s="34">
        <f>(PROEX!H5-PROEX!I5)+(MUSEU!H5-MUSEU!I5)+(PROAD!H5-PROAD!I5)+(PROEN!H5-PROEN!I5)+(ESAG!H5-ESAG!I5)+(CEART!H5-CEART!I5)+(FAED!H5-FAED!I5)+(CEAD!H5-CEAD!I5)+(CEFID!H5-CEFID!I5)+(CERES!H5-CERES!I5)+(CESFI!H5-CESFI!I5)</f>
        <v>1862</v>
      </c>
      <c r="J5" s="50">
        <f t="shared" ref="J5:J9" si="0">H5-I5</f>
        <v>7159</v>
      </c>
      <c r="K5" s="43">
        <f t="shared" ref="K5:K8" si="1">G5*H5</f>
        <v>92014.2</v>
      </c>
      <c r="L5" s="44">
        <f t="shared" ref="L5:L9" si="2">G5*I5</f>
        <v>18992.399999999998</v>
      </c>
    </row>
    <row r="6" spans="1:12" x14ac:dyDescent="0.25">
      <c r="A6" s="64"/>
      <c r="B6" s="61"/>
      <c r="C6" s="46">
        <v>3</v>
      </c>
      <c r="D6" s="28" t="s">
        <v>54</v>
      </c>
      <c r="E6" s="27" t="s">
        <v>51</v>
      </c>
      <c r="F6" s="27" t="s">
        <v>52</v>
      </c>
      <c r="G6" s="29">
        <v>12.05</v>
      </c>
      <c r="H6" s="48">
        <f>PROEX!H6+MUSEU!I6+PROAD!I6+PROEN!I6+ESAG!I6+CEART!I6+FAED!I6+CEAD!I6+CEFID!I6+CERES!I6+CESFI!I6</f>
        <v>4560</v>
      </c>
      <c r="I6" s="34">
        <f>(PROEX!H6-PROEX!I6)+(MUSEU!H6-MUSEU!I6)+(PROAD!H6-PROAD!I6)+(PROEN!H6-PROEN!I6)+(ESAG!H6-ESAG!I6)+(CEART!H6-CEART!I6)+(FAED!H6-FAED!I6)+(CEAD!H6-CEAD!I6)+(CEFID!H6-CEFID!I6)+(CERES!H6-CERES!I6)+(CESFI!H6-CESFI!I6)</f>
        <v>570</v>
      </c>
      <c r="J6" s="50">
        <f t="shared" si="0"/>
        <v>3990</v>
      </c>
      <c r="K6" s="43">
        <f t="shared" si="1"/>
        <v>54948</v>
      </c>
      <c r="L6" s="44">
        <f t="shared" si="2"/>
        <v>6868.5</v>
      </c>
    </row>
    <row r="7" spans="1:12" x14ac:dyDescent="0.25">
      <c r="A7" s="65"/>
      <c r="B7" s="62"/>
      <c r="C7" s="46">
        <v>4</v>
      </c>
      <c r="D7" s="28" t="s">
        <v>55</v>
      </c>
      <c r="E7" s="27" t="s">
        <v>51</v>
      </c>
      <c r="F7" s="27" t="s">
        <v>52</v>
      </c>
      <c r="G7" s="29">
        <v>23.62</v>
      </c>
      <c r="H7" s="48">
        <f>PROEX!H7+MUSEU!I7+PROAD!I7+PROEN!I7+ESAG!I7+CEART!I7+FAED!I7+CEAD!I7+CEFID!I7+CERES!I7+CESFI!I7</f>
        <v>3590</v>
      </c>
      <c r="I7" s="34">
        <f>(PROEX!H7-PROEX!I7)+(MUSEU!H7-MUSEU!I7)+(PROAD!H7-PROAD!I7)+(PROEN!H7-PROEN!I7)+(ESAG!H7-ESAG!I7)+(CEART!H7-CEART!I7)+(FAED!H7-FAED!I7)+(CEAD!H7-CEAD!I7)+(CEFID!H7-CEFID!I7)+(CERES!H7-CERES!I7)+(CESFI!H7-CESFI!I7)</f>
        <v>180</v>
      </c>
      <c r="J7" s="50">
        <f t="shared" si="0"/>
        <v>3410</v>
      </c>
      <c r="K7" s="43">
        <f t="shared" si="1"/>
        <v>84795.8</v>
      </c>
      <c r="L7" s="44">
        <f t="shared" si="2"/>
        <v>4251.6000000000004</v>
      </c>
    </row>
    <row r="8" spans="1:12" x14ac:dyDescent="0.25">
      <c r="A8" s="63" t="s">
        <v>57</v>
      </c>
      <c r="B8" s="60">
        <v>2</v>
      </c>
      <c r="C8" s="46">
        <v>5</v>
      </c>
      <c r="D8" s="28" t="s">
        <v>54</v>
      </c>
      <c r="E8" s="27" t="s">
        <v>51</v>
      </c>
      <c r="F8" s="27" t="s">
        <v>52</v>
      </c>
      <c r="G8" s="29">
        <v>12.83</v>
      </c>
      <c r="H8" s="48">
        <f>PROEX!H8+MUSEU!I8+PROAD!I8+PROEN!I8+ESAG!I8+CEART!I8+FAED!I8+CEAD!I8+CEFID!I8+CERES!I8+CESFI!I8</f>
        <v>2820</v>
      </c>
      <c r="I8" s="34">
        <f>(PROEX!H8-PROEX!I8)+(MUSEU!H8-MUSEU!I8)+(PROAD!H8-PROAD!I8)+(PROEN!H8-PROEN!I8)+(ESAG!H8-ESAG!I8)+(CEART!H8-CEART!I8)+(FAED!H8-FAED!I8)+(CEAD!H8-CEAD!I8)+(CEFID!H8-CEFID!I8)+(CERES!H8-CERES!I8)+(CESFI!H8-CESFI!I8)</f>
        <v>300</v>
      </c>
      <c r="J8" s="50">
        <f t="shared" si="0"/>
        <v>2520</v>
      </c>
      <c r="K8" s="43">
        <f t="shared" si="1"/>
        <v>36180.6</v>
      </c>
      <c r="L8" s="44">
        <f t="shared" si="2"/>
        <v>3849</v>
      </c>
    </row>
    <row r="9" spans="1:12" x14ac:dyDescent="0.25">
      <c r="A9" s="62"/>
      <c r="B9" s="62"/>
      <c r="C9" s="46">
        <v>6</v>
      </c>
      <c r="D9" s="28" t="s">
        <v>55</v>
      </c>
      <c r="E9" s="27" t="s">
        <v>51</v>
      </c>
      <c r="F9" s="27" t="s">
        <v>52</v>
      </c>
      <c r="G9" s="29">
        <v>26.42</v>
      </c>
      <c r="H9" s="48">
        <f>PROEX!H9+MUSEU!I9+PROAD!I9+PROEN!I9+ESAG!I9+CEART!I9+FAED!I9+CEAD!I9+CEFID!I9+CERES!I9+CESFI!I9</f>
        <v>180</v>
      </c>
      <c r="I9" s="34">
        <f>(PROEX!H9-PROEX!I9)+(MUSEU!H9-MUSEU!I9)+(PROAD!H9-PROAD!I9)+(PROEN!H9-PROEN!I9)+(ESAG!H9-ESAG!I9)+(CEART!H9-CEART!I9)+(FAED!H9-FAED!I9)+(CEAD!H9-CEAD!I9)+(CEFID!H9-CEFID!I9)+(CERES!H9-CERES!I9)+(CESFI!H9-CESFI!I9)</f>
        <v>0</v>
      </c>
      <c r="J9" s="50">
        <f t="shared" si="0"/>
        <v>180</v>
      </c>
      <c r="K9" s="43">
        <f>G9*H9</f>
        <v>4755.6000000000004</v>
      </c>
      <c r="L9" s="44">
        <f t="shared" si="2"/>
        <v>0</v>
      </c>
    </row>
    <row r="10" spans="1:12" x14ac:dyDescent="0.25">
      <c r="K10" s="43">
        <f>SUM(K4:K9)</f>
        <v>277073.95999999996</v>
      </c>
      <c r="L10" s="43">
        <f>SUM(L4:L9)</f>
        <v>34595.1</v>
      </c>
    </row>
    <row r="11" spans="1:12" x14ac:dyDescent="0.25">
      <c r="D11" s="26" t="s">
        <v>43</v>
      </c>
    </row>
    <row r="12" spans="1:12" ht="15.75" customHeight="1" x14ac:dyDescent="0.25">
      <c r="H12" s="79" t="s">
        <v>64</v>
      </c>
      <c r="I12" s="80"/>
      <c r="J12" s="80"/>
      <c r="K12" s="80"/>
      <c r="L12" s="81"/>
    </row>
    <row r="13" spans="1:12" ht="33.75" customHeight="1" x14ac:dyDescent="0.25">
      <c r="H13" s="67" t="s">
        <v>66</v>
      </c>
      <c r="I13" s="68"/>
      <c r="J13" s="68"/>
      <c r="K13" s="68"/>
      <c r="L13" s="69"/>
    </row>
    <row r="14" spans="1:12" ht="15.75" customHeight="1" x14ac:dyDescent="0.25">
      <c r="D14" s="73" t="s">
        <v>67</v>
      </c>
      <c r="H14" s="70" t="s">
        <v>65</v>
      </c>
      <c r="I14" s="71"/>
      <c r="J14" s="71"/>
      <c r="K14" s="71"/>
      <c r="L14" s="72"/>
    </row>
    <row r="15" spans="1:12" ht="15.75" x14ac:dyDescent="0.25">
      <c r="D15" s="73"/>
      <c r="H15" s="39" t="s">
        <v>37</v>
      </c>
      <c r="I15" s="40"/>
      <c r="J15" s="40"/>
      <c r="K15" s="40"/>
      <c r="L15" s="36">
        <f>K10</f>
        <v>277073.95999999996</v>
      </c>
    </row>
    <row r="16" spans="1:12" ht="15.75" x14ac:dyDescent="0.25">
      <c r="D16" s="73"/>
      <c r="H16" s="39" t="s">
        <v>38</v>
      </c>
      <c r="I16" s="40"/>
      <c r="J16" s="40"/>
      <c r="K16" s="40"/>
      <c r="L16" s="36">
        <f>L10</f>
        <v>34595.1</v>
      </c>
    </row>
    <row r="17" spans="4:12" ht="15.75" x14ac:dyDescent="0.25">
      <c r="D17" s="73"/>
      <c r="H17" s="39" t="s">
        <v>39</v>
      </c>
      <c r="I17" s="40"/>
      <c r="J17" s="40"/>
      <c r="K17" s="40"/>
      <c r="L17" s="38"/>
    </row>
    <row r="18" spans="4:12" ht="15.75" x14ac:dyDescent="0.25">
      <c r="D18" s="73"/>
      <c r="H18" s="41" t="s">
        <v>40</v>
      </c>
      <c r="I18" s="42"/>
      <c r="J18" s="42"/>
      <c r="K18" s="42"/>
      <c r="L18" s="37">
        <f>L16/L15</f>
        <v>0.12485872003273062</v>
      </c>
    </row>
    <row r="19" spans="4:12" ht="15.75" x14ac:dyDescent="0.25">
      <c r="D19" s="73"/>
      <c r="H19" s="74" t="s">
        <v>88</v>
      </c>
      <c r="I19" s="75"/>
      <c r="J19" s="75"/>
      <c r="K19" s="75"/>
      <c r="L19" s="76"/>
    </row>
    <row r="20" spans="4:12" x14ac:dyDescent="0.25">
      <c r="D20" s="73"/>
    </row>
    <row r="21" spans="4:12" x14ac:dyDescent="0.25">
      <c r="D21" s="73"/>
    </row>
  </sheetData>
  <mergeCells count="13">
    <mergeCell ref="H1:L1"/>
    <mergeCell ref="H12:L12"/>
    <mergeCell ref="A2:L2"/>
    <mergeCell ref="A1:C1"/>
    <mergeCell ref="D1:G1"/>
    <mergeCell ref="A4:A7"/>
    <mergeCell ref="H13:L13"/>
    <mergeCell ref="H14:L14"/>
    <mergeCell ref="B4:B7"/>
    <mergeCell ref="A8:A9"/>
    <mergeCell ref="B8:B9"/>
    <mergeCell ref="D14:D21"/>
    <mergeCell ref="H19:L1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J9" sqref="J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3" t="s">
        <v>11</v>
      </c>
      <c r="B1" s="83"/>
      <c r="C1" s="83"/>
      <c r="D1" s="83"/>
      <c r="E1" s="83"/>
      <c r="F1" s="83"/>
      <c r="G1" s="83"/>
      <c r="H1" s="83"/>
    </row>
    <row r="2" spans="1:8" ht="20.25" x14ac:dyDescent="0.2">
      <c r="B2" s="5"/>
    </row>
    <row r="3" spans="1:8" ht="47.25" customHeight="1" x14ac:dyDescent="0.2">
      <c r="A3" s="84" t="s">
        <v>12</v>
      </c>
      <c r="B3" s="84"/>
      <c r="C3" s="84"/>
      <c r="D3" s="84"/>
      <c r="E3" s="84"/>
      <c r="F3" s="84"/>
      <c r="G3" s="84"/>
      <c r="H3" s="84"/>
    </row>
    <row r="4" spans="1:8" ht="35.25" customHeight="1" x14ac:dyDescent="0.2">
      <c r="B4" s="6"/>
    </row>
    <row r="5" spans="1:8" ht="15" customHeight="1" x14ac:dyDescent="0.2">
      <c r="A5" s="85" t="s">
        <v>13</v>
      </c>
      <c r="B5" s="85"/>
      <c r="C5" s="85"/>
      <c r="D5" s="85"/>
      <c r="E5" s="85"/>
      <c r="F5" s="85"/>
      <c r="G5" s="85"/>
      <c r="H5" s="85"/>
    </row>
    <row r="6" spans="1:8" ht="15" customHeight="1" x14ac:dyDescent="0.2">
      <c r="A6" s="85" t="s">
        <v>14</v>
      </c>
      <c r="B6" s="85"/>
      <c r="C6" s="85"/>
      <c r="D6" s="85"/>
      <c r="E6" s="85"/>
      <c r="F6" s="85"/>
      <c r="G6" s="85"/>
      <c r="H6" s="85"/>
    </row>
    <row r="7" spans="1:8" ht="15" customHeight="1" x14ac:dyDescent="0.2">
      <c r="A7" s="85" t="s">
        <v>15</v>
      </c>
      <c r="B7" s="85"/>
      <c r="C7" s="85"/>
      <c r="D7" s="85"/>
      <c r="E7" s="85"/>
      <c r="F7" s="85"/>
      <c r="G7" s="85"/>
      <c r="H7" s="85"/>
    </row>
    <row r="8" spans="1:8" ht="15" customHeight="1" x14ac:dyDescent="0.2">
      <c r="A8" s="85" t="s">
        <v>16</v>
      </c>
      <c r="B8" s="85"/>
      <c r="C8" s="85"/>
      <c r="D8" s="85"/>
      <c r="E8" s="85"/>
      <c r="F8" s="85"/>
      <c r="G8" s="85"/>
      <c r="H8" s="85"/>
    </row>
    <row r="9" spans="1:8" ht="30" customHeight="1" x14ac:dyDescent="0.2">
      <c r="B9" s="7"/>
    </row>
    <row r="10" spans="1:8" ht="105" customHeight="1" x14ac:dyDescent="0.2">
      <c r="A10" s="86" t="s">
        <v>17</v>
      </c>
      <c r="B10" s="86"/>
      <c r="C10" s="86"/>
      <c r="D10" s="86"/>
      <c r="E10" s="86"/>
      <c r="F10" s="86"/>
      <c r="G10" s="86"/>
      <c r="H10" s="86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7" t="s">
        <v>23</v>
      </c>
      <c r="B19" s="87"/>
      <c r="C19" s="87"/>
      <c r="D19" s="87"/>
      <c r="E19" s="87"/>
      <c r="F19" s="87"/>
      <c r="G19" s="87"/>
      <c r="H19" s="87"/>
    </row>
    <row r="20" spans="1:8" ht="14.25" x14ac:dyDescent="0.2">
      <c r="A20" s="88" t="s">
        <v>24</v>
      </c>
      <c r="B20" s="88"/>
      <c r="C20" s="88"/>
      <c r="D20" s="88"/>
      <c r="E20" s="88"/>
      <c r="F20" s="88"/>
      <c r="G20" s="88"/>
      <c r="H20" s="88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9" t="s">
        <v>25</v>
      </c>
      <c r="B24" s="89"/>
      <c r="C24" s="89"/>
      <c r="D24" s="89"/>
      <c r="E24" s="89"/>
      <c r="F24" s="89"/>
      <c r="G24" s="89"/>
      <c r="H24" s="89"/>
    </row>
    <row r="25" spans="1:8" ht="15" customHeight="1" x14ac:dyDescent="0.2">
      <c r="A25" s="89" t="s">
        <v>26</v>
      </c>
      <c r="B25" s="89"/>
      <c r="C25" s="89"/>
      <c r="D25" s="89"/>
      <c r="E25" s="89"/>
      <c r="F25" s="89"/>
      <c r="G25" s="89"/>
      <c r="H25" s="89"/>
    </row>
    <row r="26" spans="1:8" ht="15" customHeight="1" x14ac:dyDescent="0.2">
      <c r="A26" s="82" t="s">
        <v>27</v>
      </c>
      <c r="B26" s="82"/>
      <c r="C26" s="82"/>
      <c r="D26" s="82"/>
      <c r="E26" s="82"/>
      <c r="F26" s="82"/>
      <c r="G26" s="82"/>
      <c r="H26" s="8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PROEX</vt:lpstr>
      <vt:lpstr>MUSEU</vt:lpstr>
      <vt:lpstr>PROAD</vt:lpstr>
      <vt:lpstr>PROEN</vt:lpstr>
      <vt:lpstr>ESAG</vt:lpstr>
      <vt:lpstr>CEART</vt:lpstr>
      <vt:lpstr>FAED</vt:lpstr>
      <vt:lpstr>CEAD</vt:lpstr>
      <vt:lpstr>CEFID</vt:lpstr>
      <vt:lpstr>CERES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2015-05-25T18:12:50Z</cp:lastPrinted>
  <dcterms:created xsi:type="dcterms:W3CDTF">2010-06-19T20:43:11Z</dcterms:created>
  <dcterms:modified xsi:type="dcterms:W3CDTF">2015-12-18T16:56:24Z</dcterms:modified>
</cp:coreProperties>
</file>