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PP 0902-2015 - UDESC - Aquisição de Motobombas - Vig, 16.09.16\"/>
    </mc:Choice>
  </mc:AlternateContent>
  <bookViews>
    <workbookView xWindow="0" yWindow="0" windowWidth="20490" windowHeight="7155" tabRatio="857"/>
  </bookViews>
  <sheets>
    <sheet name="REITORIA_SEMS" sheetId="113" r:id="rId1"/>
    <sheet name="GESTOR" sheetId="91" r:id="rId2"/>
    <sheet name="Modelo Anexo II IN 002_2014" sheetId="77" r:id="rId3"/>
  </sheets>
  <definedNames>
    <definedName name="diasuteis" localSheetId="1">#REF!</definedName>
    <definedName name="diasuteis">#REF!</definedName>
    <definedName name="Ferias" localSheetId="1">#REF!</definedName>
    <definedName name="Ferias">#REF!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M5" i="91" l="1"/>
  <c r="M4" i="91"/>
  <c r="M6" i="91" s="1"/>
  <c r="L5" i="91"/>
  <c r="L4" i="91"/>
  <c r="K5" i="91"/>
  <c r="K4" i="91"/>
  <c r="J5" i="91"/>
  <c r="J4" i="91"/>
  <c r="J5" i="113" l="1"/>
  <c r="K5" i="113" s="1"/>
  <c r="J4" i="113"/>
  <c r="K4" i="113" s="1"/>
  <c r="L6" i="91" l="1"/>
  <c r="M11" i="91" s="1"/>
  <c r="M12" i="91"/>
  <c r="M14" i="91" l="1"/>
</calcChain>
</file>

<file path=xl/sharedStrings.xml><?xml version="1.0" encoding="utf-8"?>
<sst xmlns="http://schemas.openxmlformats.org/spreadsheetml/2006/main" count="102" uniqueCount="59">
  <si>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</si>
  <si>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</si>
  <si>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</si>
  <si>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</si>
  <si>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</si>
  <si>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</si>
  <si>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</si>
  <si>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</si>
  <si>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</si>
  <si>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</si>
  <si>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</si>
  <si>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</si>
  <si>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</si>
  <si>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</si>
  <si>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</si>
  <si>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</si>
  <si>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</si>
  <si>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</si>
  <si>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</si>
  <si>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</si>
  <si>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</si>
  <si>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</si>
  <si>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</si>
  <si>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</si>
  <si>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</si>
  <si>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</si>
  <si>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</si>
  <si>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</si>
  <si>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</si>
  <si>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SALDO</t>
  </si>
  <si>
    <t>Qtde Registrada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</si>
  <si>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</si>
  <si>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</si>
  <si>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</si>
  <si>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</si>
  <si>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</si>
  <si>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</si>
  <si>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UNIDADE</t>
  </si>
  <si>
    <t xml:space="preserve"> AF/OS nº  xxxx/2015 Qtde. DT</t>
  </si>
  <si>
    <t>Qtde Utilizada</t>
  </si>
  <si>
    <t>DETALHAMENTO</t>
  </si>
  <si>
    <t>MARCA</t>
  </si>
  <si>
    <t>CENTRO PARTICIPANTE: REITORIA/SEMS</t>
  </si>
  <si>
    <t xml:space="preserve">TECNOART COMERCIO E SERVIÇOS LTDA ME </t>
  </si>
  <si>
    <t>*Prazos de entrega e pagamento conforme termo de referência</t>
  </si>
  <si>
    <t>PROCESSO: 0902/2015/UDESC</t>
  </si>
  <si>
    <t>OBJETO: AQUISIÇÃO DE MOTOBOMBAS PARA ESTAÇÃO ELEVATÓRIA DA UDESC</t>
  </si>
  <si>
    <t>VIGÊNCIA DA ATA: 17/09/2015 até 16/09/2016</t>
  </si>
  <si>
    <t>Motobomba para Estação Elevatória com regime de trabalho submerso, 2,0cv, 380v, trifásico, com capacidade de 25m³/h de vazão, para esgoto com transporte de sólido igual ou superior a 50mm.</t>
  </si>
  <si>
    <t>Motobomba para Recalque de cisterna, com 2.0cv de potencia, trifásico, que possibilite recalque a 17 metros de altura com tubulação de 32mm.</t>
  </si>
  <si>
    <t>VALDELI CECILIO DOS SANTOS EIRELLI - EPP</t>
  </si>
  <si>
    <t>Peça</t>
  </si>
  <si>
    <t>famac</t>
  </si>
  <si>
    <t>449052.39</t>
  </si>
  <si>
    <t>GESTOR</t>
  </si>
  <si>
    <t>Pregão 0902/2015/UDESC - SRP</t>
  </si>
  <si>
    <t>AQUISIÇÃO DE MOTOBOMBAS PARA ESTAÇÃO ELEVATÓRIA DA UDESC</t>
  </si>
  <si>
    <t xml:space="preserve"> AF nº  2000/2015 Qtde. DT</t>
  </si>
  <si>
    <t>Resumo Atualizado em Março/2016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</si>
</sst>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3" fillId="0" borderId="0"/>
    <xf numFmtId="164" fontId="3" fillId="0" borderId="0" applyFill="0" applyBorder="0" applyAlignment="0" applyProtection="0"/>
    <xf numFmtId="165" fontId="3" fillId="0" borderId="0" applyFill="0" applyBorder="0" applyAlignment="0" applyProtection="0"/>
    <xf numFmtId="0" fontId="4" fillId="0" borderId="0" applyNumberFormat="0" applyFill="0" applyBorder="0" applyAlignment="0" applyProtection="0"/>
    <xf numFmtId="44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9" fontId="3" fillId="0" borderId="0" applyFont="0" applyFill="0" applyBorder="0" applyAlignment="0" applyProtection="0"/>
  </cellStyleXfs>
  <cellXfs count="101">
    <xf numFmtId="0" fontId="0" fillId="0" borderId="0" xfId="0"/>
    <xf numFmtId="0" fontId="6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166" fontId="7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165" fontId="7" fillId="2" borderId="1" xfId="3" applyFont="1" applyFill="1" applyBorder="1" applyAlignment="1" applyProtection="1">
      <alignment horizontal="center" vertical="center" wrapText="1"/>
    </xf>
    <xf numFmtId="0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Alignment="1">
      <alignment wrapText="1"/>
    </xf>
    <xf numFmtId="0" fontId="6" fillId="0" borderId="0" xfId="1" applyFont="1" applyFill="1" applyAlignment="1">
      <alignment vertical="center" wrapText="1"/>
    </xf>
    <xf numFmtId="4" fontId="7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 applyProtection="1">
      <alignment wrapText="1"/>
      <protection locked="0"/>
    </xf>
    <xf numFmtId="3" fontId="6" fillId="0" borderId="0" xfId="1" applyNumberFormat="1" applyFont="1" applyAlignment="1" applyProtection="1">
      <alignment wrapText="1"/>
      <protection locked="0"/>
    </xf>
    <xf numFmtId="0" fontId="6" fillId="0" borderId="0" xfId="1" applyFont="1" applyAlignment="1" applyProtection="1">
      <alignment wrapText="1"/>
      <protection locked="0"/>
    </xf>
    <xf numFmtId="0" fontId="7" fillId="0" borderId="0" xfId="1" applyFont="1" applyFill="1" applyAlignment="1">
      <alignment horizontal="left" vertical="center" wrapText="1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8" fontId="7" fillId="2" borderId="1" xfId="3" applyNumberFormat="1" applyFont="1" applyFill="1" applyBorder="1" applyAlignment="1" applyProtection="1">
      <alignment horizontal="center" vertical="center" wrapText="1"/>
    </xf>
    <xf numFmtId="168" fontId="17" fillId="6" borderId="6" xfId="1" applyNumberFormat="1" applyFont="1" applyFill="1" applyBorder="1" applyAlignment="1" applyProtection="1">
      <alignment horizontal="right"/>
      <protection locked="0"/>
    </xf>
    <xf numFmtId="168" fontId="17" fillId="6" borderId="7" xfId="1" applyNumberFormat="1" applyFont="1" applyFill="1" applyBorder="1" applyAlignment="1" applyProtection="1">
      <alignment horizontal="right"/>
      <protection locked="0"/>
    </xf>
    <xf numFmtId="9" fontId="17" fillId="6" borderId="8" xfId="13" applyFont="1" applyFill="1" applyBorder="1" applyAlignment="1" applyProtection="1">
      <alignment horizontal="right"/>
      <protection locked="0"/>
    </xf>
    <xf numFmtId="2" fontId="17" fillId="6" borderId="7" xfId="1" applyNumberFormat="1" applyFont="1" applyFill="1" applyBorder="1" applyAlignment="1">
      <alignment horizontal="right"/>
    </xf>
    <xf numFmtId="0" fontId="17" fillId="6" borderId="12" xfId="1" applyFont="1" applyFill="1" applyBorder="1" applyAlignment="1" applyProtection="1">
      <alignment horizontal="left"/>
      <protection locked="0"/>
    </xf>
    <xf numFmtId="0" fontId="17" fillId="6" borderId="19" xfId="1" applyFont="1" applyFill="1" applyBorder="1" applyAlignment="1" applyProtection="1">
      <alignment horizontal="left"/>
      <protection locked="0"/>
    </xf>
    <xf numFmtId="0" fontId="17" fillId="6" borderId="14" xfId="1" applyFont="1" applyFill="1" applyBorder="1" applyAlignment="1" applyProtection="1">
      <alignment horizontal="left"/>
      <protection locked="0"/>
    </xf>
    <xf numFmtId="0" fontId="17" fillId="6" borderId="0" xfId="1" applyFont="1" applyFill="1" applyBorder="1" applyAlignment="1" applyProtection="1">
      <alignment horizontal="left"/>
      <protection locked="0"/>
    </xf>
    <xf numFmtId="0" fontId="17" fillId="6" borderId="16" xfId="1" applyFont="1" applyFill="1" applyBorder="1" applyAlignment="1" applyProtection="1">
      <alignment horizontal="left"/>
      <protection locked="0"/>
    </xf>
    <xf numFmtId="0" fontId="17" fillId="6" borderId="18" xfId="1" applyFont="1" applyFill="1" applyBorder="1" applyAlignment="1" applyProtection="1">
      <alignment horizontal="left"/>
      <protection locked="0"/>
    </xf>
    <xf numFmtId="44" fontId="6" fillId="5" borderId="1" xfId="9" applyFont="1" applyFill="1" applyBorder="1" applyAlignment="1">
      <alignment vertical="center" wrapText="1"/>
    </xf>
    <xf numFmtId="44" fontId="6" fillId="5" borderId="1" xfId="1" applyNumberFormat="1" applyFont="1" applyFill="1" applyBorder="1" applyAlignment="1">
      <alignment vertical="center" wrapText="1"/>
    </xf>
    <xf numFmtId="3" fontId="7" fillId="7" borderId="1" xfId="1" applyNumberFormat="1" applyFont="1" applyFill="1" applyBorder="1" applyAlignment="1" applyProtection="1">
      <alignment horizontal="center" vertical="center" wrapText="1"/>
      <protection locked="0"/>
    </xf>
    <xf numFmtId="1" fontId="6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justify" vertical="center" wrapText="1"/>
    </xf>
    <xf numFmtId="0" fontId="6" fillId="0" borderId="0" xfId="1" applyFont="1" applyFill="1" applyBorder="1" applyAlignment="1">
      <alignment horizontal="center" vertical="center" wrapText="1"/>
    </xf>
    <xf numFmtId="44" fontId="6" fillId="0" borderId="0" xfId="5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center" vertical="center" wrapText="1"/>
    </xf>
    <xf numFmtId="3" fontId="7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6" fillId="8" borderId="0" xfId="1" applyFon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7" fillId="8" borderId="1" xfId="1" applyNumberFormat="1" applyFont="1" applyFill="1" applyBorder="1" applyAlignment="1" applyProtection="1">
      <alignment horizontal="center" vertical="center" wrapText="1"/>
      <protection locked="0"/>
    </xf>
    <xf numFmtId="41" fontId="0" fillId="0" borderId="1" xfId="0" applyNumberFormat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3" fontId="7" fillId="8" borderId="1" xfId="1" applyNumberFormat="1" applyFont="1" applyFill="1" applyBorder="1" applyAlignment="1">
      <alignment horizontal="center" vertical="center" wrapText="1"/>
    </xf>
    <xf numFmtId="0" fontId="7" fillId="8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3" fontId="7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NumberFormat="1" applyFont="1" applyFill="1" applyBorder="1" applyAlignment="1">
      <alignment horizontal="left" vertical="center" wrapText="1"/>
    </xf>
    <xf numFmtId="0" fontId="17" fillId="6" borderId="16" xfId="1" applyFont="1" applyFill="1" applyBorder="1" applyAlignment="1">
      <alignment vertical="center" wrapText="1"/>
    </xf>
    <xf numFmtId="0" fontId="17" fillId="6" borderId="18" xfId="1" applyFont="1" applyFill="1" applyBorder="1" applyAlignment="1">
      <alignment vertical="center" wrapText="1"/>
    </xf>
    <xf numFmtId="0" fontId="17" fillId="6" borderId="17" xfId="1" applyFont="1" applyFill="1" applyBorder="1" applyAlignment="1">
      <alignment vertical="center" wrapText="1"/>
    </xf>
    <xf numFmtId="0" fontId="17" fillId="6" borderId="9" xfId="1" applyFont="1" applyFill="1" applyBorder="1" applyAlignment="1" applyProtection="1">
      <alignment horizontal="left"/>
      <protection locked="0"/>
    </xf>
    <xf numFmtId="0" fontId="17" fillId="6" borderId="10" xfId="1" applyFont="1" applyFill="1" applyBorder="1" applyAlignment="1" applyProtection="1">
      <alignment horizontal="left"/>
      <protection locked="0"/>
    </xf>
    <xf numFmtId="0" fontId="17" fillId="6" borderId="11" xfId="1" applyFont="1" applyFill="1" applyBorder="1" applyAlignment="1" applyProtection="1">
      <alignment horizontal="left"/>
      <protection locked="0"/>
    </xf>
    <xf numFmtId="0" fontId="17" fillId="6" borderId="12" xfId="1" applyFont="1" applyFill="1" applyBorder="1" applyAlignment="1">
      <alignment vertical="center" wrapText="1"/>
    </xf>
    <xf numFmtId="0" fontId="17" fillId="6" borderId="19" xfId="1" applyFont="1" applyFill="1" applyBorder="1" applyAlignment="1">
      <alignment vertical="center" wrapText="1"/>
    </xf>
    <xf numFmtId="0" fontId="17" fillId="6" borderId="13" xfId="1" applyFont="1" applyFill="1" applyBorder="1" applyAlignment="1">
      <alignment vertical="center" wrapText="1"/>
    </xf>
    <xf numFmtId="0" fontId="17" fillId="6" borderId="14" xfId="1" applyFont="1" applyFill="1" applyBorder="1" applyAlignment="1">
      <alignment vertical="center" wrapText="1"/>
    </xf>
    <xf numFmtId="0" fontId="17" fillId="6" borderId="0" xfId="1" applyFont="1" applyFill="1" applyBorder="1" applyAlignment="1">
      <alignment vertical="center" wrapText="1"/>
    </xf>
    <xf numFmtId="0" fontId="17" fillId="6" borderId="15" xfId="1" applyFont="1" applyFill="1" applyBorder="1" applyAlignment="1">
      <alignment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14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9" borderId="1" xfId="1" applyNumberFormat="1" applyFont="1" applyFill="1" applyBorder="1" applyAlignment="1" applyProtection="1">
      <alignment horizontal="center" vertical="center" wrapText="1"/>
      <protection locked="0"/>
    </xf>
    <xf numFmtId="41" fontId="0" fillId="9" borderId="1" xfId="0" applyNumberFormat="1" applyFill="1" applyBorder="1" applyAlignment="1">
      <alignment horizontal="center" vertical="center"/>
    </xf>
    <xf numFmtId="0" fontId="7" fillId="10" borderId="1" xfId="1" applyFont="1" applyFill="1" applyBorder="1" applyAlignment="1" applyProtection="1">
      <alignment horizontal="center" vertical="center" wrapText="1"/>
      <protection locked="0"/>
    </xf>
    <xf numFmtId="3" fontId="7" fillId="6" borderId="1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65" fontId="7" fillId="0" borderId="0" xfId="3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 applyProtection="1">
      <alignment horizontal="center" vertical="center" wrapText="1"/>
    </xf>
    <xf numFmtId="166" fontId="7" fillId="0" borderId="0" xfId="1" applyNumberFormat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center" vertical="center" wrapText="1"/>
      <protection locked="0"/>
    </xf>
    <xf numFmtId="3" fontId="6" fillId="0" borderId="0" xfId="1" applyNumberFormat="1" applyFont="1" applyFill="1" applyAlignment="1" applyProtection="1">
      <alignment wrapText="1"/>
      <protection locked="0"/>
    </xf>
    <xf numFmtId="0" fontId="6" fillId="0" borderId="0" xfId="1" applyFont="1" applyFill="1" applyAlignment="1">
      <alignment wrapText="1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zoomScale="80" zoomScaleNormal="80" workbookViewId="0">
      <selection activeCell="D11" sqref="D11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1.5" customHeight="1" x14ac:dyDescent="0.25">
      <c r="A1" s="62" t="s">
        <v>45</v>
      </c>
      <c r="B1" s="62"/>
      <c r="C1" s="62"/>
      <c r="D1" s="62" t="s">
        <v>46</v>
      </c>
      <c r="E1" s="62"/>
      <c r="F1" s="62"/>
      <c r="G1" s="62"/>
      <c r="H1" s="62"/>
      <c r="I1" s="62" t="s">
        <v>47</v>
      </c>
      <c r="J1" s="62"/>
      <c r="K1" s="62"/>
      <c r="L1" s="61" t="s">
        <v>57</v>
      </c>
      <c r="M1" s="61" t="s">
        <v>38</v>
      </c>
      <c r="N1" s="61" t="s">
        <v>38</v>
      </c>
      <c r="O1" s="61" t="s">
        <v>38</v>
      </c>
      <c r="P1" s="61" t="s">
        <v>38</v>
      </c>
      <c r="Q1" s="61" t="s">
        <v>38</v>
      </c>
      <c r="R1" s="61" t="s">
        <v>38</v>
      </c>
      <c r="S1" s="61" t="s">
        <v>38</v>
      </c>
      <c r="T1" s="61" t="s">
        <v>38</v>
      </c>
      <c r="U1" s="61" t="s">
        <v>38</v>
      </c>
      <c r="V1" s="61" t="s">
        <v>38</v>
      </c>
      <c r="W1" s="61" t="s">
        <v>38</v>
      </c>
    </row>
    <row r="2" spans="1:23" ht="24" customHeight="1" x14ac:dyDescent="0.25">
      <c r="A2" s="62" t="s">
        <v>42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7" t="s">
        <v>40</v>
      </c>
      <c r="H3" s="18" t="s">
        <v>5</v>
      </c>
      <c r="I3" s="28" t="s">
        <v>30</v>
      </c>
      <c r="J3" s="29" t="s">
        <v>0</v>
      </c>
      <c r="K3" s="27" t="s">
        <v>7</v>
      </c>
      <c r="L3" s="86">
        <v>42299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s="51" customFormat="1" ht="63" x14ac:dyDescent="0.2">
      <c r="A4" s="59" t="s">
        <v>50</v>
      </c>
      <c r="B4" s="60">
        <v>1</v>
      </c>
      <c r="C4" s="52">
        <v>1</v>
      </c>
      <c r="D4" s="53" t="s">
        <v>48</v>
      </c>
      <c r="E4" s="52" t="s">
        <v>51</v>
      </c>
      <c r="F4" s="57" t="s">
        <v>52</v>
      </c>
      <c r="G4" s="55" t="s">
        <v>53</v>
      </c>
      <c r="H4" s="56">
        <v>3158</v>
      </c>
      <c r="I4" s="88">
        <v>21</v>
      </c>
      <c r="J4" s="90">
        <f>I4-(L4+M4+N4+O4+P4+Q4+R4+S4+T4+U4+V4+W4)</f>
        <v>8</v>
      </c>
      <c r="K4" s="89" t="str">
        <f>IF(J4&lt;0,"ATENÇÃO","OK")</f>
        <v>OK</v>
      </c>
      <c r="L4" s="87">
        <v>13</v>
      </c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</row>
    <row r="5" spans="1:23" s="51" customFormat="1" ht="47.25" x14ac:dyDescent="0.2">
      <c r="A5" s="59"/>
      <c r="B5" s="60"/>
      <c r="C5" s="52">
        <v>2</v>
      </c>
      <c r="D5" s="53" t="s">
        <v>49</v>
      </c>
      <c r="E5" s="52" t="s">
        <v>51</v>
      </c>
      <c r="F5" s="57" t="s">
        <v>52</v>
      </c>
      <c r="G5" s="55" t="s">
        <v>53</v>
      </c>
      <c r="H5" s="56">
        <v>772</v>
      </c>
      <c r="I5" s="88">
        <v>2</v>
      </c>
      <c r="J5" s="90">
        <f>I5-(L5+M5+N5+O5+P5+Q5+R5+S5+T5+U5+V5+W5)</f>
        <v>0</v>
      </c>
      <c r="K5" s="89" t="str">
        <f>IF(J5&lt;0,"ATENÇÃO","OK")</f>
        <v>OK</v>
      </c>
      <c r="L5" s="87">
        <v>2</v>
      </c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</row>
    <row r="6" spans="1:23" s="21" customFormat="1" ht="15.75" x14ac:dyDescent="0.2">
      <c r="A6" s="91"/>
      <c r="B6" s="92"/>
      <c r="C6" s="92"/>
      <c r="D6" s="93"/>
      <c r="E6" s="94"/>
      <c r="F6" s="94"/>
      <c r="G6" s="94"/>
      <c r="H6" s="95"/>
      <c r="I6" s="96"/>
      <c r="J6" s="97"/>
      <c r="K6" s="91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</row>
    <row r="7" spans="1:23" s="100" customFormat="1" x14ac:dyDescent="0.25">
      <c r="A7" s="1"/>
      <c r="B7" s="2"/>
      <c r="C7" s="22"/>
      <c r="D7" s="2" t="s">
        <v>44</v>
      </c>
      <c r="E7" s="2"/>
      <c r="F7" s="2"/>
      <c r="G7" s="2"/>
      <c r="H7" s="21"/>
      <c r="I7" s="23"/>
      <c r="J7" s="3"/>
      <c r="K7" s="99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3" s="100" customFormat="1" x14ac:dyDescent="0.25">
      <c r="A8" s="1"/>
      <c r="B8" s="2"/>
      <c r="C8" s="22"/>
      <c r="D8" s="2"/>
      <c r="E8" s="2"/>
      <c r="F8" s="2"/>
      <c r="G8" s="2"/>
      <c r="H8" s="21"/>
      <c r="I8" s="23"/>
      <c r="J8" s="3"/>
      <c r="K8" s="99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  <row r="9" spans="1:23" s="100" customFormat="1" x14ac:dyDescent="0.25">
      <c r="A9" s="1"/>
      <c r="B9" s="2"/>
      <c r="C9" s="22"/>
      <c r="D9" s="2"/>
      <c r="E9" s="2"/>
      <c r="F9" s="2"/>
      <c r="G9" s="2"/>
      <c r="H9" s="21"/>
      <c r="I9" s="23"/>
      <c r="J9" s="3"/>
      <c r="K9" s="99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</sheetData>
  <mergeCells count="18">
    <mergeCell ref="R1:R2"/>
    <mergeCell ref="S1:S2"/>
    <mergeCell ref="A4:A5"/>
    <mergeCell ref="B4:B5"/>
    <mergeCell ref="W1:W2"/>
    <mergeCell ref="U1:U2"/>
    <mergeCell ref="V1:V2"/>
    <mergeCell ref="D1:H1"/>
    <mergeCell ref="I1:K1"/>
    <mergeCell ref="L1:L2"/>
    <mergeCell ref="A2:K2"/>
    <mergeCell ref="A1:C1"/>
    <mergeCell ref="T1:T2"/>
    <mergeCell ref="M1:M2"/>
    <mergeCell ref="N1:N2"/>
    <mergeCell ref="O1:O2"/>
    <mergeCell ref="P1:P2"/>
    <mergeCell ref="Q1:Q2"/>
  </mergeCells>
  <conditionalFormatting sqref="K4:K5">
    <cfRule type="cellIs" dxfId="2" priority="3" operator="lessThan">
      <formula>0</formula>
    </cfRule>
  </conditionalFormatting>
  <conditionalFormatting sqref="K4">
    <cfRule type="containsText" dxfId="1" priority="1" operator="containsText" text="ATENÇÃO">
      <formula>NOT(ISERROR(SEARCH("ATENÇÃO",K4)))</formula>
    </cfRule>
    <cfRule type="cellIs" dxfId="0" priority="2" operator="equal">
      <formula>"""ATENÇÃO"""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="80" zoomScaleNormal="80" workbookViewId="0">
      <selection activeCell="I16" sqref="I16"/>
    </sheetView>
  </sheetViews>
  <sheetFormatPr defaultColWidth="9.7109375" defaultRowHeight="15" x14ac:dyDescent="0.25"/>
  <cols>
    <col min="1" max="1" width="16.85546875" style="1" customWidth="1"/>
    <col min="2" max="2" width="6.85546875" style="2" customWidth="1"/>
    <col min="3" max="3" width="7.140625" style="22" customWidth="1"/>
    <col min="4" max="4" width="54.7109375" style="2" customWidth="1"/>
    <col min="5" max="5" width="12.28515625" style="2" customWidth="1"/>
    <col min="6" max="6" width="14.85546875" style="2" customWidth="1"/>
    <col min="7" max="7" width="12.5703125" style="2" customWidth="1"/>
    <col min="8" max="8" width="12.7109375" style="21" bestFit="1" customWidth="1"/>
    <col min="9" max="9" width="15" style="23" customWidth="1"/>
    <col min="10" max="10" width="13.28515625" style="3" customWidth="1"/>
    <col min="11" max="11" width="15" style="24" bestFit="1" customWidth="1"/>
    <col min="12" max="12" width="16.5703125" style="20" bestFit="1" customWidth="1"/>
    <col min="13" max="13" width="18.85546875" style="20" bestFit="1" customWidth="1"/>
    <col min="14" max="16384" width="9.7109375" style="20"/>
  </cols>
  <sheetData>
    <row r="1" spans="1:13" ht="22.5" customHeight="1" x14ac:dyDescent="0.25">
      <c r="A1" s="62" t="s">
        <v>45</v>
      </c>
      <c r="B1" s="62"/>
      <c r="C1" s="62"/>
      <c r="D1" s="62" t="s">
        <v>46</v>
      </c>
      <c r="E1" s="62"/>
      <c r="F1" s="62"/>
      <c r="G1" s="62"/>
      <c r="H1" s="62"/>
      <c r="I1" s="77" t="s">
        <v>47</v>
      </c>
      <c r="J1" s="77"/>
      <c r="K1" s="77"/>
      <c r="L1" s="77"/>
      <c r="M1" s="77"/>
    </row>
    <row r="2" spans="1:13" ht="22.5" customHeight="1" x14ac:dyDescent="0.25">
      <c r="A2" s="62" t="s">
        <v>54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7" t="s">
        <v>28</v>
      </c>
      <c r="H3" s="18" t="s">
        <v>5</v>
      </c>
      <c r="I3" s="28" t="s">
        <v>30</v>
      </c>
      <c r="J3" s="29" t="s">
        <v>39</v>
      </c>
      <c r="K3" s="27" t="s">
        <v>29</v>
      </c>
      <c r="L3" s="30" t="s">
        <v>31</v>
      </c>
      <c r="M3" s="30" t="s">
        <v>32</v>
      </c>
    </row>
    <row r="4" spans="1:13" ht="15" customHeight="1" x14ac:dyDescent="0.25">
      <c r="A4" s="75" t="s">
        <v>43</v>
      </c>
      <c r="B4" s="60">
        <v>1</v>
      </c>
      <c r="C4" s="52">
        <v>1</v>
      </c>
      <c r="D4" s="53" t="s">
        <v>48</v>
      </c>
      <c r="E4" s="52" t="s">
        <v>51</v>
      </c>
      <c r="F4" s="57" t="s">
        <v>52</v>
      </c>
      <c r="G4" s="55" t="s">
        <v>53</v>
      </c>
      <c r="H4" s="56">
        <v>3158</v>
      </c>
      <c r="I4" s="55">
        <v>21</v>
      </c>
      <c r="J4" s="58">
        <f>SUM(REITORIA_SEMS!L4:W4)</f>
        <v>13</v>
      </c>
      <c r="K4" s="43">
        <f>I4-J4</f>
        <v>8</v>
      </c>
      <c r="L4" s="41">
        <f>I4*H4</f>
        <v>66318</v>
      </c>
      <c r="M4" s="42">
        <f>J4*H4</f>
        <v>41054</v>
      </c>
    </row>
    <row r="5" spans="1:13" ht="47.25" x14ac:dyDescent="0.25">
      <c r="A5" s="76"/>
      <c r="B5" s="60"/>
      <c r="C5" s="52">
        <v>2</v>
      </c>
      <c r="D5" s="53" t="s">
        <v>49</v>
      </c>
      <c r="E5" s="52" t="s">
        <v>51</v>
      </c>
      <c r="F5" s="57" t="s">
        <v>52</v>
      </c>
      <c r="G5" s="55" t="s">
        <v>53</v>
      </c>
      <c r="H5" s="56">
        <v>772</v>
      </c>
      <c r="I5" s="55">
        <v>2</v>
      </c>
      <c r="J5" s="58">
        <f>SUM(REITORIA_SEMS!L5:W5)</f>
        <v>2</v>
      </c>
      <c r="K5" s="43">
        <f>I5-J5</f>
        <v>0</v>
      </c>
      <c r="L5" s="41">
        <f>I5*H5</f>
        <v>1544</v>
      </c>
      <c r="M5" s="42">
        <f>J5*H5</f>
        <v>1544</v>
      </c>
    </row>
    <row r="6" spans="1:13" x14ac:dyDescent="0.25">
      <c r="A6" s="44"/>
      <c r="B6" s="44"/>
      <c r="C6" s="44"/>
      <c r="D6" s="45"/>
      <c r="E6" s="45"/>
      <c r="F6" s="46"/>
      <c r="G6" s="46"/>
      <c r="H6" s="47"/>
      <c r="I6" s="48"/>
      <c r="J6" s="49"/>
      <c r="K6" s="50"/>
      <c r="L6" s="41">
        <f>SUM(L4:L5)</f>
        <v>67862</v>
      </c>
      <c r="M6" s="41">
        <f>SUM(M4:M5)</f>
        <v>42598</v>
      </c>
    </row>
    <row r="7" spans="1:13" x14ac:dyDescent="0.25">
      <c r="D7" s="26"/>
      <c r="E7" s="26"/>
    </row>
    <row r="8" spans="1:13" ht="15.75" x14ac:dyDescent="0.25">
      <c r="D8" s="26"/>
      <c r="E8" s="26"/>
      <c r="I8" s="69" t="s">
        <v>55</v>
      </c>
      <c r="J8" s="70"/>
      <c r="K8" s="70"/>
      <c r="L8" s="70"/>
      <c r="M8" s="71"/>
    </row>
    <row r="9" spans="1:13" ht="33" customHeight="1" x14ac:dyDescent="0.25">
      <c r="I9" s="72" t="s">
        <v>56</v>
      </c>
      <c r="J9" s="73"/>
      <c r="K9" s="73"/>
      <c r="L9" s="73"/>
      <c r="M9" s="74"/>
    </row>
    <row r="10" spans="1:13" ht="15.75" x14ac:dyDescent="0.25">
      <c r="I10" s="63" t="s">
        <v>47</v>
      </c>
      <c r="J10" s="64"/>
      <c r="K10" s="64"/>
      <c r="L10" s="64"/>
      <c r="M10" s="65"/>
    </row>
    <row r="11" spans="1:13" ht="15.75" x14ac:dyDescent="0.25">
      <c r="I11" s="35" t="s">
        <v>33</v>
      </c>
      <c r="J11" s="36"/>
      <c r="K11" s="36"/>
      <c r="L11" s="36"/>
      <c r="M11" s="31">
        <f>L6</f>
        <v>67862</v>
      </c>
    </row>
    <row r="12" spans="1:13" ht="15.75" x14ac:dyDescent="0.25">
      <c r="I12" s="37" t="s">
        <v>34</v>
      </c>
      <c r="J12" s="38"/>
      <c r="K12" s="38"/>
      <c r="L12" s="38"/>
      <c r="M12" s="32">
        <f>M6</f>
        <v>42598</v>
      </c>
    </row>
    <row r="13" spans="1:13" ht="15.75" x14ac:dyDescent="0.25">
      <c r="I13" s="37" t="s">
        <v>35</v>
      </c>
      <c r="J13" s="38"/>
      <c r="K13" s="38"/>
      <c r="L13" s="38"/>
      <c r="M13" s="34"/>
    </row>
    <row r="14" spans="1:13" ht="15.75" x14ac:dyDescent="0.25">
      <c r="I14" s="39" t="s">
        <v>36</v>
      </c>
      <c r="J14" s="40"/>
      <c r="K14" s="40"/>
      <c r="L14" s="40"/>
      <c r="M14" s="33">
        <f>M12/M11</f>
        <v>0.62771506881612682</v>
      </c>
    </row>
    <row r="15" spans="1:13" ht="15.75" x14ac:dyDescent="0.25">
      <c r="I15" s="66" t="s">
        <v>58</v>
      </c>
      <c r="J15" s="67"/>
      <c r="K15" s="67"/>
      <c r="L15" s="67"/>
      <c r="M15" s="68"/>
    </row>
  </sheetData>
  <mergeCells count="10">
    <mergeCell ref="I10:M10"/>
    <mergeCell ref="I15:M15"/>
    <mergeCell ref="I8:M8"/>
    <mergeCell ref="I9:M9"/>
    <mergeCell ref="A1:C1"/>
    <mergeCell ref="A2:M2"/>
    <mergeCell ref="A4:A5"/>
    <mergeCell ref="B4:B5"/>
    <mergeCell ref="D1:H1"/>
    <mergeCell ref="I1:M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79" t="s">
        <v>11</v>
      </c>
      <c r="B1" s="79"/>
      <c r="C1" s="79"/>
      <c r="D1" s="79"/>
      <c r="E1" s="79"/>
      <c r="F1" s="79"/>
      <c r="G1" s="79"/>
      <c r="H1" s="79"/>
    </row>
    <row r="2" spans="1:8" ht="20.25" x14ac:dyDescent="0.2">
      <c r="B2" s="5"/>
    </row>
    <row r="3" spans="1:8" ht="47.25" customHeight="1" x14ac:dyDescent="0.2">
      <c r="A3" s="80" t="s">
        <v>12</v>
      </c>
      <c r="B3" s="80"/>
      <c r="C3" s="80"/>
      <c r="D3" s="80"/>
      <c r="E3" s="80"/>
      <c r="F3" s="80"/>
      <c r="G3" s="80"/>
      <c r="H3" s="80"/>
    </row>
    <row r="4" spans="1:8" ht="35.25" customHeight="1" x14ac:dyDescent="0.2">
      <c r="B4" s="6"/>
    </row>
    <row r="5" spans="1:8" ht="15" customHeight="1" x14ac:dyDescent="0.2">
      <c r="A5" s="81" t="s">
        <v>13</v>
      </c>
      <c r="B5" s="81"/>
      <c r="C5" s="81"/>
      <c r="D5" s="81"/>
      <c r="E5" s="81"/>
      <c r="F5" s="81"/>
      <c r="G5" s="81"/>
      <c r="H5" s="81"/>
    </row>
    <row r="6" spans="1:8" ht="15" customHeight="1" x14ac:dyDescent="0.2">
      <c r="A6" s="81" t="s">
        <v>14</v>
      </c>
      <c r="B6" s="81"/>
      <c r="C6" s="81"/>
      <c r="D6" s="81"/>
      <c r="E6" s="81"/>
      <c r="F6" s="81"/>
      <c r="G6" s="81"/>
      <c r="H6" s="81"/>
    </row>
    <row r="7" spans="1:8" ht="15" customHeight="1" x14ac:dyDescent="0.2">
      <c r="A7" s="81" t="s">
        <v>15</v>
      </c>
      <c r="B7" s="81"/>
      <c r="C7" s="81"/>
      <c r="D7" s="81"/>
      <c r="E7" s="81"/>
      <c r="F7" s="81"/>
      <c r="G7" s="81"/>
      <c r="H7" s="81"/>
    </row>
    <row r="8" spans="1:8" ht="15" customHeight="1" x14ac:dyDescent="0.2">
      <c r="A8" s="81" t="s">
        <v>16</v>
      </c>
      <c r="B8" s="81"/>
      <c r="C8" s="81"/>
      <c r="D8" s="81"/>
      <c r="E8" s="81"/>
      <c r="F8" s="81"/>
      <c r="G8" s="81"/>
      <c r="H8" s="81"/>
    </row>
    <row r="9" spans="1:8" ht="30" customHeight="1" x14ac:dyDescent="0.2">
      <c r="B9" s="7"/>
    </row>
    <row r="10" spans="1:8" ht="105" customHeight="1" x14ac:dyDescent="0.2">
      <c r="A10" s="82" t="s">
        <v>17</v>
      </c>
      <c r="B10" s="82"/>
      <c r="C10" s="82"/>
      <c r="D10" s="82"/>
      <c r="E10" s="82"/>
      <c r="F10" s="82"/>
      <c r="G10" s="82"/>
      <c r="H10" s="82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83" t="s">
        <v>23</v>
      </c>
      <c r="B19" s="83"/>
      <c r="C19" s="83"/>
      <c r="D19" s="83"/>
      <c r="E19" s="83"/>
      <c r="F19" s="83"/>
      <c r="G19" s="83"/>
      <c r="H19" s="83"/>
    </row>
    <row r="20" spans="1:8" ht="14.25" x14ac:dyDescent="0.2">
      <c r="A20" s="84" t="s">
        <v>24</v>
      </c>
      <c r="B20" s="84"/>
      <c r="C20" s="84"/>
      <c r="D20" s="84"/>
      <c r="E20" s="84"/>
      <c r="F20" s="84"/>
      <c r="G20" s="84"/>
      <c r="H20" s="84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85" t="s">
        <v>25</v>
      </c>
      <c r="B24" s="85"/>
      <c r="C24" s="85"/>
      <c r="D24" s="85"/>
      <c r="E24" s="85"/>
      <c r="F24" s="85"/>
      <c r="G24" s="85"/>
      <c r="H24" s="85"/>
    </row>
    <row r="25" spans="1:8" ht="15" customHeight="1" x14ac:dyDescent="0.2">
      <c r="A25" s="85" t="s">
        <v>26</v>
      </c>
      <c r="B25" s="85"/>
      <c r="C25" s="85"/>
      <c r="D25" s="85"/>
      <c r="E25" s="85"/>
      <c r="F25" s="85"/>
      <c r="G25" s="85"/>
      <c r="H25" s="85"/>
    </row>
    <row r="26" spans="1:8" ht="15" customHeight="1" x14ac:dyDescent="0.2">
      <c r="A26" s="78" t="s">
        <v>27</v>
      </c>
      <c r="B26" s="78"/>
      <c r="C26" s="78"/>
      <c r="D26" s="78"/>
      <c r="E26" s="78"/>
      <c r="F26" s="78"/>
      <c r="G26" s="78"/>
      <c r="H26" s="78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REITORIA_SEMS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2015-07-08T21:27:45Z</cp:lastPrinted>
  <dcterms:created xsi:type="dcterms:W3CDTF">2010-06-19T20:43:11Z</dcterms:created>
  <dcterms:modified xsi:type="dcterms:W3CDTF">2016-03-31T20:27:26Z</dcterms:modified>
</cp:coreProperties>
</file>