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1072-2014 - UDESC - Tradução e Revisão - Vig 06.11.15\"/>
    </mc:Choice>
  </mc:AlternateContent>
  <bookViews>
    <workbookView xWindow="0" yWindow="0" windowWidth="20490" windowHeight="8445" tabRatio="929" firstSheet="1" activeTab="4"/>
  </bookViews>
  <sheets>
    <sheet name="Reitoria_PROEX" sheetId="75" r:id="rId1"/>
    <sheet name="Reitoria_SCII" sheetId="80" r:id="rId2"/>
    <sheet name="ESAG" sheetId="82" r:id="rId3"/>
    <sheet name="CEART" sheetId="84" r:id="rId4"/>
    <sheet name="FAED" sheetId="83" r:id="rId5"/>
    <sheet name="IV UNIAFRO_FAED" sheetId="93" r:id="rId6"/>
    <sheet name="CEAD" sheetId="85" r:id="rId7"/>
    <sheet name="CEFID" sheetId="86" r:id="rId8"/>
    <sheet name="PROAP_MOV HUM_CEFID" sheetId="91" r:id="rId9"/>
    <sheet name="PROAP_FISIO_CEFID" sheetId="92" r:id="rId10"/>
    <sheet name="CCT" sheetId="79" r:id="rId11"/>
    <sheet name="CEO" sheetId="88" r:id="rId12"/>
    <sheet name="GESTOR" sheetId="90" r:id="rId13"/>
    <sheet name="Modelo Anexo II IN 002_2014" sheetId="77" r:id="rId14"/>
  </sheets>
  <definedNames>
    <definedName name="_xlnm._FilterDatabase" localSheetId="12" hidden="1">GESTOR!$A$3:$J$3</definedName>
    <definedName name="diasuteis" localSheetId="10">#REF!</definedName>
    <definedName name="diasuteis" localSheetId="6">#REF!</definedName>
    <definedName name="diasuteis" localSheetId="3">#REF!</definedName>
    <definedName name="diasuteis" localSheetId="7">#REF!</definedName>
    <definedName name="diasuteis" localSheetId="11">#REF!</definedName>
    <definedName name="diasuteis" localSheetId="2">#REF!</definedName>
    <definedName name="diasuteis" localSheetId="4">#REF!</definedName>
    <definedName name="diasuteis" localSheetId="12">#REF!</definedName>
    <definedName name="diasuteis" localSheetId="5">#REF!</definedName>
    <definedName name="diasuteis" localSheetId="9">#REF!</definedName>
    <definedName name="diasuteis" localSheetId="8">#REF!</definedName>
    <definedName name="diasuteis" localSheetId="0">#REF!</definedName>
    <definedName name="diasuteis" localSheetId="1">#REF!</definedName>
    <definedName name="diasuteis">#REF!</definedName>
    <definedName name="Ferias" localSheetId="10">#REF!</definedName>
    <definedName name="Ferias" localSheetId="6">#REF!</definedName>
    <definedName name="Ferias" localSheetId="3">#REF!</definedName>
    <definedName name="Ferias" localSheetId="7">#REF!</definedName>
    <definedName name="Ferias" localSheetId="11">#REF!</definedName>
    <definedName name="Ferias" localSheetId="2">#REF!</definedName>
    <definedName name="Ferias" localSheetId="4">#REF!</definedName>
    <definedName name="Ferias" localSheetId="12">#REF!</definedName>
    <definedName name="Ferias" localSheetId="5">#REF!</definedName>
    <definedName name="Ferias" localSheetId="9">#REF!</definedName>
    <definedName name="Ferias" localSheetId="8">#REF!</definedName>
    <definedName name="Ferias" localSheetId="1">#REF!</definedName>
    <definedName name="Ferias">#REF!</definedName>
    <definedName name="RD" localSheetId="5">OFFSET(#REF!,(MATCH(SMALL(#REF!,ROW()-10),#REF!,0)-1),0)</definedName>
    <definedName name="RD" localSheetId="9">OFFSET(#REF!,(MATCH(SMALL(#REF!,ROW()-10),#REF!,0)-1),0)</definedName>
    <definedName name="RD" localSheetId="8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6" i="83" l="1"/>
  <c r="K12" i="90" l="1"/>
  <c r="K5" i="90"/>
  <c r="K6" i="90"/>
  <c r="K7" i="90"/>
  <c r="K8" i="90"/>
  <c r="K9" i="90"/>
  <c r="K10" i="90"/>
  <c r="K11" i="90"/>
  <c r="K4" i="90"/>
  <c r="L17" i="90"/>
  <c r="H5" i="90" l="1"/>
  <c r="H6" i="90"/>
  <c r="H7" i="90"/>
  <c r="H8" i="90"/>
  <c r="H9" i="90"/>
  <c r="H10" i="90"/>
  <c r="H11" i="90"/>
  <c r="H4" i="90"/>
  <c r="I11" i="88"/>
  <c r="J11" i="88" s="1"/>
  <c r="I10" i="88"/>
  <c r="J10" i="88" s="1"/>
  <c r="I9" i="88"/>
  <c r="J9" i="88" s="1"/>
  <c r="I8" i="88"/>
  <c r="J8" i="88" s="1"/>
  <c r="I7" i="88"/>
  <c r="J7" i="88" s="1"/>
  <c r="I6" i="88"/>
  <c r="J6" i="88" s="1"/>
  <c r="I5" i="88"/>
  <c r="J5" i="88" s="1"/>
  <c r="I4" i="88"/>
  <c r="J4" i="88" s="1"/>
  <c r="I11" i="79"/>
  <c r="J11" i="79" s="1"/>
  <c r="I10" i="79"/>
  <c r="J10" i="79" s="1"/>
  <c r="I9" i="79"/>
  <c r="J9" i="79" s="1"/>
  <c r="I8" i="79"/>
  <c r="J8" i="79" s="1"/>
  <c r="I7" i="79"/>
  <c r="J7" i="79" s="1"/>
  <c r="I6" i="79"/>
  <c r="J6" i="79" s="1"/>
  <c r="I5" i="79"/>
  <c r="J5" i="79" s="1"/>
  <c r="I4" i="79"/>
  <c r="J4" i="79" s="1"/>
  <c r="I11" i="92"/>
  <c r="J11" i="92" s="1"/>
  <c r="I10" i="92"/>
  <c r="J10" i="92" s="1"/>
  <c r="I9" i="92"/>
  <c r="J9" i="92" s="1"/>
  <c r="I8" i="92"/>
  <c r="J8" i="92" s="1"/>
  <c r="I7" i="92"/>
  <c r="J7" i="92" s="1"/>
  <c r="I6" i="92"/>
  <c r="J6" i="92" s="1"/>
  <c r="I5" i="92"/>
  <c r="J5" i="92" s="1"/>
  <c r="I4" i="92"/>
  <c r="J4" i="92" s="1"/>
  <c r="I11" i="91"/>
  <c r="J11" i="91" s="1"/>
  <c r="I10" i="91"/>
  <c r="J10" i="91" s="1"/>
  <c r="I9" i="91"/>
  <c r="J9" i="91" s="1"/>
  <c r="I8" i="91"/>
  <c r="J8" i="91" s="1"/>
  <c r="I7" i="91"/>
  <c r="J7" i="91" s="1"/>
  <c r="I6" i="91"/>
  <c r="J6" i="91" s="1"/>
  <c r="I5" i="91"/>
  <c r="J5" i="91" s="1"/>
  <c r="I4" i="91"/>
  <c r="J4" i="91" s="1"/>
  <c r="I11" i="86"/>
  <c r="J11" i="86" s="1"/>
  <c r="I10" i="86"/>
  <c r="J10" i="86" s="1"/>
  <c r="I9" i="86"/>
  <c r="J9" i="86" s="1"/>
  <c r="I8" i="86"/>
  <c r="J8" i="86" s="1"/>
  <c r="I7" i="86"/>
  <c r="J7" i="86" s="1"/>
  <c r="I6" i="86"/>
  <c r="J6" i="86" s="1"/>
  <c r="I5" i="86"/>
  <c r="J5" i="86" s="1"/>
  <c r="I4" i="86"/>
  <c r="J4" i="86" s="1"/>
  <c r="I11" i="85"/>
  <c r="J11" i="85" s="1"/>
  <c r="I10" i="85"/>
  <c r="J10" i="85" s="1"/>
  <c r="I9" i="85"/>
  <c r="J9" i="85" s="1"/>
  <c r="I8" i="85"/>
  <c r="J8" i="85" s="1"/>
  <c r="I7" i="85"/>
  <c r="J7" i="85" s="1"/>
  <c r="I6" i="85"/>
  <c r="J6" i="85" s="1"/>
  <c r="I5" i="85"/>
  <c r="J5" i="85" s="1"/>
  <c r="I4" i="85"/>
  <c r="J4" i="85" s="1"/>
  <c r="I11" i="93"/>
  <c r="J11" i="93" s="1"/>
  <c r="I10" i="93"/>
  <c r="J10" i="93" s="1"/>
  <c r="I9" i="93"/>
  <c r="J9" i="93" s="1"/>
  <c r="I8" i="93"/>
  <c r="J8" i="93" s="1"/>
  <c r="I7" i="93"/>
  <c r="J7" i="93" s="1"/>
  <c r="I6" i="93"/>
  <c r="J6" i="93" s="1"/>
  <c r="I5" i="93"/>
  <c r="J5" i="93" s="1"/>
  <c r="I4" i="93"/>
  <c r="J4" i="93" s="1"/>
  <c r="I11" i="83"/>
  <c r="J11" i="83" s="1"/>
  <c r="I10" i="83"/>
  <c r="J10" i="83" s="1"/>
  <c r="I9" i="83"/>
  <c r="J9" i="83" s="1"/>
  <c r="I8" i="83"/>
  <c r="J8" i="83" s="1"/>
  <c r="I7" i="83"/>
  <c r="J7" i="83" s="1"/>
  <c r="J6" i="83"/>
  <c r="I5" i="83"/>
  <c r="J5" i="83" s="1"/>
  <c r="I4" i="83"/>
  <c r="J4" i="83" s="1"/>
  <c r="I11" i="84"/>
  <c r="J11" i="84" s="1"/>
  <c r="I10" i="84"/>
  <c r="J10" i="84" s="1"/>
  <c r="I9" i="84"/>
  <c r="J9" i="84" s="1"/>
  <c r="I8" i="84"/>
  <c r="J8" i="84" s="1"/>
  <c r="I7" i="84"/>
  <c r="J7" i="84" s="1"/>
  <c r="I6" i="84"/>
  <c r="J6" i="84" s="1"/>
  <c r="I5" i="84"/>
  <c r="J5" i="84" s="1"/>
  <c r="I4" i="84"/>
  <c r="J4" i="84" s="1"/>
  <c r="I11" i="82"/>
  <c r="J11" i="82" s="1"/>
  <c r="I10" i="82"/>
  <c r="J10" i="82" s="1"/>
  <c r="I9" i="82"/>
  <c r="J9" i="82" s="1"/>
  <c r="I8" i="82"/>
  <c r="J8" i="82" s="1"/>
  <c r="I7" i="82"/>
  <c r="J7" i="82" s="1"/>
  <c r="I6" i="82"/>
  <c r="J6" i="82" s="1"/>
  <c r="I5" i="82"/>
  <c r="J5" i="82" s="1"/>
  <c r="I4" i="82"/>
  <c r="J4" i="82" s="1"/>
  <c r="I11" i="80"/>
  <c r="J11" i="80" s="1"/>
  <c r="I10" i="80"/>
  <c r="J10" i="80" s="1"/>
  <c r="I9" i="80"/>
  <c r="J9" i="80" s="1"/>
  <c r="I8" i="80"/>
  <c r="J8" i="80" s="1"/>
  <c r="I7" i="80"/>
  <c r="J7" i="80" s="1"/>
  <c r="I6" i="80"/>
  <c r="J6" i="80" s="1"/>
  <c r="I5" i="80"/>
  <c r="J5" i="80" s="1"/>
  <c r="I4" i="80"/>
  <c r="J4" i="80" s="1"/>
  <c r="I9" i="90" l="1"/>
  <c r="L9" i="90" s="1"/>
  <c r="I5" i="90"/>
  <c r="L5" i="90" s="1"/>
  <c r="I10" i="90"/>
  <c r="L10" i="90" s="1"/>
  <c r="I6" i="90"/>
  <c r="L6" i="90" s="1"/>
  <c r="I4" i="90"/>
  <c r="L4" i="90" s="1"/>
  <c r="I8" i="90"/>
  <c r="L8" i="90" s="1"/>
  <c r="I11" i="90"/>
  <c r="L11" i="90" s="1"/>
  <c r="I7" i="90"/>
  <c r="L7" i="90" s="1"/>
  <c r="I8" i="75"/>
  <c r="J8" i="75" s="1"/>
  <c r="I9" i="75"/>
  <c r="J9" i="75" s="1"/>
  <c r="I10" i="75"/>
  <c r="J10" i="75" s="1"/>
  <c r="I11" i="75"/>
  <c r="J11" i="75" s="1"/>
  <c r="L12" i="90" l="1"/>
  <c r="L18" i="90" s="1"/>
  <c r="L20" i="90" s="1"/>
  <c r="J10" i="90"/>
  <c r="J8" i="90"/>
  <c r="J11" i="90"/>
  <c r="J9" i="90"/>
  <c r="I7" i="75"/>
  <c r="I6" i="75"/>
  <c r="I5" i="75"/>
  <c r="I4" i="75"/>
  <c r="J7" i="75" l="1"/>
  <c r="J5" i="75"/>
  <c r="J5" i="90"/>
  <c r="J4" i="75"/>
  <c r="J4" i="90"/>
  <c r="J6" i="75"/>
  <c r="J6" i="90"/>
  <c r="J7" i="90"/>
</calcChain>
</file>

<file path=xl/sharedStrings.xml><?xml version="1.0" encoding="utf-8"?>
<sst xmlns="http://schemas.openxmlformats.org/spreadsheetml/2006/main" count="872" uniqueCount="82">
  <si>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</si>
  <si>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</si>
  <si>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</si>
  <si>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</si>
  <si>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</si>
  <si>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</si>
  <si>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</si>
  <si>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</si>
  <si>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</si>
  <si>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</si>
  <si>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</si>
  <si>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</si>
  <si>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</si>
  <si>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</si>
  <si>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</si>
  <si>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</si>
  <si>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</si>
  <si>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</si>
  <si>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</si>
  <si>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</si>
  <si>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</si>
  <si>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</si>
  <si>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</si>
  <si>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</si>
  <si>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</si>
  <si>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</si>
  <si>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</si>
  <si>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</si>
  <si>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</si>
  <si>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</si>
  <si>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</si>
  <si>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</si>
  <si>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CEART</t>
  </si>
  <si>
    <t>CENTRO PARTICIPANTE: FAED</t>
  </si>
  <si>
    <t>CENTRO PARTICIPANTE: CEFID</t>
  </si>
  <si>
    <t>Quantidade Utilizada</t>
  </si>
  <si>
    <t>SALDO</t>
  </si>
  <si>
    <t>*Prazos de Entrega e de Pagamento conforme Termo de Referência do Edital</t>
  </si>
  <si>
    <t>CENTRO PARTICIPANTE: ESAG</t>
  </si>
  <si>
    <t>CENTRO PARTICIPANTE: CEAD</t>
  </si>
  <si>
    <t>PROCESSO: 1072/2014/UDESC</t>
  </si>
  <si>
    <t>OBJETO: Contratação de Empresa Prestadora de Serviço de Revisão, Tradução de Textos e Tradução Simultânea</t>
  </si>
  <si>
    <t>VIGÊNCIA DA ATA:  07/11/2014 até 06/11/2015</t>
  </si>
  <si>
    <t>PRESTAÇÃO DE SERVIÇO DE REVISÃO DE TEXTO CORRIDO EM LINGUA ESTRANGEIRA: Revisão de texto corrido na língua estrangeira (Inglesa) corrido no formato Word. Uma lauda equivale a 2100 caracteres com espaçamento, ou fração conforme memorial descritivo.  Qualidade compativel com os periódios Qualis A (CAPES).</t>
  </si>
  <si>
    <t>PRESTAÇÃO DE SERVIÇO DE REVISÃO DE TEXTO CORRIDO EM LINGUA ESTRANGEIRA: Revisão de texto corrido na língua estrangeira (Francesa) corrido no formato Word. Uma lauda equivale a 2100 caracteres com espaçamento, ou fração conforme memorial descritivo.  Qualidade compativel com os periódios Qualis A (CAPES).</t>
  </si>
  <si>
    <t>PRESTAÇÃO DE SERVIÇO DE REVISÃO DE TEXTO CORRIDO EM LINGUA ESTRANGEIRA: Revisão de texto corrido na língua estrangeira (Espanhola) corrido no formato Word. Uma lauda equivale a 2100 caracteres com espaçamento, ou fração conforme memorial descritivo.  Qualidade compativel com os periódios Qualis A (CAPES).</t>
  </si>
  <si>
    <t>PRESTAÇÃO DE SERVIÇO DE TRADUÇÃO SIMULTÂNEA: língua Inglesa para a língua Portuguesa e da língua Portuguesa para a língua Inglesa.</t>
  </si>
  <si>
    <t>PRESTAÇÃO DE SERVIÇO DE TRADUÇÃO SIMULTÂNEA: língua francesa para a língua Portuguesa e da língua Portuguesa para a língua francesa.</t>
  </si>
  <si>
    <t>PRESTAÇÃO DE SERVIÇO DE TRADUÇÃO SIMULTÂNEA: língua italiana para a língua Portuguesa e da língua Portuguesa para a língua italiana.</t>
  </si>
  <si>
    <t>PRESTAÇÃO DE SERVIÇO DE TRADUÇÃO CONSECUTIVA : língua francesa para a língua Portuguesa e da língua Portuguesa para a língua francesa.</t>
  </si>
  <si>
    <t>PRESTAÇÃO DE SERVIÇO DE TRADUÇÃO CONSECUTIVA : língua inglesa para a língua Portuguesa e da língua Portuguesa para a língua inglesa.</t>
  </si>
  <si>
    <t>339039-99</t>
  </si>
  <si>
    <t>LAUDA</t>
  </si>
  <si>
    <t>HORA</t>
  </si>
  <si>
    <t>Translateway Idiomas, Tradução e Consultoria Empresarial Ltda</t>
  </si>
  <si>
    <t>On The Road Curso de Idiomas Ltda - Me</t>
  </si>
  <si>
    <t>*Itens 1 ao 8, 13 e 14 infrutíferos</t>
  </si>
  <si>
    <t>CENTRO PARTICIPANTE: Reitoria - PROEX</t>
  </si>
  <si>
    <t>CENTRO PARTICIPANTE: Reitoria - SCII</t>
  </si>
  <si>
    <t>CENTRO PARTICIPANTE: IV UNIAFRO - FAED</t>
  </si>
  <si>
    <t>CENTRO PARTICIPANTE: PROAP Movimento Humano - CEFID</t>
  </si>
  <si>
    <t>CENTRO PARTICIPANTE: PROAP Fisioterapia - CEFID</t>
  </si>
  <si>
    <t>CENTRO PARTICIPANTE: CCT</t>
  </si>
  <si>
    <t>CENTRO PARTICIPANTE: CEO</t>
  </si>
  <si>
    <t>CENTRO PARTICIPANTE: Reitoria, ESAG, CEART, FAED, CEAD, CAEFID, CCT e CEO</t>
  </si>
  <si>
    <t>Valor Total da Ata com Aditivo</t>
  </si>
  <si>
    <t>Valor Utilizado</t>
  </si>
  <si>
    <t>% Aditivos</t>
  </si>
  <si>
    <t>% Utilizado</t>
  </si>
  <si>
    <t>Resumo Atualizado em 27/11/2014</t>
  </si>
  <si>
    <t>Contratação de Empresa Prestadora de Serviço de Revisão, Tradução de Textos e Tradução Simultânea</t>
  </si>
  <si>
    <t>Pregão 1072/2014/UDESC - SRP</t>
  </si>
  <si>
    <t>Vigência   07/11/2014 até 06/11/2015</t>
  </si>
  <si>
    <t>Qtde Registrada + Aditivos</t>
  </si>
  <si>
    <t>Valor Total Registrado</t>
  </si>
  <si>
    <t>Valor Total Utilizado</t>
  </si>
  <si>
    <t xml:space="preserve"> AF/OS nº 1544/2015 Qtde. DT</t>
  </si>
  <si>
    <t xml:space="preserve"> AF/OS nº  652/2015 Qtde. DT</t>
  </si>
  <si>
    <t xml:space="preserve"> AF/OS nº  1113/2015 Qtde. DT</t>
  </si>
  <si>
    <t xml:space="preserve"> AF/OS nº 801/2015 Qtde. DT</t>
  </si>
  <si>
    <t xml:space="preserve"> AF/OS nº  1284/2015 Qtde. DT</t>
  </si>
  <si>
    <t xml:space="preserve"> AF/OS nº  1531/2015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</si>
</sst>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4" fontId="5" fillId="0" borderId="1" xfId="5" applyFont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10" borderId="1" xfId="0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 vertical="center" wrapText="1"/>
    </xf>
    <xf numFmtId="168" fontId="16" fillId="11" borderId="6" xfId="1" applyNumberFormat="1" applyFont="1" applyFill="1" applyBorder="1" applyAlignment="1" applyProtection="1">
      <alignment horizontal="right"/>
      <protection locked="0"/>
    </xf>
    <xf numFmtId="168" fontId="16" fillId="11" borderId="8" xfId="1" applyNumberFormat="1" applyFont="1" applyFill="1" applyBorder="1" applyAlignment="1" applyProtection="1">
      <alignment horizontal="right"/>
      <protection locked="0"/>
    </xf>
    <xf numFmtId="9" fontId="16" fillId="11" borderId="8" xfId="1" applyNumberFormat="1" applyFont="1" applyFill="1" applyBorder="1" applyAlignment="1">
      <alignment horizontal="right"/>
    </xf>
    <xf numFmtId="9" fontId="16" fillId="11" borderId="9" xfId="9" applyFont="1" applyFill="1" applyBorder="1" applyAlignment="1" applyProtection="1">
      <alignment horizontal="right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3" fontId="5" fillId="9" borderId="18" xfId="1" applyNumberFormat="1" applyFont="1" applyFill="1" applyBorder="1" applyAlignment="1" applyProtection="1">
      <alignment horizontal="center" vertical="center"/>
      <protection locked="0"/>
    </xf>
    <xf numFmtId="44" fontId="5" fillId="12" borderId="1" xfId="1" applyNumberFormat="1" applyFont="1" applyFill="1" applyBorder="1" applyAlignment="1">
      <alignment horizontal="center" vertical="center"/>
    </xf>
    <xf numFmtId="44" fontId="5" fillId="12" borderId="1" xfId="1" applyNumberFormat="1" applyFont="1" applyFill="1" applyBorder="1" applyAlignment="1">
      <alignment vertical="center"/>
    </xf>
    <xf numFmtId="44" fontId="17" fillId="12" borderId="1" xfId="1" applyNumberFormat="1" applyFont="1" applyFill="1" applyBorder="1"/>
    <xf numFmtId="41" fontId="5" fillId="13" borderId="20" xfId="0" applyNumberFormat="1" applyFont="1" applyFill="1" applyBorder="1" applyAlignment="1" applyProtection="1">
      <alignment horizontal="center" vertical="center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11" borderId="13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16" fillId="11" borderId="15" xfId="1" applyFont="1" applyFill="1" applyBorder="1" applyAlignment="1" applyProtection="1">
      <alignment horizontal="left"/>
      <protection locked="0"/>
    </xf>
    <xf numFmtId="0" fontId="16" fillId="11" borderId="16" xfId="1" applyFont="1" applyFill="1" applyBorder="1" applyAlignment="1" applyProtection="1">
      <alignment horizontal="lef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19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0" fontId="16" fillId="11" borderId="10" xfId="1" applyFont="1" applyFill="1" applyBorder="1" applyAlignment="1">
      <alignment horizontal="left" vertical="center" wrapText="1"/>
    </xf>
    <xf numFmtId="0" fontId="16" fillId="11" borderId="11" xfId="1" applyFont="1" applyFill="1" applyBorder="1" applyAlignment="1">
      <alignment horizontal="left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>
      <alignment horizontal="left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0" xfId="1" applyFont="1" applyFill="1" applyBorder="1" applyAlignment="1" applyProtection="1">
      <alignment horizontal="left"/>
      <protection locked="0"/>
    </xf>
    <xf numFmtId="0" fontId="16" fillId="11" borderId="11" xfId="1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4" fontId="5" fillId="0" borderId="0" xfId="1" applyNumberFormat="1" applyFont="1" applyAlignment="1" applyProtection="1">
      <alignment wrapText="1"/>
      <protection locked="0"/>
    </xf>
  </cellXfs>
  <cellStyles count="10">
    <cellStyle name="Moeda" xfId="5" builtinId="4"/>
    <cellStyle name="Moeda 2" xfId="6"/>
    <cellStyle name="Normal" xfId="0" builtinId="0"/>
    <cellStyle name="Normal 2" xfId="1"/>
    <cellStyle name="Porcentagem 2" xfId="9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4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14"/>
  <sheetViews>
    <sheetView zoomScale="90" zoomScaleNormal="90" workbookViewId="0">
      <selection activeCell="D18" sqref="D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57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7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ref="J8:J11" si="3">IF(I8&lt;0,"ATENÇÃO","OK")</f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3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3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3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L1:L2"/>
    <mergeCell ref="M1:M2"/>
    <mergeCell ref="N1:N2"/>
    <mergeCell ref="O1:O2"/>
    <mergeCell ref="U1:U2"/>
    <mergeCell ref="V1:V2"/>
    <mergeCell ref="P1:P2"/>
    <mergeCell ref="Q1:Q2"/>
    <mergeCell ref="R1:R2"/>
    <mergeCell ref="S1:S2"/>
    <mergeCell ref="T1:T2"/>
    <mergeCell ref="D1:G1"/>
    <mergeCell ref="A2:J2"/>
    <mergeCell ref="A8:A11"/>
    <mergeCell ref="A4:A6"/>
    <mergeCell ref="K1:K2"/>
    <mergeCell ref="A1:C1"/>
    <mergeCell ref="H1:J1"/>
  </mergeCells>
  <phoneticPr fontId="0" type="noConversion"/>
  <conditionalFormatting sqref="K4:V11">
    <cfRule type="cellIs" dxfId="44" priority="58" stopIfTrue="1" operator="greaterThan">
      <formula>0</formula>
    </cfRule>
    <cfRule type="cellIs" dxfId="43" priority="59" stopIfTrue="1" operator="greaterThan">
      <formula>0</formula>
    </cfRule>
    <cfRule type="cellIs" dxfId="42" priority="60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7" sqref="D1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58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A4:A6"/>
    <mergeCell ref="V1:V2"/>
    <mergeCell ref="M1:M2"/>
    <mergeCell ref="A2:J2"/>
    <mergeCell ref="D1:G1"/>
    <mergeCell ref="H1:J1"/>
    <mergeCell ref="K1:K2"/>
    <mergeCell ref="L1:L2"/>
    <mergeCell ref="A1:C1"/>
    <mergeCell ref="N1:N2"/>
    <mergeCell ref="O1:O2"/>
    <mergeCell ref="P1:P2"/>
    <mergeCell ref="U1:U2"/>
    <mergeCell ref="Q1:Q2"/>
    <mergeCell ref="R1:R2"/>
    <mergeCell ref="S1:S2"/>
    <mergeCell ref="T1:T2"/>
  </mergeCells>
  <conditionalFormatting sqref="K4:V11">
    <cfRule type="cellIs" dxfId="41" priority="22" stopIfTrue="1" operator="greaterThan">
      <formula>0</formula>
    </cfRule>
    <cfRule type="cellIs" dxfId="40" priority="23" stopIfTrue="1" operator="greaterThan">
      <formula>0</formula>
    </cfRule>
    <cfRule type="cellIs" dxfId="39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opLeftCell="A7" zoomScale="90" zoomScaleNormal="90" workbookViewId="0">
      <selection activeCell="K15" sqref="K15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76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38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60</v>
      </c>
      <c r="I4" s="29">
        <f t="shared" ref="I4:I6" si="0">H4-(SUM(K4:V4))</f>
        <v>60</v>
      </c>
      <c r="J4" s="36" t="str">
        <f t="shared" ref="J4:J11" si="1">IF(I4&lt;0,"ATENÇÃO","OK")</f>
        <v>OK</v>
      </c>
      <c r="K4" s="55"/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>
        <v>40</v>
      </c>
      <c r="I5" s="29">
        <f t="shared" si="0"/>
        <v>40</v>
      </c>
      <c r="J5" s="36" t="str">
        <f t="shared" si="1"/>
        <v>OK</v>
      </c>
      <c r="K5" s="55"/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55"/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40</v>
      </c>
      <c r="I7" s="29">
        <f>H7-(SUM(K7:V7))</f>
        <v>0</v>
      </c>
      <c r="J7" s="36" t="str">
        <f t="shared" si="1"/>
        <v>OK</v>
      </c>
      <c r="K7" s="55">
        <v>40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55"/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55"/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55"/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55"/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2" spans="1:22" x14ac:dyDescent="0.25">
      <c r="K12" s="5"/>
    </row>
    <row r="13" spans="1:22" ht="15.75" customHeight="1" x14ac:dyDescent="0.25">
      <c r="D13" s="45" t="s">
        <v>37</v>
      </c>
      <c r="K13" s="5"/>
    </row>
    <row r="14" spans="1:22" x14ac:dyDescent="0.25">
      <c r="D14" s="45" t="s">
        <v>56</v>
      </c>
    </row>
  </sheetData>
  <mergeCells count="18">
    <mergeCell ref="A8:A11"/>
    <mergeCell ref="A4:A6"/>
    <mergeCell ref="V1:V2"/>
    <mergeCell ref="M1:M2"/>
    <mergeCell ref="A2:J2"/>
    <mergeCell ref="D1:G1"/>
    <mergeCell ref="H1:J1"/>
    <mergeCell ref="K1:K2"/>
    <mergeCell ref="L1:L2"/>
    <mergeCell ref="A1:C1"/>
    <mergeCell ref="N1:N2"/>
    <mergeCell ref="O1:O2"/>
    <mergeCell ref="P1:P2"/>
    <mergeCell ref="U1:U2"/>
    <mergeCell ref="Q1:Q2"/>
    <mergeCell ref="R1:R2"/>
    <mergeCell ref="S1:S2"/>
    <mergeCell ref="T1:T2"/>
  </mergeCells>
  <conditionalFormatting sqref="L4:V11">
    <cfRule type="cellIs" dxfId="38" priority="22" stopIfTrue="1" operator="greaterThan">
      <formula>0</formula>
    </cfRule>
    <cfRule type="cellIs" dxfId="37" priority="23" stopIfTrue="1" operator="greaterThan">
      <formula>0</formula>
    </cfRule>
    <cfRule type="cellIs" dxfId="36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8" sqref="D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32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400</v>
      </c>
      <c r="I4" s="29">
        <f t="shared" ref="I4:I6" si="0">H4-(SUM(K4:V4))</f>
        <v>400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200</v>
      </c>
      <c r="I7" s="29">
        <f>H7-(SUM(K7:V7))</f>
        <v>200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M1:M2"/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</mergeCells>
  <conditionalFormatting sqref="K4:V11">
    <cfRule type="cellIs" dxfId="35" priority="22" stopIfTrue="1" operator="greaterThan">
      <formula>0</formula>
    </cfRule>
    <cfRule type="cellIs" dxfId="34" priority="23" stopIfTrue="1" operator="greaterThan">
      <formula>0</formula>
    </cfRule>
    <cfRule type="cellIs" dxfId="33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topLeftCell="A2" zoomScale="80" zoomScaleNormal="80" workbookViewId="0">
      <selection activeCell="I7" sqref="I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1" width="13.85546875" style="41" customWidth="1"/>
    <col min="12" max="12" width="12.140625" style="41" customWidth="1"/>
    <col min="13" max="13" width="13.5703125" style="41" customWidth="1"/>
    <col min="14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79</v>
      </c>
      <c r="L1" s="62" t="s">
        <v>80</v>
      </c>
      <c r="M1" s="62" t="s">
        <v>81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33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56">
        <v>42142</v>
      </c>
      <c r="L3" s="56">
        <v>42212</v>
      </c>
      <c r="M3" s="56">
        <v>42243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280</v>
      </c>
      <c r="I4" s="29">
        <f t="shared" ref="I4:I6" si="0">H4-(SUM(K4:V4))</f>
        <v>280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>
        <v>280</v>
      </c>
      <c r="I5" s="29">
        <f t="shared" si="0"/>
        <v>280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v>371</v>
      </c>
      <c r="I6" s="29">
        <f>H6-(SUM(K6:V6))</f>
        <v>183</v>
      </c>
      <c r="J6" s="36" t="str">
        <f t="shared" si="1"/>
        <v>OK</v>
      </c>
      <c r="K6" s="37">
        <v>70</v>
      </c>
      <c r="L6" s="37">
        <v>75</v>
      </c>
      <c r="M6" s="37">
        <v>43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13</v>
      </c>
      <c r="I7" s="29">
        <f>H7-(SUM(K7:V7))</f>
        <v>13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>
        <v>5</v>
      </c>
      <c r="I8" s="29">
        <f t="shared" ref="I8:I11" si="2">H8-(SUM(K8:V8))</f>
        <v>5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>
        <v>5</v>
      </c>
      <c r="I9" s="29">
        <f t="shared" si="2"/>
        <v>5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>
        <v>10</v>
      </c>
      <c r="I10" s="29">
        <f t="shared" si="2"/>
        <v>10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>
        <v>10</v>
      </c>
      <c r="I11" s="29">
        <f t="shared" si="2"/>
        <v>10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  <row r="22" spans="12:12" x14ac:dyDescent="0.25">
      <c r="L22" s="89"/>
    </row>
  </sheetData>
  <mergeCells count="18">
    <mergeCell ref="M1:M2"/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</mergeCells>
  <conditionalFormatting sqref="N4:V11">
    <cfRule type="cellIs" dxfId="32" priority="25" stopIfTrue="1" operator="greaterThan">
      <formula>0</formula>
    </cfRule>
    <cfRule type="cellIs" dxfId="31" priority="26" stopIfTrue="1" operator="greaterThan">
      <formula>0</formula>
    </cfRule>
    <cfRule type="cellIs" dxfId="30" priority="27" stopIfTrue="1" operator="greaterThan">
      <formula>0</formula>
    </cfRule>
  </conditionalFormatting>
  <conditionalFormatting sqref="K4:M11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7" sqref="D1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59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A4:A6"/>
    <mergeCell ref="R1:R2"/>
    <mergeCell ref="S1:S2"/>
  </mergeCells>
  <conditionalFormatting sqref="K4:V11">
    <cfRule type="cellIs" dxfId="29" priority="22" stopIfTrue="1" operator="greaterThan">
      <formula>0</formula>
    </cfRule>
    <cfRule type="cellIs" dxfId="28" priority="23" stopIfTrue="1" operator="greaterThan">
      <formula>0</formula>
    </cfRule>
    <cfRule type="cellIs" dxfId="27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D11" sqref="D1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M1:M2"/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</mergeCells>
  <conditionalFormatting sqref="K4:V11">
    <cfRule type="cellIs" dxfId="26" priority="22" stopIfTrue="1" operator="greaterThan">
      <formula>0</formula>
    </cfRule>
    <cfRule type="cellIs" dxfId="25" priority="23" stopIfTrue="1" operator="greaterThan">
      <formula>0</formula>
    </cfRule>
    <cfRule type="cellIs" dxfId="24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E18" sqref="E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34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v>60</v>
      </c>
      <c r="I6" s="29">
        <f t="shared" si="0"/>
        <v>60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M1:M2"/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</mergeCells>
  <conditionalFormatting sqref="K4:V11">
    <cfRule type="cellIs" dxfId="23" priority="22" stopIfTrue="1" operator="greaterThan">
      <formula>0</formula>
    </cfRule>
    <cfRule type="cellIs" dxfId="22" priority="23" stopIfTrue="1" operator="greaterThan">
      <formula>0</formula>
    </cfRule>
    <cfRule type="cellIs" dxfId="21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H13" sqref="H1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A4:A6"/>
    <mergeCell ref="R1:R2"/>
    <mergeCell ref="S1:S2"/>
  </mergeCells>
  <conditionalFormatting sqref="K4:V11">
    <cfRule type="cellIs" dxfId="20" priority="22" stopIfTrue="1" operator="greaterThan">
      <formula>0</formula>
    </cfRule>
    <cfRule type="cellIs" dxfId="19" priority="23" stopIfTrue="1" operator="greaterThan">
      <formula>0</formula>
    </cfRule>
    <cfRule type="cellIs" dxfId="18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B8" sqref="A8:XFD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61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T1:T2"/>
    <mergeCell ref="U1:U2"/>
    <mergeCell ref="V1:V2"/>
    <mergeCell ref="A2:J2"/>
    <mergeCell ref="A4:A6"/>
    <mergeCell ref="R1:R2"/>
    <mergeCell ref="S1:S2"/>
  </mergeCells>
  <conditionalFormatting sqref="K4:V11">
    <cfRule type="cellIs" dxfId="17" priority="22" stopIfTrue="1" operator="greaterThan">
      <formula>0</formula>
    </cfRule>
    <cfRule type="cellIs" dxfId="16" priority="23" stopIfTrue="1" operator="greaterThan">
      <formula>0</formula>
    </cfRule>
    <cfRule type="cellIs" dxfId="15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H4" sqref="H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62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/>
      <c r="I4" s="29">
        <f t="shared" ref="I4:I6" si="0">H4-(SUM(K4:V4))</f>
        <v>0</v>
      </c>
      <c r="J4" s="36" t="str">
        <f t="shared" ref="J4:J11" si="1"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/>
      <c r="I6" s="29">
        <f t="shared" si="0"/>
        <v>0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/>
      <c r="I7" s="29">
        <f>H7-(SUM(K7:V7))</f>
        <v>0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A8:A11"/>
    <mergeCell ref="A4:A6"/>
    <mergeCell ref="V1:V2"/>
    <mergeCell ref="M1:M2"/>
    <mergeCell ref="A2:J2"/>
    <mergeCell ref="D1:G1"/>
    <mergeCell ref="H1:J1"/>
    <mergeCell ref="K1:K2"/>
    <mergeCell ref="L1:L2"/>
    <mergeCell ref="A1:C1"/>
    <mergeCell ref="N1:N2"/>
    <mergeCell ref="O1:O2"/>
    <mergeCell ref="P1:P2"/>
    <mergeCell ref="U1:U2"/>
    <mergeCell ref="Q1:Q2"/>
    <mergeCell ref="R1:R2"/>
    <mergeCell ref="S1:S2"/>
    <mergeCell ref="T1:T2"/>
  </mergeCells>
  <conditionalFormatting sqref="K4:V11">
    <cfRule type="cellIs" dxfId="14" priority="22" stopIfTrue="1" operator="greaterThan">
      <formula>0</formula>
    </cfRule>
    <cfRule type="cellIs" dxfId="13" priority="23" stopIfTrue="1" operator="greaterThan">
      <formula>0</formula>
    </cfRule>
    <cfRule type="cellIs" dxfId="12" priority="24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90" zoomScaleNormal="90" workbookViewId="0">
      <selection activeCell="L5" sqref="L5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9.42578125" style="39" customWidth="1"/>
    <col min="9" max="9" width="13.28515625" style="5" customWidth="1"/>
    <col min="10" max="10" width="12.5703125" style="40" customWidth="1"/>
    <col min="11" max="11" width="11.85546875" style="41" customWidth="1"/>
    <col min="12" max="12" width="13.28515625" style="41" customWidth="1"/>
    <col min="13" max="14" width="10.5703125" style="41" bestFit="1" customWidth="1"/>
    <col min="15" max="16" width="10.5703125" style="42" bestFit="1" customWidth="1"/>
    <col min="17" max="19" width="10.5703125" style="33" bestFit="1" customWidth="1"/>
    <col min="20" max="20" width="10.5703125" style="43" bestFit="1" customWidth="1"/>
    <col min="21" max="22" width="10.5703125" style="33" bestFit="1" customWidth="1"/>
    <col min="23" max="16384" width="9.7109375" style="33"/>
  </cols>
  <sheetData>
    <row r="1" spans="1:22" ht="32.2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62" t="s">
        <v>77</v>
      </c>
      <c r="L1" s="62" t="s">
        <v>78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58" t="s">
        <v>63</v>
      </c>
      <c r="B2" s="58"/>
      <c r="C2" s="58"/>
      <c r="D2" s="58"/>
      <c r="E2" s="58"/>
      <c r="F2" s="58"/>
      <c r="G2" s="58"/>
      <c r="H2" s="58"/>
      <c r="I2" s="58"/>
      <c r="J2" s="58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34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56">
        <v>42143</v>
      </c>
      <c r="L3" s="56">
        <v>42188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  <c r="S3" s="28" t="s">
        <v>2</v>
      </c>
      <c r="T3" s="28" t="s">
        <v>2</v>
      </c>
      <c r="U3" s="28" t="s">
        <v>2</v>
      </c>
      <c r="V3" s="28" t="s">
        <v>2</v>
      </c>
    </row>
    <row r="4" spans="1:2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v>376</v>
      </c>
      <c r="I4" s="29">
        <f t="shared" ref="I4:I6" si="0">H4-(SUM(K4:V4))</f>
        <v>343.22</v>
      </c>
      <c r="J4" s="36" t="str">
        <f t="shared" ref="J4:J11" si="1">IF(I4&lt;0,"ATENÇÃO","OK")</f>
        <v>OK</v>
      </c>
      <c r="K4" s="57">
        <v>17.5</v>
      </c>
      <c r="L4" s="57">
        <v>15.28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</row>
    <row r="5" spans="1:2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/>
      <c r="I5" s="29">
        <f t="shared" si="0"/>
        <v>0</v>
      </c>
      <c r="J5" s="36" t="str">
        <f t="shared" si="1"/>
        <v>OK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</row>
    <row r="6" spans="1:2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v>256</v>
      </c>
      <c r="I6" s="29">
        <f t="shared" si="0"/>
        <v>256</v>
      </c>
      <c r="J6" s="36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</row>
    <row r="7" spans="1:2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v>4</v>
      </c>
      <c r="I7" s="29">
        <f>H7-(SUM(K7:V7))</f>
        <v>4</v>
      </c>
      <c r="J7" s="36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</row>
    <row r="8" spans="1:2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/>
      <c r="I8" s="29">
        <f t="shared" ref="I8:I11" si="2">H8-(SUM(K8:V8))</f>
        <v>0</v>
      </c>
      <c r="J8" s="36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</row>
    <row r="9" spans="1:2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/>
      <c r="I9" s="29">
        <f t="shared" si="2"/>
        <v>0</v>
      </c>
      <c r="J9" s="36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</row>
    <row r="10" spans="1:2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/>
      <c r="I10" s="29">
        <f t="shared" si="2"/>
        <v>0</v>
      </c>
      <c r="J10" s="36" t="str">
        <f t="shared" si="1"/>
        <v>OK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</row>
    <row r="11" spans="1:2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/>
      <c r="I11" s="29">
        <f t="shared" si="2"/>
        <v>0</v>
      </c>
      <c r="J11" s="36" t="str">
        <f t="shared" si="1"/>
        <v>OK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</row>
    <row r="13" spans="1:22" ht="15.75" customHeight="1" x14ac:dyDescent="0.25">
      <c r="D13" s="45" t="s">
        <v>37</v>
      </c>
    </row>
    <row r="14" spans="1:22" x14ac:dyDescent="0.25">
      <c r="D14" s="45" t="s">
        <v>56</v>
      </c>
    </row>
  </sheetData>
  <mergeCells count="18">
    <mergeCell ref="M1:M2"/>
    <mergeCell ref="A2:J2"/>
    <mergeCell ref="A8:A11"/>
    <mergeCell ref="V1:V2"/>
    <mergeCell ref="A1:C1"/>
    <mergeCell ref="N1:N2"/>
    <mergeCell ref="O1:O2"/>
    <mergeCell ref="A4:A6"/>
    <mergeCell ref="Q1:Q2"/>
    <mergeCell ref="R1:R2"/>
    <mergeCell ref="S1:S2"/>
    <mergeCell ref="T1:T2"/>
    <mergeCell ref="U1:U2"/>
    <mergeCell ref="P1:P2"/>
    <mergeCell ref="D1:G1"/>
    <mergeCell ref="H1:J1"/>
    <mergeCell ref="K1:K2"/>
    <mergeCell ref="L1:L2"/>
  </mergeCells>
  <conditionalFormatting sqref="K5:V11 M4:V4">
    <cfRule type="cellIs" dxfId="11" priority="25" stopIfTrue="1" operator="greaterThan">
      <formula>0</formula>
    </cfRule>
    <cfRule type="cellIs" dxfId="10" priority="26" stopIfTrue="1" operator="greaterThan">
      <formula>0</formula>
    </cfRule>
    <cfRule type="cellIs" dxfId="9" priority="27" stopIfTrue="1" operator="greaterThan">
      <formula>0</formula>
    </cfRule>
  </conditionalFormatting>
  <conditionalFormatting sqref="K4:L4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80" zoomScaleNormal="80" workbookViewId="0">
      <selection activeCell="L6" sqref="L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38" bestFit="1" customWidth="1"/>
    <col min="4" max="4" width="69.28515625" style="4" bestFit="1" customWidth="1"/>
    <col min="5" max="5" width="11.28515625" style="4" customWidth="1"/>
    <col min="6" max="6" width="12.28515625" style="38" customWidth="1"/>
    <col min="7" max="7" width="12.7109375" style="34" bestFit="1" customWidth="1"/>
    <col min="8" max="8" width="12.42578125" style="39" customWidth="1"/>
    <col min="9" max="9" width="16.28515625" style="5" customWidth="1"/>
    <col min="10" max="10" width="12.5703125" style="6" customWidth="1"/>
    <col min="11" max="12" width="17" style="1" bestFit="1" customWidth="1"/>
    <col min="13" max="16384" width="9.7109375" style="1"/>
  </cols>
  <sheetData>
    <row r="1" spans="1:12" ht="45.75" customHeight="1" x14ac:dyDescent="0.25">
      <c r="A1" s="58" t="s">
        <v>40</v>
      </c>
      <c r="B1" s="58"/>
      <c r="C1" s="58"/>
      <c r="D1" s="58" t="s">
        <v>41</v>
      </c>
      <c r="E1" s="58"/>
      <c r="F1" s="58"/>
      <c r="G1" s="58"/>
      <c r="H1" s="58" t="s">
        <v>42</v>
      </c>
      <c r="I1" s="58"/>
      <c r="J1" s="58"/>
      <c r="K1" s="58"/>
      <c r="L1" s="58"/>
    </row>
    <row r="2" spans="1:12" s="2" customFormat="1" ht="30.75" customHeight="1" x14ac:dyDescent="0.2">
      <c r="A2" s="58" t="s">
        <v>64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2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73</v>
      </c>
      <c r="I3" s="27" t="s">
        <v>35</v>
      </c>
      <c r="J3" s="50" t="s">
        <v>36</v>
      </c>
      <c r="K3" s="50" t="s">
        <v>74</v>
      </c>
      <c r="L3" s="24" t="s">
        <v>75</v>
      </c>
    </row>
    <row r="4" spans="1:12" ht="75" x14ac:dyDescent="0.25">
      <c r="A4" s="59" t="s">
        <v>55</v>
      </c>
      <c r="B4" s="32">
        <v>9</v>
      </c>
      <c r="C4" s="31">
        <v>9</v>
      </c>
      <c r="D4" s="32" t="s">
        <v>43</v>
      </c>
      <c r="E4" s="44" t="s">
        <v>51</v>
      </c>
      <c r="F4" s="20" t="s">
        <v>52</v>
      </c>
      <c r="G4" s="35">
        <v>31.36</v>
      </c>
      <c r="H4" s="30">
        <f>Reitoria_PROEX!H4+Reitoria_SCII!H4+ESAG!H4+CEART!H4+FAED!H4+'IV UNIAFRO_FAED'!H4+CEAD!H4+CEFID!H4+'PROAP_MOV HUM_CEFID'!H4+PROAP_FISIO_CEFID!H4+CCT!H4+CEO!H4</f>
        <v>1116</v>
      </c>
      <c r="I4" s="22">
        <f>(Reitoria_PROEX!H4-Reitoria_PROEX!I4)+(Reitoria_SCII!H4-Reitoria_SCII!I4)+(ESAG!H4-ESAG!I4)+(CEART!H4-CEART!I4)+(FAED!H4-FAED!I4)+('IV UNIAFRO_FAED'!H4-'IV UNIAFRO_FAED'!I4)+(CEAD!H4-CEAD!I4)+(CEFID!H4-CEFID!I4)+('PROAP_MOV HUM_CEFID'!H4-'PROAP_MOV HUM_CEFID'!I4)+(PROAP_FISIO_CEFID!H4-PROAP_FISIO_CEFID!I4)+(CCT!H4-CCT!I4)+(CEO!H4-CEO!I4)</f>
        <v>32.779999999999973</v>
      </c>
      <c r="J4" s="51">
        <f t="shared" ref="J4:J7" si="0">H4-I4</f>
        <v>1083.22</v>
      </c>
      <c r="K4" s="52">
        <f>G4*H4</f>
        <v>34997.760000000002</v>
      </c>
      <c r="L4" s="53">
        <f>G4*I4</f>
        <v>1027.9807999999991</v>
      </c>
    </row>
    <row r="5" spans="1:12" ht="75" x14ac:dyDescent="0.25">
      <c r="A5" s="60"/>
      <c r="B5" s="32">
        <v>10</v>
      </c>
      <c r="C5" s="31">
        <v>10</v>
      </c>
      <c r="D5" s="32" t="s">
        <v>44</v>
      </c>
      <c r="E5" s="44" t="s">
        <v>51</v>
      </c>
      <c r="F5" s="20" t="s">
        <v>52</v>
      </c>
      <c r="G5" s="35">
        <v>31.25</v>
      </c>
      <c r="H5" s="30">
        <f>Reitoria_PROEX!H5+Reitoria_SCII!H5+ESAG!H5+CEART!H5+FAED!H5+'IV UNIAFRO_FAED'!H5+CEAD!H5+CEFID!H5+'PROAP_MOV HUM_CEFID'!H5+PROAP_FISIO_CEFID!H5+CCT!H5+CEO!H5</f>
        <v>320</v>
      </c>
      <c r="I5" s="22">
        <f>(Reitoria_PROEX!H5-Reitoria_PROEX!I5)+(Reitoria_SCII!H5-Reitoria_SCII!I5)+(ESAG!H5-ESAG!I5)+(CEART!H5-CEART!I5)+(FAED!H5-FAED!I5)+('IV UNIAFRO_FAED'!H5-'IV UNIAFRO_FAED'!I5)+(CEAD!H5-CEAD!I5)+(CEFID!H5-CEFID!I5)+('PROAP_MOV HUM_CEFID'!H5-'PROAP_MOV HUM_CEFID'!I5)+(PROAP_FISIO_CEFID!H5-PROAP_FISIO_CEFID!I5)+(CCT!H5-CCT!I5)+(CEO!H5-CEO!I5)</f>
        <v>0</v>
      </c>
      <c r="J5" s="51">
        <f t="shared" si="0"/>
        <v>320</v>
      </c>
      <c r="K5" s="52">
        <f t="shared" ref="K5:K11" si="1">G5*H5</f>
        <v>10000</v>
      </c>
      <c r="L5" s="53">
        <f t="shared" ref="L5:L11" si="2">G5*I5</f>
        <v>0</v>
      </c>
    </row>
    <row r="6" spans="1:12" ht="75" x14ac:dyDescent="0.25">
      <c r="A6" s="61"/>
      <c r="B6" s="32">
        <v>11</v>
      </c>
      <c r="C6" s="31">
        <v>11</v>
      </c>
      <c r="D6" s="32" t="s">
        <v>45</v>
      </c>
      <c r="E6" s="44" t="s">
        <v>51</v>
      </c>
      <c r="F6" s="20" t="s">
        <v>52</v>
      </c>
      <c r="G6" s="35">
        <v>22.11</v>
      </c>
      <c r="H6" s="30">
        <f>Reitoria_PROEX!H6+Reitoria_SCII!H6+ESAG!H6+CEART!H6+FAED!H6+'IV UNIAFRO_FAED'!H6+CEAD!H6+CEFID!H6+'PROAP_MOV HUM_CEFID'!H6+PROAP_FISIO_CEFID!H6+CCT!H6+CEO!H6</f>
        <v>687</v>
      </c>
      <c r="I6" s="22">
        <f>(Reitoria_PROEX!H6-Reitoria_PROEX!I6)+(Reitoria_SCII!H6-Reitoria_SCII!I6)+(ESAG!H6-ESAG!I6)+(CEART!H6-CEART!I6)+(FAED!H6-FAED!I6)+('IV UNIAFRO_FAED'!H6-'IV UNIAFRO_FAED'!I6)+(CEAD!H6-CEAD!I6)+(CEFID!H6-CEFID!I6)+('PROAP_MOV HUM_CEFID'!H6-'PROAP_MOV HUM_CEFID'!I6)+(PROAP_FISIO_CEFID!H6-PROAP_FISIO_CEFID!I6)+(CCT!H6-CCT!I6)+(CEO!H6-CEO!I6)</f>
        <v>188</v>
      </c>
      <c r="J6" s="51">
        <f t="shared" si="0"/>
        <v>499</v>
      </c>
      <c r="K6" s="52">
        <f t="shared" si="1"/>
        <v>15189.57</v>
      </c>
      <c r="L6" s="53">
        <f t="shared" si="2"/>
        <v>4156.68</v>
      </c>
    </row>
    <row r="7" spans="1:12" ht="90" x14ac:dyDescent="0.25">
      <c r="A7" s="31" t="s">
        <v>54</v>
      </c>
      <c r="B7" s="32">
        <v>12</v>
      </c>
      <c r="C7" s="31">
        <v>12</v>
      </c>
      <c r="D7" s="32" t="s">
        <v>46</v>
      </c>
      <c r="E7" s="44" t="s">
        <v>51</v>
      </c>
      <c r="F7" s="20" t="s">
        <v>53</v>
      </c>
      <c r="G7" s="35">
        <v>217.89</v>
      </c>
      <c r="H7" s="30">
        <f>Reitoria_PROEX!H7+Reitoria_SCII!H7+ESAG!H7+CEART!H7+FAED!H7+'IV UNIAFRO_FAED'!H7+CEAD!H7+CEFID!H7+'PROAP_MOV HUM_CEFID'!H7+PROAP_FISIO_CEFID!H7+CCT!H7+CEO!H7</f>
        <v>257</v>
      </c>
      <c r="I7" s="22">
        <f>(Reitoria_PROEX!H7-Reitoria_PROEX!I7)+(Reitoria_SCII!H7-Reitoria_SCII!I7)+(ESAG!H7-ESAG!I7)+(CEART!H7-CEART!I7)+(FAED!H7-FAED!I7)+('IV UNIAFRO_FAED'!H7-'IV UNIAFRO_FAED'!I7)+(CEAD!H7-CEAD!I7)+(CEFID!H7-CEFID!I7)+('PROAP_MOV HUM_CEFID'!H7-'PROAP_MOV HUM_CEFID'!I7)+(PROAP_FISIO_CEFID!H7-PROAP_FISIO_CEFID!I7)+(CCT!H7-CCT!I7)+(CEO!H7-CEO!I7)</f>
        <v>40</v>
      </c>
      <c r="J7" s="51">
        <f t="shared" si="0"/>
        <v>217</v>
      </c>
      <c r="K7" s="52">
        <f t="shared" si="1"/>
        <v>55997.729999999996</v>
      </c>
      <c r="L7" s="53">
        <f t="shared" si="2"/>
        <v>8715.5999999999985</v>
      </c>
    </row>
    <row r="8" spans="1:12" ht="30" x14ac:dyDescent="0.25">
      <c r="A8" s="59" t="s">
        <v>54</v>
      </c>
      <c r="B8" s="32">
        <v>15</v>
      </c>
      <c r="C8" s="21">
        <v>15</v>
      </c>
      <c r="D8" s="21" t="s">
        <v>47</v>
      </c>
      <c r="E8" s="44" t="s">
        <v>51</v>
      </c>
      <c r="F8" s="20" t="s">
        <v>53</v>
      </c>
      <c r="G8" s="35">
        <v>232</v>
      </c>
      <c r="H8" s="30">
        <f>Reitoria_PROEX!H8+Reitoria_SCII!H8+ESAG!H8+CEART!H8+FAED!H8+'IV UNIAFRO_FAED'!H8+CEAD!H8+CEFID!H8+'PROAP_MOV HUM_CEFID'!H8+PROAP_FISIO_CEFID!H8+CCT!H8+CEO!H8</f>
        <v>5</v>
      </c>
      <c r="I8" s="22">
        <f>(Reitoria_PROEX!H8-Reitoria_PROEX!I8)+(Reitoria_SCII!H8-Reitoria_SCII!I8)+(ESAG!H8-ESAG!I8)+(CEART!H8-CEART!I8)+(FAED!H8-FAED!I8)+('IV UNIAFRO_FAED'!H8-'IV UNIAFRO_FAED'!I8)+(CEAD!H8-CEAD!I8)+(CEFID!H8-CEFID!I8)+('PROAP_MOV HUM_CEFID'!H8-'PROAP_MOV HUM_CEFID'!I8)+(PROAP_FISIO_CEFID!H8-PROAP_FISIO_CEFID!I8)+(CCT!H8-CCT!I8)+(CEO!H8-CEO!I8)</f>
        <v>0</v>
      </c>
      <c r="J8" s="51">
        <f t="shared" ref="J8:J11" si="3">H8-I8</f>
        <v>5</v>
      </c>
      <c r="K8" s="52">
        <f t="shared" si="1"/>
        <v>1160</v>
      </c>
      <c r="L8" s="53">
        <f t="shared" si="2"/>
        <v>0</v>
      </c>
    </row>
    <row r="9" spans="1:12" ht="30" x14ac:dyDescent="0.25">
      <c r="A9" s="60"/>
      <c r="B9" s="32">
        <v>16</v>
      </c>
      <c r="C9" s="21">
        <v>16</v>
      </c>
      <c r="D9" s="21" t="s">
        <v>48</v>
      </c>
      <c r="E9" s="44" t="s">
        <v>51</v>
      </c>
      <c r="F9" s="20" t="s">
        <v>53</v>
      </c>
      <c r="G9" s="35">
        <v>230</v>
      </c>
      <c r="H9" s="30">
        <f>Reitoria_PROEX!H9+Reitoria_SCII!H9+ESAG!H9+CEART!H9+FAED!H9+'IV UNIAFRO_FAED'!H9+CEAD!H9+CEFID!H9+'PROAP_MOV HUM_CEFID'!H9+PROAP_FISIO_CEFID!H9+CCT!H9+CEO!H9</f>
        <v>5</v>
      </c>
      <c r="I9" s="22">
        <f>(Reitoria_PROEX!H9-Reitoria_PROEX!I9)+(Reitoria_SCII!H9-Reitoria_SCII!I9)+(ESAG!H9-ESAG!I9)+(CEART!H9-CEART!I9)+(FAED!H9-FAED!I9)+('IV UNIAFRO_FAED'!H9-'IV UNIAFRO_FAED'!I9)+(CEAD!H9-CEAD!I9)+(CEFID!H9-CEFID!I9)+('PROAP_MOV HUM_CEFID'!H9-'PROAP_MOV HUM_CEFID'!I9)+(PROAP_FISIO_CEFID!H9-PROAP_FISIO_CEFID!I9)+(CCT!H9-CCT!I9)+(CEO!H9-CEO!I9)</f>
        <v>0</v>
      </c>
      <c r="J9" s="51">
        <f t="shared" si="3"/>
        <v>5</v>
      </c>
      <c r="K9" s="52">
        <f t="shared" si="1"/>
        <v>1150</v>
      </c>
      <c r="L9" s="53">
        <f t="shared" si="2"/>
        <v>0</v>
      </c>
    </row>
    <row r="10" spans="1:12" ht="30" x14ac:dyDescent="0.25">
      <c r="A10" s="60"/>
      <c r="B10" s="32">
        <v>17</v>
      </c>
      <c r="C10" s="21">
        <v>17</v>
      </c>
      <c r="D10" s="21" t="s">
        <v>49</v>
      </c>
      <c r="E10" s="44" t="s">
        <v>51</v>
      </c>
      <c r="F10" s="20" t="s">
        <v>53</v>
      </c>
      <c r="G10" s="35">
        <v>230</v>
      </c>
      <c r="H10" s="30">
        <f>Reitoria_PROEX!H10+Reitoria_SCII!H10+ESAG!H10+CEART!H10+FAED!H10+'IV UNIAFRO_FAED'!H10+CEAD!H10+CEFID!H10+'PROAP_MOV HUM_CEFID'!H10+PROAP_FISIO_CEFID!H10+CCT!H10+CEO!H10</f>
        <v>10</v>
      </c>
      <c r="I10" s="22">
        <f>(Reitoria_PROEX!H10-Reitoria_PROEX!I10)+(Reitoria_SCII!H10-Reitoria_SCII!I10)+(ESAG!H10-ESAG!I10)+(CEART!H10-CEART!I10)+(FAED!H10-FAED!I10)+('IV UNIAFRO_FAED'!H10-'IV UNIAFRO_FAED'!I10)+(CEAD!H10-CEAD!I10)+(CEFID!H10-CEFID!I10)+('PROAP_MOV HUM_CEFID'!H10-'PROAP_MOV HUM_CEFID'!I10)+(PROAP_FISIO_CEFID!H10-PROAP_FISIO_CEFID!I10)+(CCT!H10-CCT!I10)+(CEO!H10-CEO!I10)</f>
        <v>0</v>
      </c>
      <c r="J10" s="51">
        <f t="shared" si="3"/>
        <v>10</v>
      </c>
      <c r="K10" s="52">
        <f t="shared" si="1"/>
        <v>2300</v>
      </c>
      <c r="L10" s="53">
        <f t="shared" si="2"/>
        <v>0</v>
      </c>
    </row>
    <row r="11" spans="1:12" ht="30" x14ac:dyDescent="0.25">
      <c r="A11" s="61"/>
      <c r="B11" s="32">
        <v>18</v>
      </c>
      <c r="C11" s="21">
        <v>18</v>
      </c>
      <c r="D11" s="21" t="s">
        <v>50</v>
      </c>
      <c r="E11" s="44" t="s">
        <v>51</v>
      </c>
      <c r="F11" s="20" t="s">
        <v>53</v>
      </c>
      <c r="G11" s="35">
        <v>230</v>
      </c>
      <c r="H11" s="30">
        <f>Reitoria_PROEX!H11+Reitoria_SCII!H11+ESAG!H11+CEART!H11+FAED!H11+'IV UNIAFRO_FAED'!H11+CEAD!H11+CEFID!H11+'PROAP_MOV HUM_CEFID'!H11+PROAP_FISIO_CEFID!H11+CCT!H11+CEO!H11</f>
        <v>10</v>
      </c>
      <c r="I11" s="22">
        <f>(Reitoria_PROEX!H11-Reitoria_PROEX!I11)+(Reitoria_SCII!H11-Reitoria_SCII!I11)+(ESAG!H11-ESAG!I11)+(CEART!H11-CEART!I11)+(FAED!H11-FAED!I11)+('IV UNIAFRO_FAED'!H11-'IV UNIAFRO_FAED'!I11)+(CEAD!H11-CEAD!I11)+(CEFID!H11-CEFID!I11)+('PROAP_MOV HUM_CEFID'!H11-'PROAP_MOV HUM_CEFID'!I11)+(PROAP_FISIO_CEFID!H11-PROAP_FISIO_CEFID!I11)+(CCT!H11-CCT!I11)+(CEO!H11-CEO!I11)</f>
        <v>0</v>
      </c>
      <c r="J11" s="51">
        <f t="shared" si="3"/>
        <v>10</v>
      </c>
      <c r="K11" s="52">
        <f t="shared" si="1"/>
        <v>2300</v>
      </c>
      <c r="L11" s="53">
        <f t="shared" si="2"/>
        <v>0</v>
      </c>
    </row>
    <row r="12" spans="1:12" ht="19.5" customHeight="1" x14ac:dyDescent="0.25">
      <c r="H12" s="1"/>
      <c r="I12" s="1"/>
      <c r="J12" s="1"/>
      <c r="K12" s="54">
        <f>SUM(K4:K11)</f>
        <v>123095.06</v>
      </c>
      <c r="L12" s="54">
        <f>SUM(L4:L11)</f>
        <v>13900.260799999998</v>
      </c>
    </row>
    <row r="13" spans="1:12" ht="30" x14ac:dyDescent="0.25">
      <c r="D13" s="45" t="s">
        <v>37</v>
      </c>
      <c r="H13" s="1"/>
      <c r="I13" s="1"/>
      <c r="J13" s="1"/>
    </row>
    <row r="14" spans="1:12" ht="15.75" x14ac:dyDescent="0.25">
      <c r="D14" s="45" t="s">
        <v>56</v>
      </c>
      <c r="H14" s="70" t="s">
        <v>71</v>
      </c>
      <c r="I14" s="71"/>
      <c r="J14" s="71"/>
      <c r="K14" s="71"/>
      <c r="L14" s="72"/>
    </row>
    <row r="15" spans="1:12" ht="33" customHeight="1" x14ac:dyDescent="0.25">
      <c r="H15" s="73" t="s">
        <v>70</v>
      </c>
      <c r="I15" s="74"/>
      <c r="J15" s="74"/>
      <c r="K15" s="74"/>
      <c r="L15" s="75"/>
    </row>
    <row r="16" spans="1:12" ht="15.75" x14ac:dyDescent="0.25">
      <c r="H16" s="76" t="s">
        <v>72</v>
      </c>
      <c r="I16" s="77"/>
      <c r="J16" s="77"/>
      <c r="K16" s="77"/>
      <c r="L16" s="78"/>
    </row>
    <row r="17" spans="8:12" ht="15.75" x14ac:dyDescent="0.25">
      <c r="H17" s="79" t="s">
        <v>65</v>
      </c>
      <c r="I17" s="80"/>
      <c r="J17" s="80"/>
      <c r="K17" s="80"/>
      <c r="L17" s="46">
        <f>K12</f>
        <v>123095.06</v>
      </c>
    </row>
    <row r="18" spans="8:12" ht="15.75" x14ac:dyDescent="0.25">
      <c r="H18" s="63" t="s">
        <v>66</v>
      </c>
      <c r="I18" s="64"/>
      <c r="J18" s="64"/>
      <c r="K18" s="64"/>
      <c r="L18" s="47">
        <f>L12</f>
        <v>13900.260799999998</v>
      </c>
    </row>
    <row r="19" spans="8:12" ht="15.75" x14ac:dyDescent="0.25">
      <c r="H19" s="63" t="s">
        <v>67</v>
      </c>
      <c r="I19" s="64"/>
      <c r="J19" s="64"/>
      <c r="K19" s="64"/>
      <c r="L19" s="48">
        <v>0</v>
      </c>
    </row>
    <row r="20" spans="8:12" ht="15.75" x14ac:dyDescent="0.25">
      <c r="H20" s="65" t="s">
        <v>68</v>
      </c>
      <c r="I20" s="66"/>
      <c r="J20" s="66"/>
      <c r="K20" s="66"/>
      <c r="L20" s="49">
        <f>L18/L17</f>
        <v>0.11292297838759735</v>
      </c>
    </row>
    <row r="21" spans="8:12" ht="15.75" x14ac:dyDescent="0.25">
      <c r="H21" s="67" t="s">
        <v>69</v>
      </c>
      <c r="I21" s="68"/>
      <c r="J21" s="68"/>
      <c r="K21" s="68"/>
      <c r="L21" s="69"/>
    </row>
    <row r="22" spans="8:12" x14ac:dyDescent="0.25">
      <c r="H22" s="1"/>
      <c r="I22" s="1"/>
      <c r="J22" s="1"/>
    </row>
    <row r="23" spans="8:12" x14ac:dyDescent="0.25">
      <c r="H23" s="1"/>
      <c r="I23" s="1"/>
      <c r="J23" s="1"/>
    </row>
    <row r="24" spans="8:12" x14ac:dyDescent="0.25">
      <c r="H24" s="1"/>
      <c r="I24" s="1"/>
      <c r="J24" s="1"/>
    </row>
    <row r="25" spans="8:12" x14ac:dyDescent="0.25">
      <c r="H25" s="1"/>
      <c r="I25" s="1"/>
      <c r="J25" s="1"/>
    </row>
    <row r="26" spans="8:12" x14ac:dyDescent="0.25">
      <c r="H26" s="1"/>
      <c r="I26" s="1"/>
      <c r="J26" s="1"/>
    </row>
    <row r="27" spans="8:12" x14ac:dyDescent="0.25">
      <c r="H27" s="1"/>
      <c r="I27" s="1"/>
      <c r="J27" s="1"/>
    </row>
    <row r="28" spans="8:12" x14ac:dyDescent="0.25">
      <c r="H28" s="1"/>
      <c r="I28" s="1"/>
      <c r="J28" s="1"/>
    </row>
    <row r="29" spans="8:12" x14ac:dyDescent="0.25">
      <c r="H29" s="1"/>
      <c r="I29" s="1"/>
      <c r="J29" s="1"/>
    </row>
    <row r="30" spans="8:12" x14ac:dyDescent="0.25">
      <c r="H30" s="1"/>
      <c r="I30" s="1"/>
      <c r="J30" s="1"/>
    </row>
    <row r="31" spans="8:12" x14ac:dyDescent="0.25">
      <c r="H31" s="1"/>
      <c r="I31" s="1"/>
      <c r="J31" s="1"/>
    </row>
    <row r="32" spans="8:12" x14ac:dyDescent="0.25">
      <c r="H32" s="1"/>
      <c r="I32" s="1"/>
      <c r="J32" s="1"/>
    </row>
    <row r="33" spans="8:10" x14ac:dyDescent="0.25">
      <c r="H33" s="1"/>
      <c r="I33" s="1"/>
      <c r="J33" s="1"/>
    </row>
    <row r="34" spans="8:10" x14ac:dyDescent="0.25">
      <c r="H34" s="1"/>
      <c r="I34" s="1"/>
      <c r="J34" s="1"/>
    </row>
    <row r="35" spans="8:10" x14ac:dyDescent="0.25">
      <c r="H35" s="1"/>
      <c r="I35" s="1"/>
      <c r="J35" s="1"/>
    </row>
    <row r="36" spans="8:10" x14ac:dyDescent="0.25">
      <c r="H36" s="1"/>
      <c r="I36" s="1"/>
      <c r="J36" s="1"/>
    </row>
    <row r="37" spans="8:10" x14ac:dyDescent="0.25">
      <c r="H37" s="1"/>
      <c r="I37" s="1"/>
      <c r="J37" s="1"/>
    </row>
    <row r="38" spans="8:10" x14ac:dyDescent="0.25">
      <c r="H38" s="1"/>
      <c r="I38" s="1"/>
      <c r="J38" s="1"/>
    </row>
    <row r="39" spans="8:10" x14ac:dyDescent="0.25">
      <c r="H39" s="1"/>
      <c r="I39" s="1"/>
      <c r="J39" s="1"/>
    </row>
    <row r="40" spans="8:10" x14ac:dyDescent="0.25">
      <c r="H40" s="1"/>
      <c r="I40" s="1"/>
      <c r="J40" s="1"/>
    </row>
    <row r="41" spans="8:10" x14ac:dyDescent="0.25">
      <c r="H41" s="1"/>
      <c r="I41" s="1"/>
      <c r="J41" s="1"/>
    </row>
    <row r="42" spans="8:10" x14ac:dyDescent="0.25">
      <c r="H42" s="1"/>
      <c r="I42" s="1"/>
      <c r="J42" s="1"/>
    </row>
  </sheetData>
  <mergeCells count="14">
    <mergeCell ref="H18:K18"/>
    <mergeCell ref="H19:K19"/>
    <mergeCell ref="H20:K20"/>
    <mergeCell ref="H21:L21"/>
    <mergeCell ref="H1:L1"/>
    <mergeCell ref="A2:L2"/>
    <mergeCell ref="A8:A11"/>
    <mergeCell ref="H14:L14"/>
    <mergeCell ref="H15:L15"/>
    <mergeCell ref="H16:L16"/>
    <mergeCell ref="H17:K17"/>
    <mergeCell ref="D1:G1"/>
    <mergeCell ref="A1:C1"/>
    <mergeCell ref="A4:A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7" customWidth="1"/>
    <col min="2" max="2" width="6.85546875" style="7" customWidth="1"/>
    <col min="3" max="3" width="31" style="7" customWidth="1"/>
    <col min="4" max="4" width="8.5703125" style="7" bestFit="1" customWidth="1"/>
    <col min="5" max="5" width="9.5703125" style="7" customWidth="1"/>
    <col min="6" max="6" width="14.7109375" style="7" customWidth="1"/>
    <col min="7" max="7" width="16" style="7" customWidth="1"/>
    <col min="8" max="8" width="11.140625" style="7" customWidth="1"/>
    <col min="9" max="16384" width="9.140625" style="7"/>
  </cols>
  <sheetData>
    <row r="1" spans="1:8" ht="20.25" customHeight="1" x14ac:dyDescent="0.2">
      <c r="A1" s="82" t="s">
        <v>13</v>
      </c>
      <c r="B1" s="82"/>
      <c r="C1" s="82"/>
      <c r="D1" s="82"/>
      <c r="E1" s="82"/>
      <c r="F1" s="82"/>
      <c r="G1" s="82"/>
      <c r="H1" s="82"/>
    </row>
    <row r="2" spans="1:8" ht="20.25" x14ac:dyDescent="0.2">
      <c r="B2" s="8"/>
    </row>
    <row r="3" spans="1:8" ht="47.25" customHeight="1" x14ac:dyDescent="0.2">
      <c r="A3" s="83" t="s">
        <v>14</v>
      </c>
      <c r="B3" s="83"/>
      <c r="C3" s="83"/>
      <c r="D3" s="83"/>
      <c r="E3" s="83"/>
      <c r="F3" s="83"/>
      <c r="G3" s="83"/>
      <c r="H3" s="83"/>
    </row>
    <row r="4" spans="1:8" ht="35.25" customHeight="1" x14ac:dyDescent="0.2">
      <c r="B4" s="9"/>
    </row>
    <row r="5" spans="1:8" ht="15" customHeight="1" x14ac:dyDescent="0.2">
      <c r="A5" s="84" t="s">
        <v>15</v>
      </c>
      <c r="B5" s="84"/>
      <c r="C5" s="84"/>
      <c r="D5" s="84"/>
      <c r="E5" s="84"/>
      <c r="F5" s="84"/>
      <c r="G5" s="84"/>
      <c r="H5" s="84"/>
    </row>
    <row r="6" spans="1:8" ht="15" customHeight="1" x14ac:dyDescent="0.2">
      <c r="A6" s="84" t="s">
        <v>16</v>
      </c>
      <c r="B6" s="84"/>
      <c r="C6" s="84"/>
      <c r="D6" s="84"/>
      <c r="E6" s="84"/>
      <c r="F6" s="84"/>
      <c r="G6" s="84"/>
      <c r="H6" s="84"/>
    </row>
    <row r="7" spans="1:8" ht="15" customHeight="1" x14ac:dyDescent="0.2">
      <c r="A7" s="84" t="s">
        <v>17</v>
      </c>
      <c r="B7" s="84"/>
      <c r="C7" s="84"/>
      <c r="D7" s="84"/>
      <c r="E7" s="84"/>
      <c r="F7" s="84"/>
      <c r="G7" s="84"/>
      <c r="H7" s="84"/>
    </row>
    <row r="8" spans="1:8" ht="15" customHeight="1" x14ac:dyDescent="0.2">
      <c r="A8" s="84" t="s">
        <v>18</v>
      </c>
      <c r="B8" s="84"/>
      <c r="C8" s="84"/>
      <c r="D8" s="84"/>
      <c r="E8" s="84"/>
      <c r="F8" s="84"/>
      <c r="G8" s="84"/>
      <c r="H8" s="84"/>
    </row>
    <row r="9" spans="1:8" ht="30" customHeight="1" x14ac:dyDescent="0.2">
      <c r="B9" s="10"/>
    </row>
    <row r="10" spans="1:8" ht="105" customHeight="1" x14ac:dyDescent="0.2">
      <c r="A10" s="85" t="s">
        <v>19</v>
      </c>
      <c r="B10" s="85"/>
      <c r="C10" s="85"/>
      <c r="D10" s="85"/>
      <c r="E10" s="85"/>
      <c r="F10" s="85"/>
      <c r="G10" s="85"/>
      <c r="H10" s="85"/>
    </row>
    <row r="11" spans="1:8" ht="15.75" thickBot="1" x14ac:dyDescent="0.25">
      <c r="B11" s="11"/>
    </row>
    <row r="12" spans="1:8" ht="48.75" thickBot="1" x14ac:dyDescent="0.25">
      <c r="A12" s="12" t="s">
        <v>11</v>
      </c>
      <c r="B12" s="12" t="s">
        <v>9</v>
      </c>
      <c r="C12" s="13" t="s">
        <v>20</v>
      </c>
      <c r="D12" s="13" t="s">
        <v>10</v>
      </c>
      <c r="E12" s="13" t="s">
        <v>21</v>
      </c>
      <c r="F12" s="13" t="s">
        <v>22</v>
      </c>
      <c r="G12" s="13" t="s">
        <v>23</v>
      </c>
      <c r="H12" s="13" t="s">
        <v>24</v>
      </c>
    </row>
    <row r="13" spans="1:8" ht="15.75" thickBot="1" x14ac:dyDescent="0.25">
      <c r="A13" s="14"/>
      <c r="B13" s="14"/>
      <c r="C13" s="15"/>
      <c r="D13" s="15"/>
      <c r="E13" s="15"/>
      <c r="F13" s="15"/>
      <c r="G13" s="15"/>
      <c r="H13" s="15"/>
    </row>
    <row r="14" spans="1:8" ht="15.75" thickBot="1" x14ac:dyDescent="0.25">
      <c r="A14" s="14"/>
      <c r="B14" s="14"/>
      <c r="C14" s="15"/>
      <c r="D14" s="15"/>
      <c r="E14" s="15"/>
      <c r="F14" s="15"/>
      <c r="G14" s="15"/>
      <c r="H14" s="15"/>
    </row>
    <row r="15" spans="1:8" ht="15.75" thickBot="1" x14ac:dyDescent="0.25">
      <c r="A15" s="14"/>
      <c r="B15" s="14"/>
      <c r="C15" s="15"/>
      <c r="D15" s="15"/>
      <c r="E15" s="15"/>
      <c r="F15" s="15"/>
      <c r="G15" s="15"/>
      <c r="H15" s="15"/>
    </row>
    <row r="16" spans="1:8" ht="15.75" thickBot="1" x14ac:dyDescent="0.25">
      <c r="A16" s="14"/>
      <c r="B16" s="14"/>
      <c r="C16" s="15"/>
      <c r="D16" s="15"/>
      <c r="E16" s="15"/>
      <c r="F16" s="15"/>
      <c r="G16" s="15"/>
      <c r="H16" s="15"/>
    </row>
    <row r="17" spans="1:8" ht="15.75" thickBot="1" x14ac:dyDescent="0.25">
      <c r="A17" s="16"/>
      <c r="B17" s="16"/>
      <c r="C17" s="17"/>
      <c r="D17" s="17"/>
      <c r="E17" s="17"/>
      <c r="F17" s="17"/>
      <c r="G17" s="17"/>
      <c r="H17" s="17"/>
    </row>
    <row r="18" spans="1:8" ht="42" customHeight="1" x14ac:dyDescent="0.2">
      <c r="B18" s="18"/>
      <c r="C18" s="19"/>
      <c r="D18" s="19"/>
      <c r="E18" s="19"/>
      <c r="F18" s="19"/>
      <c r="G18" s="19"/>
      <c r="H18" s="19"/>
    </row>
    <row r="19" spans="1:8" ht="15" customHeight="1" x14ac:dyDescent="0.2">
      <c r="A19" s="86" t="s">
        <v>25</v>
      </c>
      <c r="B19" s="86"/>
      <c r="C19" s="86"/>
      <c r="D19" s="86"/>
      <c r="E19" s="86"/>
      <c r="F19" s="86"/>
      <c r="G19" s="86"/>
      <c r="H19" s="86"/>
    </row>
    <row r="20" spans="1:8" ht="14.25" x14ac:dyDescent="0.2">
      <c r="A20" s="87" t="s">
        <v>26</v>
      </c>
      <c r="B20" s="87"/>
      <c r="C20" s="87"/>
      <c r="D20" s="87"/>
      <c r="E20" s="87"/>
      <c r="F20" s="87"/>
      <c r="G20" s="87"/>
      <c r="H20" s="87"/>
    </row>
    <row r="21" spans="1:8" ht="15" x14ac:dyDescent="0.2">
      <c r="B21" s="11"/>
    </row>
    <row r="22" spans="1:8" ht="15" x14ac:dyDescent="0.2">
      <c r="B22" s="11"/>
    </row>
    <row r="23" spans="1:8" ht="15" x14ac:dyDescent="0.2">
      <c r="B23" s="11"/>
    </row>
    <row r="24" spans="1:8" ht="15" customHeight="1" x14ac:dyDescent="0.2">
      <c r="A24" s="88" t="s">
        <v>27</v>
      </c>
      <c r="B24" s="88"/>
      <c r="C24" s="88"/>
      <c r="D24" s="88"/>
      <c r="E24" s="88"/>
      <c r="F24" s="88"/>
      <c r="G24" s="88"/>
      <c r="H24" s="88"/>
    </row>
    <row r="25" spans="1:8" ht="15" customHeight="1" x14ac:dyDescent="0.2">
      <c r="A25" s="88" t="s">
        <v>28</v>
      </c>
      <c r="B25" s="88"/>
      <c r="C25" s="88"/>
      <c r="D25" s="88"/>
      <c r="E25" s="88"/>
      <c r="F25" s="88"/>
      <c r="G25" s="88"/>
      <c r="H25" s="88"/>
    </row>
    <row r="26" spans="1:8" ht="15" customHeight="1" x14ac:dyDescent="0.2">
      <c r="A26" s="81" t="s">
        <v>29</v>
      </c>
      <c r="B26" s="81"/>
      <c r="C26" s="81"/>
      <c r="D26" s="81"/>
      <c r="E26" s="81"/>
      <c r="F26" s="81"/>
      <c r="G26" s="81"/>
      <c r="H26" s="8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Reitoria_PROEX</vt:lpstr>
      <vt:lpstr>Reitoria_SCII</vt:lpstr>
      <vt:lpstr>ESAG</vt:lpstr>
      <vt:lpstr>CEART</vt:lpstr>
      <vt:lpstr>FAED</vt:lpstr>
      <vt:lpstr>IV UNIAFRO_FAED</vt:lpstr>
      <vt:lpstr>CEAD</vt:lpstr>
      <vt:lpstr>CEFID</vt:lpstr>
      <vt:lpstr>PROAP_MOV HUM_CEFID</vt:lpstr>
      <vt:lpstr>PROAP_FISIO_CEFID</vt:lpstr>
      <vt:lpstr>CCT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2016-04-04T18:10:08Z</dcterms:modified>
</cp:coreProperties>
</file>