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6225" firstSheet="1" activeTab="1"/>
  </bookViews>
  <sheets>
    <sheet name="LINHAS DE EXTENSAO" sheetId="1" r:id="rId1"/>
    <sheet name="MATRIZ AVALIACAO" sheetId="2" r:id="rId2"/>
    <sheet name="QUADRO RESUMO DA AVALIAÇÃO" sheetId="3" r:id="rId3"/>
    <sheet name="PARECER" sheetId="4" r:id="rId4"/>
    <sheet name="SCORE" sheetId="5" r:id="rId5"/>
  </sheets>
  <definedNames/>
  <calcPr fullCalcOnLoad="1"/>
</workbook>
</file>

<file path=xl/sharedStrings.xml><?xml version="1.0" encoding="utf-8"?>
<sst xmlns="http://schemas.openxmlformats.org/spreadsheetml/2006/main" count="248" uniqueCount="208">
  <si>
    <t>NENHUMA</t>
  </si>
  <si>
    <t>PARCIAL</t>
  </si>
  <si>
    <t>SCORE</t>
  </si>
  <si>
    <t>AVALIADOR</t>
  </si>
  <si>
    <t>UMA</t>
  </si>
  <si>
    <t>IMPACTO SOCIAL DAS AÇÕES</t>
  </si>
  <si>
    <t>LINHAS DE EXTENSÃO</t>
  </si>
  <si>
    <t>ALFABETIZAÇÃO, LEITURA E ESCRITA</t>
  </si>
  <si>
    <t>EDUCAÇÃO PROFISSIONAL</t>
  </si>
  <si>
    <t>FORMAÇÃO DE PROFESSORES</t>
  </si>
  <si>
    <t>ESPAÇOS DE CIÊNCIA</t>
  </si>
  <si>
    <t>TECNOLOGIA DA INFORMAÇÃO</t>
  </si>
  <si>
    <t>ARTES CÊNICAS</t>
  </si>
  <si>
    <t>ARTES INTEGRADAS</t>
  </si>
  <si>
    <t>ARTES PLÁSTICAS</t>
  </si>
  <si>
    <t>ARTES VISUAIS</t>
  </si>
  <si>
    <t>MÚSICA</t>
  </si>
  <si>
    <t>PATRIMONIO CULTURAL, HISTÓRICO E NATURAL</t>
  </si>
  <si>
    <t>COMUNICAÇÃO ESTRATÉGICA</t>
  </si>
  <si>
    <t>JORNALISMO</t>
  </si>
  <si>
    <t>DESENVOLVIMENTO REGIONAL</t>
  </si>
  <si>
    <t>DESENVOLVIMENTO URBANO</t>
  </si>
  <si>
    <t>DESENVOLVIMENTO RURAL E QUESTÃO AGRÁRIA</t>
  </si>
  <si>
    <t>QUESTÕES AMBIENTAIS</t>
  </si>
  <si>
    <t>RECURSOS HÍDRICOS</t>
  </si>
  <si>
    <t>RESÍDUOS SÓLIDOS</t>
  </si>
  <si>
    <t>DIREITOS INDIVIDUAIS E COLETIVOS</t>
  </si>
  <si>
    <t>GRUSPO SOCIAIS VULNERÁVEIS</t>
  </si>
  <si>
    <t>PESSOAS COM DEFICIÊNCIAS, INCAPACIDADES E NECESSIDADES ESPECIAIS</t>
  </si>
  <si>
    <t>USO DE DROGAS E DEPENDÊNCIA QUÍMICA</t>
  </si>
  <si>
    <t>SEGURANÇA PÚBLICA E DEFESA SOCIAL</t>
  </si>
  <si>
    <t>INFÂNCIA E ADOLESCÊNCIA</t>
  </si>
  <si>
    <t>JOVENS E ADULTOS</t>
  </si>
  <si>
    <t>TERCEIRA IDADE</t>
  </si>
  <si>
    <t>EMPREGO E RENDA</t>
  </si>
  <si>
    <t>EMPREENDEDORISMO</t>
  </si>
  <si>
    <t>GESTÃO DO TRABALHO</t>
  </si>
  <si>
    <t>GESTÃO INFORMACIONAL</t>
  </si>
  <si>
    <t>GESTÃO INSTITUCIONAL</t>
  </si>
  <si>
    <t>GESTÃO PÚBLICA</t>
  </si>
  <si>
    <t>ORGANIZAÇÕES DE SOCIEDADE CIVIL E MOVIMENTOS SOCIAIS E POPULARES</t>
  </si>
  <si>
    <t>DESENVOLVIMENTO TECONLÓGICO</t>
  </si>
  <si>
    <t>DESENVOLVIMENTO DE PRODUTOS</t>
  </si>
  <si>
    <t>INOVAÇÃO TECNOLÓGICA</t>
  </si>
  <si>
    <t>PROPRIEDADE INTELECTUAL E PATENTE</t>
  </si>
  <si>
    <t>SAÚDE ANIMAL</t>
  </si>
  <si>
    <t>SAÚDE HUMANA</t>
  </si>
  <si>
    <t>SAÚDE DA FAMÍLIA</t>
  </si>
  <si>
    <t>SAÚDE E PROTEÇÃO NO TRABALHO</t>
  </si>
  <si>
    <t>ENDEMIAS E EPIDEMIAS</t>
  </si>
  <si>
    <t>FÁRMACOS E MEDICAMENTOS</t>
  </si>
  <si>
    <t>ESPORTE E LAZER</t>
  </si>
  <si>
    <t>SEGURANÇA ALIMENTAR E NUTRICIONAL</t>
  </si>
  <si>
    <t>TURISMO</t>
  </si>
  <si>
    <t>ESTILISMO</t>
  </si>
  <si>
    <t>LINGUAS ESTRANGEIRAS</t>
  </si>
  <si>
    <t>METODOLOGIAS E ESTRATÉGIAS DE ENSINO/APRENDIZAGEM</t>
  </si>
  <si>
    <t>DESENVOLVIMENTO HUMANO</t>
  </si>
  <si>
    <t>NÃO</t>
  </si>
  <si>
    <t>CRONOGRAMA DE TRABALHO</t>
  </si>
  <si>
    <t>INADEQUADO</t>
  </si>
  <si>
    <t>ADEQUADO</t>
  </si>
  <si>
    <t>MOTIVAÇÃO PARA O PROJETO</t>
  </si>
  <si>
    <t>SIM</t>
  </si>
  <si>
    <t xml:space="preserve"> </t>
  </si>
  <si>
    <t>METODOLOGIA DA AÇÃO</t>
  </si>
  <si>
    <t>IMPRECISA</t>
  </si>
  <si>
    <t>SATISFATÓRIA</t>
  </si>
  <si>
    <t>PRECISA</t>
  </si>
  <si>
    <t>OBJETIVOS DO PROJETO</t>
  </si>
  <si>
    <t>INTERAÇÃO COM A COMUNIDADE</t>
  </si>
  <si>
    <t xml:space="preserve">                            PERMITE ANÁLISE DO PATRIMÔNIO CULTURAL</t>
  </si>
  <si>
    <t>RELEVÂNCIA ACADÊMICA: Resultados esperados nas áreas …</t>
  </si>
  <si>
    <t>EXPOSITIVA</t>
  </si>
  <si>
    <t>INTERATIVA</t>
  </si>
  <si>
    <t xml:space="preserve">       MIDIA ELETRÔNICA (uso internet)</t>
  </si>
  <si>
    <t xml:space="preserve">       IMPRESSA (folders, banners, panfletos, etc)</t>
  </si>
  <si>
    <t xml:space="preserve">       IMPRENSA (rádio, TV, jornal, etc)</t>
  </si>
  <si>
    <t>DIVULGAÇÃO DO PROJETO</t>
  </si>
  <si>
    <t xml:space="preserve">       APRESENTAÇÃO PARA GRUPO ESPECÍFICO( associações, instituições, etc)</t>
  </si>
  <si>
    <t>COMPATIBILIDADE ENTRE RECURSOS SOLICITADOS E EXIGÊNCIAS DA AÇÃO</t>
  </si>
  <si>
    <t xml:space="preserve">       Execução com participação integral da UDESC</t>
  </si>
  <si>
    <t xml:space="preserve">        POLITICA, CULTURA E ARTES</t>
  </si>
  <si>
    <t xml:space="preserve">                            PERMITE A DISCUSSÃO DE POLÍTICAS PÚBLICAS</t>
  </si>
  <si>
    <t xml:space="preserve">                            PERMITE A PROPOSIÇÃO DE INOVAÇÃO TECNOLÓGICA</t>
  </si>
  <si>
    <t>CRITÉRIOS</t>
  </si>
  <si>
    <t>(EM CONCORDÂNCIA COM A RESOLUÇÃO N. 006/2008 - CONSEPE)</t>
  </si>
  <si>
    <t>SCORE TOTAL DO PROJETO</t>
  </si>
  <si>
    <t xml:space="preserve">        PESQUISA </t>
  </si>
  <si>
    <t xml:space="preserve">                            PERMITIRÁ PRODUÇÀO DE CONHECIMENTO</t>
  </si>
  <si>
    <t xml:space="preserve">       ENSINO</t>
  </si>
  <si>
    <t xml:space="preserve">   DE ÓRGÃO PÚBLICO (MUNICIPAL, ESTADUAL, FEDERAL)</t>
  </si>
  <si>
    <t xml:space="preserve">   DE EMPRESAS PRIVADAS</t>
  </si>
  <si>
    <t xml:space="preserve">      DESCRIÇÃO TEMPORAL DAS ATIVIDADES PROPOSTAS</t>
  </si>
  <si>
    <t>ABRANGÊNCIA PARTICIPATIVA  DE INSTITUIÇÕES NO PROJETO</t>
  </si>
  <si>
    <t xml:space="preserve">        Ocorre a troca dos saberes acadêmicos e populares?</t>
  </si>
  <si>
    <t xml:space="preserve">        Forma predominante de aplicação da ação:</t>
  </si>
  <si>
    <t>CRITÉRIO ABORDADO</t>
  </si>
  <si>
    <t xml:space="preserve">                          AVALIAÇÃO GERAL DO PROJETO</t>
  </si>
  <si>
    <t>Avaliação parcial</t>
  </si>
  <si>
    <t>QUADRO DE AVALIAÇÃO DO PROJETO DE EXTENSÃO</t>
  </si>
  <si>
    <t>DATA</t>
  </si>
  <si>
    <t>UNIVERSIDADE DO ESTADO DE SANTA CATARINA</t>
  </si>
  <si>
    <t>CENTRO DE CIÊNCIAS TECNOLÓGICAS</t>
  </si>
  <si>
    <t xml:space="preserve">INTERESSADO </t>
  </si>
  <si>
    <t>8784/2008</t>
  </si>
  <si>
    <t>Departamento de Fisica - CCT</t>
  </si>
  <si>
    <t>PROJETO DE EXTENSÃO</t>
  </si>
  <si>
    <t>PROCESSO:</t>
  </si>
  <si>
    <t>ORIGEM:</t>
  </si>
  <si>
    <t>INTERESSADO:</t>
  </si>
  <si>
    <t>ASSUNTO:</t>
  </si>
  <si>
    <t>RELATOR:</t>
  </si>
  <si>
    <t>HISTÓRICO:</t>
  </si>
  <si>
    <t>ANÁLISE:</t>
  </si>
  <si>
    <t>VOTO DO RELATOR</t>
  </si>
  <si>
    <t>JOINVILLE,</t>
  </si>
  <si>
    <t>N.PROCESSO:</t>
  </si>
  <si>
    <t>INTERDEPARTAMENTAL</t>
  </si>
  <si>
    <t>INTERCENTROS</t>
  </si>
  <si>
    <t>ENVOLVIMENTO NA  EXECUÇÃO DO PROJETO</t>
  </si>
  <si>
    <t xml:space="preserve">   DE PROFISSIONAIS EXTERNOS</t>
  </si>
  <si>
    <t>SEM IDENTIF. DE MOTIVAÇÃO</t>
  </si>
  <si>
    <t>DEMANDA SOLICITADA DE PÚBLICO EXTERNO</t>
  </si>
  <si>
    <t>NECESSIDADE OBSERVADA</t>
  </si>
  <si>
    <t>PROBLEMA EXISTENTE</t>
  </si>
  <si>
    <t>PARTICIPAÇÃO DE ACADÊMICOS VOLUNTÁRIOS NA EXECUÇÃO DO PROJETO</t>
  </si>
  <si>
    <t>PESO</t>
  </si>
  <si>
    <t xml:space="preserve">              Socialização da comunidade</t>
  </si>
  <si>
    <t xml:space="preserve">              Promoção econômica da comunidade</t>
  </si>
  <si>
    <t xml:space="preserve">              Promoção cultural da comunidade</t>
  </si>
  <si>
    <t xml:space="preserve">              Promoção de grupos com necessidades específicas</t>
  </si>
  <si>
    <t xml:space="preserve">              Solução de problemas sociais existentes</t>
  </si>
  <si>
    <t>O projeto utiliza os recursos humanos existentes na instituição além do coordenador</t>
  </si>
  <si>
    <t>O projeto atende linhas de extensão da PROEX associados aos curso do centro</t>
  </si>
  <si>
    <t xml:space="preserve">SIM </t>
  </si>
  <si>
    <t>ANÁLISE DA IMPORTÂNCIA RELATIVA DOS CRITÉRIOS DE ANÁLISE</t>
  </si>
  <si>
    <t>Considerando que todos os demais critérios estejam em níveis aceitáveis, avaliou-se qual</t>
  </si>
  <si>
    <t xml:space="preserve">situação seria preferivel no projeto: o critério A ou o critério B? </t>
  </si>
  <si>
    <t>Uma vez escolhido o critério, estabeleceu-se o grau de importância de superação do critério</t>
  </si>
  <si>
    <t>escolhido em relação ao outro, considerando:</t>
  </si>
  <si>
    <t xml:space="preserve">    1 = A é relativamente mais importante que B</t>
  </si>
  <si>
    <t xml:space="preserve">    3 = A é moderadamente mais importante que B</t>
  </si>
  <si>
    <t xml:space="preserve">    5 = A é muito mais importante que B</t>
  </si>
  <si>
    <t>CRITÉRIO DE ANÁLISE PAREADA DE CRITÉRIOS</t>
  </si>
  <si>
    <t>OBS: Pontuação inferior a 5 indica critério a ser desconsiderado na análise</t>
  </si>
  <si>
    <t>PONTOS VÁLIDOS</t>
  </si>
  <si>
    <t>PONTOS OBTIDOS</t>
  </si>
  <si>
    <t xml:space="preserve">CRITÉRIOS </t>
  </si>
  <si>
    <t>Escala normalizada</t>
  </si>
  <si>
    <t xml:space="preserve">Prof. </t>
  </si>
  <si>
    <t>MODELO PROPOSTO PELA COMISSÃO DE EXTENSÃO DO CENTRO DE CIÊNCIAS TECNOLÓGICAS - UDESC/JOINVILLE</t>
  </si>
  <si>
    <t xml:space="preserve">                 APLICAÇÃO PRÁTICA DOS CONTEÚDOS DAS DISCIPLINAS ENVOLVIDAS</t>
  </si>
  <si>
    <t xml:space="preserve">                 ACESSO AO SABER ACADÊMICO</t>
  </si>
  <si>
    <t>PROF. DR. VOLNEI SOETHE</t>
  </si>
  <si>
    <t>De 101 a 200</t>
  </si>
  <si>
    <t>ENVOLVIMENTO DE SETORES DA UDESC NA ACAO</t>
  </si>
  <si>
    <t>INTERNUCLEOS</t>
  </si>
  <si>
    <t>INTERLABORATÓRIOS</t>
  </si>
  <si>
    <t>AREA ÚNICA</t>
  </si>
  <si>
    <t>PUBLICO ALVO A ATINGIR NO FINAL DO AÇÃO(pessoas)  - À DISTÂNCIA</t>
  </si>
  <si>
    <t xml:space="preserve">   DE OUTRA INSTITUIÇÃO DE ENSINO SUPERIOR</t>
  </si>
  <si>
    <t xml:space="preserve">   DE OUTRA INSTITUIÇÃO DE ENSINO (MUNICIPAL, ESTADUAL, FEDERAL)</t>
  </si>
  <si>
    <t xml:space="preserve">   DE SEGMENTOS SOCIAIS (ASSOCIAÇÕES, ONG`S, FUNDAÇÕES, ETC)</t>
  </si>
  <si>
    <t>ENVOLVIMENTO DE PARCERIAS NA  EXECUÇÃO DA AÇÃO</t>
  </si>
  <si>
    <t>PUBLICO ALVO A ATINGIR NO FINAL DA AÇÃO (pessoas)  - PRESENCIAL</t>
  </si>
  <si>
    <t>MOTIVACAO E/OU DEMANDA PARA A AÇÃO</t>
  </si>
  <si>
    <t>APENAS UM</t>
  </si>
  <si>
    <t>DOIS</t>
  </si>
  <si>
    <t>MAIS DE DOIS</t>
  </si>
  <si>
    <t>CARACTERIZACAO DA IMPLEMENTACAO</t>
  </si>
  <si>
    <t xml:space="preserve">CARACTERIZACAO DA EXECUCAO </t>
  </si>
  <si>
    <t>CARACTERIZACAO DA AVALIACAO</t>
  </si>
  <si>
    <t>PARTICIPAÇÃO DE DISCENTES VOLUNTÁRIOS  NA EXECUÇÃO DA ACAO</t>
  </si>
  <si>
    <t xml:space="preserve">              Promoção acesso ao conhecimento da comunidade</t>
  </si>
  <si>
    <t xml:space="preserve">              Promoção da autonomia da comunidade</t>
  </si>
  <si>
    <t>DIVULGAÇÃO DA ACAO</t>
  </si>
  <si>
    <t>ORIGEM DOS RECURSOS UTILIZADOS NO PROJETO</t>
  </si>
  <si>
    <t>PARCIALMENTE ADEQUADO</t>
  </si>
  <si>
    <t>INADEQUADO *</t>
  </si>
  <si>
    <t>* O PROJETO SERÁ REJEITADO PELO COMITÊ DE EXTENSÃO DA UDESC SE TIVER ESTA AVALIAÇÃO</t>
  </si>
  <si>
    <t>Menos de  20</t>
  </si>
  <si>
    <t>De 21 a 100</t>
  </si>
  <si>
    <t>Mais de 200</t>
  </si>
  <si>
    <t>De 21 a 50</t>
  </si>
  <si>
    <t>De 51 a 75</t>
  </si>
  <si>
    <t>76 a 100</t>
  </si>
  <si>
    <t>Mais de 600</t>
  </si>
  <si>
    <t>De 301 a 600</t>
  </si>
  <si>
    <t>De 201 a 300</t>
  </si>
  <si>
    <t>DUAS</t>
  </si>
  <si>
    <t>3 ou +</t>
  </si>
  <si>
    <t>ORIGEM DOS RECURSOS DA AÇÃO</t>
  </si>
  <si>
    <t>PUBLICO ALVO A ATINGIR NO FINAL DO PROJETO PRESENCIAL E/OU DISTANCIA</t>
  </si>
  <si>
    <t>(ESCOLHA O TIPO DE PÚBLICO PELA QUAL A AÇÃO DEVERÁ SER AVALIADA)</t>
  </si>
  <si>
    <t>1 = PRESENCIAL                    2 = A DISTANCIA</t>
  </si>
  <si>
    <t>PUBLICO ALVO  A ATINGIR NO FINAL DA AÇÃO</t>
  </si>
  <si>
    <t>QUANTIDADE DE PESSOAS ENVOLVIDAS</t>
  </si>
  <si>
    <t xml:space="preserve">    BOLSISTA MODALIDADE DE EXTENSÃO</t>
  </si>
  <si>
    <t xml:space="preserve">    TÉCNICOS UNIVERSITÁRIOS</t>
  </si>
  <si>
    <t xml:space="preserve">    DOCENTES</t>
  </si>
  <si>
    <t xml:space="preserve">        Haverá a produção de material  referente ao projeto (exceto divulgação do evento)?</t>
  </si>
  <si>
    <t>UTILIZAÇÃO DOS RECURSOS HUMANOS EXISTENTES NA INSTITUIÇÃO ALÉM DO COORDENADOR</t>
  </si>
  <si>
    <t>LINHA DE EXTENSÃO PROPOSTA CONCORDA COM A(S) ÁREA(S) OBSERVADA(S) NA AÇÃO</t>
  </si>
  <si>
    <t>OBJETIVOS DA AÇÃO</t>
  </si>
  <si>
    <t xml:space="preserve">       COM RECURSOS DE OUTRA INSTITUICAO PUBLICA/PRIVADA</t>
  </si>
  <si>
    <t xml:space="preserve">       COM USO DE RECURSOS DE AGENCIA DE FOMENTO</t>
  </si>
  <si>
    <t>AVALIAÇÃO DAS PROPOSTAS  DE  AÇÕES DE EXTENSÃO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</si>
</sst>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0.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name val="Calibri"/>
      <family val="2"/>
    </font>
    <font>
      <sz val="14"/>
      <color indexed="9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8"/>
      <color indexed="8"/>
      <name val="Verdana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sz val="16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30"/>
      <name val="Calibri"/>
      <family val="2"/>
    </font>
    <font>
      <b/>
      <sz val="18"/>
      <color indexed="12"/>
      <name val="Calibri"/>
      <family val="2"/>
    </font>
    <font>
      <sz val="11"/>
      <color indexed="12"/>
      <name val="Calibri"/>
      <family val="2"/>
    </font>
    <font>
      <sz val="11"/>
      <color indexed="48"/>
      <name val="Calibri"/>
      <family val="2"/>
    </font>
    <font>
      <sz val="14"/>
      <color indexed="48"/>
      <name val="Calibri"/>
      <family val="2"/>
    </font>
    <font>
      <b/>
      <sz val="14"/>
      <color indexed="48"/>
      <name val="Calibri"/>
      <family val="2"/>
    </font>
    <font>
      <b/>
      <sz val="18"/>
      <color indexed="48"/>
      <name val="Calibri"/>
      <family val="2"/>
    </font>
    <font>
      <b/>
      <sz val="11"/>
      <color indexed="48"/>
      <name val="Calibri"/>
      <family val="2"/>
    </font>
    <font>
      <sz val="14"/>
      <name val="Calibri"/>
      <family val="2"/>
    </font>
    <font>
      <b/>
      <sz val="14"/>
      <color indexed="9"/>
      <name val="Calibri"/>
      <family val="2"/>
    </font>
    <font>
      <b/>
      <sz val="20"/>
      <color indexed="9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1" fillId="20" borderId="5" applyNumberFormat="0" applyAlignment="0" applyProtection="0"/>
    <xf numFmtId="41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172" fontId="8" fillId="34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14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0" fillId="35" borderId="15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180" fontId="1" fillId="0" borderId="0" xfId="51" applyNumberFormat="1" applyFont="1" applyAlignment="1">
      <alignment horizontal="center"/>
    </xf>
    <xf numFmtId="0" fontId="12" fillId="0" borderId="0" xfId="0" applyFont="1" applyAlignment="1">
      <alignment/>
    </xf>
    <xf numFmtId="0" fontId="9" fillId="35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80" fontId="3" fillId="36" borderId="0" xfId="51" applyNumberFormat="1" applyFont="1" applyFill="1" applyAlignment="1">
      <alignment horizontal="center"/>
    </xf>
    <xf numFmtId="180" fontId="1" fillId="35" borderId="15" xfId="51" applyNumberFormat="1" applyFont="1" applyFill="1" applyBorder="1" applyAlignment="1">
      <alignment horizontal="center"/>
    </xf>
    <xf numFmtId="180" fontId="1" fillId="0" borderId="0" xfId="51" applyNumberFormat="1" applyFont="1" applyFill="1" applyAlignment="1">
      <alignment horizontal="center"/>
    </xf>
    <xf numFmtId="180" fontId="2" fillId="36" borderId="0" xfId="51" applyNumberFormat="1" applyFont="1" applyFill="1" applyAlignment="1">
      <alignment horizontal="center"/>
    </xf>
    <xf numFmtId="17" fontId="0" fillId="0" borderId="0" xfId="0" applyNumberFormat="1" applyAlignment="1">
      <alignment/>
    </xf>
    <xf numFmtId="175" fontId="7" fillId="0" borderId="0" xfId="0" applyNumberFormat="1" applyFont="1" applyFill="1" applyAlignment="1">
      <alignment horizontal="center"/>
    </xf>
    <xf numFmtId="175" fontId="0" fillId="0" borderId="0" xfId="0" applyNumberFormat="1" applyFill="1" applyAlignment="1">
      <alignment horizontal="center"/>
    </xf>
    <xf numFmtId="175" fontId="0" fillId="0" borderId="0" xfId="0" applyNumberFormat="1" applyAlignment="1">
      <alignment/>
    </xf>
    <xf numFmtId="0" fontId="0" fillId="35" borderId="0" xfId="0" applyFill="1" applyAlignment="1">
      <alignment/>
    </xf>
    <xf numFmtId="175" fontId="0" fillId="35" borderId="0" xfId="0" applyNumberFormat="1" applyFill="1" applyAlignment="1">
      <alignment horizontal="center"/>
    </xf>
    <xf numFmtId="0" fontId="13" fillId="32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" fontId="14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175" fontId="0" fillId="37" borderId="0" xfId="0" applyNumberForma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7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 horizontal="center"/>
    </xf>
    <xf numFmtId="175" fontId="0" fillId="38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14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0" xfId="0" applyFont="1" applyAlignment="1">
      <alignment horizontal="center" textRotation="90" wrapText="1"/>
    </xf>
    <xf numFmtId="0" fontId="25" fillId="32" borderId="0" xfId="0" applyFont="1" applyFill="1" applyAlignment="1">
      <alignment horizontal="center"/>
    </xf>
    <xf numFmtId="0" fontId="24" fillId="35" borderId="0" xfId="0" applyFont="1" applyFill="1" applyAlignment="1">
      <alignment horizontal="center" wrapText="1"/>
    </xf>
    <xf numFmtId="0" fontId="21" fillId="35" borderId="0" xfId="0" applyFont="1" applyFill="1" applyAlignment="1">
      <alignment horizontal="center" textRotation="90" wrapText="1"/>
    </xf>
    <xf numFmtId="180" fontId="1" fillId="35" borderId="0" xfId="51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80" fontId="2" fillId="35" borderId="0" xfId="51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textRotation="90" wrapText="1"/>
    </xf>
    <xf numFmtId="0" fontId="13" fillId="32" borderId="0" xfId="0" applyFont="1" applyFill="1" applyAlignment="1">
      <alignment horizontal="left" vertical="top"/>
    </xf>
    <xf numFmtId="0" fontId="2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172" fontId="3" fillId="34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180" fontId="3" fillId="36" borderId="0" xfId="51" applyNumberFormat="1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0" fillId="37" borderId="17" xfId="0" applyFill="1" applyBorder="1" applyAlignment="1">
      <alignment horizontal="center"/>
    </xf>
    <xf numFmtId="0" fontId="0" fillId="37" borderId="17" xfId="0" applyFill="1" applyBorder="1" applyAlignment="1">
      <alignment/>
    </xf>
    <xf numFmtId="180" fontId="1" fillId="37" borderId="17" xfId="51" applyNumberFormat="1" applyFont="1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6" xfId="0" applyFill="1" applyBorder="1" applyAlignment="1">
      <alignment/>
    </xf>
    <xf numFmtId="180" fontId="1" fillId="37" borderId="16" xfId="51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/>
    </xf>
    <xf numFmtId="0" fontId="0" fillId="37" borderId="15" xfId="0" applyFill="1" applyBorder="1" applyAlignment="1">
      <alignment horizontal="center"/>
    </xf>
    <xf numFmtId="0" fontId="0" fillId="37" borderId="15" xfId="0" applyFill="1" applyBorder="1" applyAlignment="1">
      <alignment/>
    </xf>
    <xf numFmtId="180" fontId="1" fillId="37" borderId="15" xfId="51" applyNumberFormat="1" applyFont="1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180" fontId="3" fillId="0" borderId="0" xfId="51" applyNumberFormat="1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0" fontId="13" fillId="32" borderId="0" xfId="0" applyFont="1" applyFill="1" applyAlignment="1">
      <alignment wrapText="1"/>
    </xf>
    <xf numFmtId="0" fontId="13" fillId="32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5" fillId="0" borderId="13" xfId="0" applyFont="1" applyBorder="1" applyAlignment="1">
      <alignment/>
    </xf>
    <xf numFmtId="172" fontId="13" fillId="39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 vertical="center" wrapText="1"/>
    </xf>
    <xf numFmtId="0" fontId="13" fillId="32" borderId="0" xfId="0" applyFont="1" applyFill="1" applyAlignment="1">
      <alignment horizontal="left" vertical="center" wrapText="1"/>
    </xf>
    <xf numFmtId="0" fontId="0" fillId="37" borderId="17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8" fillId="40" borderId="0" xfId="0" applyFont="1" applyFill="1" applyAlignment="1">
      <alignment horizontal="center" vertical="center"/>
    </xf>
    <xf numFmtId="0" fontId="8" fillId="39" borderId="0" xfId="0" applyFont="1" applyFill="1" applyAlignment="1">
      <alignment horizontal="center"/>
    </xf>
    <xf numFmtId="0" fontId="12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18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wrapText="1"/>
    </xf>
    <xf numFmtId="180" fontId="1" fillId="35" borderId="17" xfId="51" applyNumberFormat="1" applyFont="1" applyFill="1" applyBorder="1" applyAlignment="1">
      <alignment horizontal="center"/>
    </xf>
    <xf numFmtId="180" fontId="1" fillId="35" borderId="0" xfId="51" applyNumberFormat="1" applyFont="1" applyFill="1" applyBorder="1" applyAlignment="1">
      <alignment horizontal="center"/>
    </xf>
    <xf numFmtId="180" fontId="1" fillId="35" borderId="16" xfId="5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2" fontId="3" fillId="34" borderId="0" xfId="0" applyNumberFormat="1" applyFont="1" applyFill="1" applyAlignment="1">
      <alignment horizontal="center" vertical="center"/>
    </xf>
    <xf numFmtId="180" fontId="3" fillId="36" borderId="0" xfId="51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2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14" fontId="12" fillId="0" borderId="0" xfId="0" applyNumberFormat="1" applyFont="1" applyAlignment="1">
      <alignment horizontal="center"/>
    </xf>
    <xf numFmtId="0" fontId="0" fillId="0" borderId="17" xfId="0" applyBorder="1" applyAlignment="1">
      <alignment horizontal="center"/>
    </xf>
    <xf numFmtId="0" fontId="12" fillId="0" borderId="19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26" xfId="0" applyFont="1" applyBorder="1" applyAlignment="1">
      <alignment horizontal="left" wrapText="1"/>
    </xf>
    <xf numFmtId="0" fontId="12" fillId="0" borderId="18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54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68.8515625" style="0" customWidth="1"/>
  </cols>
  <sheetData>
    <row r="2" ht="15">
      <c r="A2" t="s">
        <v>6</v>
      </c>
    </row>
    <row r="4" ht="15">
      <c r="A4" t="s">
        <v>7</v>
      </c>
    </row>
    <row r="5" ht="15">
      <c r="A5" t="s">
        <v>8</v>
      </c>
    </row>
    <row r="6" ht="15">
      <c r="A6" t="s">
        <v>9</v>
      </c>
    </row>
    <row r="7" ht="15">
      <c r="A7" t="s">
        <v>10</v>
      </c>
    </row>
    <row r="8" ht="15">
      <c r="A8" t="s">
        <v>11</v>
      </c>
    </row>
    <row r="9" ht="15">
      <c r="A9" t="s">
        <v>12</v>
      </c>
    </row>
    <row r="10" ht="15">
      <c r="A10" t="s">
        <v>13</v>
      </c>
    </row>
    <row r="11" ht="15">
      <c r="A11" t="s">
        <v>14</v>
      </c>
    </row>
    <row r="12" ht="15">
      <c r="A12" t="s">
        <v>15</v>
      </c>
    </row>
    <row r="13" ht="15">
      <c r="A13" t="s">
        <v>16</v>
      </c>
    </row>
    <row r="14" ht="15">
      <c r="A14" t="s">
        <v>17</v>
      </c>
    </row>
    <row r="15" ht="15">
      <c r="A15" t="s">
        <v>18</v>
      </c>
    </row>
    <row r="16" ht="15">
      <c r="A16" t="s">
        <v>19</v>
      </c>
    </row>
    <row r="17" ht="15">
      <c r="A17" t="s">
        <v>20</v>
      </c>
    </row>
    <row r="18" ht="15">
      <c r="A18" t="s">
        <v>21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4" ht="15">
      <c r="A24" t="s">
        <v>27</v>
      </c>
    </row>
    <row r="25" ht="15">
      <c r="A25" t="s">
        <v>28</v>
      </c>
    </row>
    <row r="26" ht="15">
      <c r="A26" t="s">
        <v>29</v>
      </c>
    </row>
    <row r="27" ht="15">
      <c r="A27" t="s">
        <v>30</v>
      </c>
    </row>
    <row r="28" ht="15">
      <c r="A28" t="s">
        <v>31</v>
      </c>
    </row>
    <row r="29" ht="15">
      <c r="A29" t="s">
        <v>32</v>
      </c>
    </row>
    <row r="30" ht="15">
      <c r="A30" t="s">
        <v>33</v>
      </c>
    </row>
    <row r="31" ht="15">
      <c r="A31" t="s">
        <v>34</v>
      </c>
    </row>
    <row r="32" ht="15">
      <c r="A32" t="s">
        <v>35</v>
      </c>
    </row>
    <row r="33" ht="15">
      <c r="A33" t="s">
        <v>36</v>
      </c>
    </row>
    <row r="34" ht="15">
      <c r="A34" t="s">
        <v>37</v>
      </c>
    </row>
    <row r="35" ht="15">
      <c r="A35" t="s">
        <v>38</v>
      </c>
    </row>
    <row r="36" ht="15">
      <c r="A36" t="s">
        <v>39</v>
      </c>
    </row>
    <row r="37" ht="15">
      <c r="A37" t="s">
        <v>40</v>
      </c>
    </row>
    <row r="38" ht="15">
      <c r="A38" t="s">
        <v>41</v>
      </c>
    </row>
    <row r="39" ht="15">
      <c r="A39" t="s">
        <v>42</v>
      </c>
    </row>
    <row r="40" ht="15">
      <c r="A40" t="s">
        <v>43</v>
      </c>
    </row>
    <row r="41" ht="15">
      <c r="A41" t="s">
        <v>44</v>
      </c>
    </row>
    <row r="42" ht="15">
      <c r="A42" t="s">
        <v>45</v>
      </c>
    </row>
    <row r="43" ht="15">
      <c r="A43" t="s">
        <v>46</v>
      </c>
    </row>
    <row r="44" ht="15">
      <c r="A44" t="s">
        <v>47</v>
      </c>
    </row>
    <row r="45" ht="15">
      <c r="A45" t="s">
        <v>48</v>
      </c>
    </row>
    <row r="46" ht="15">
      <c r="A46" t="s">
        <v>49</v>
      </c>
    </row>
    <row r="47" ht="15">
      <c r="A47" t="s">
        <v>50</v>
      </c>
    </row>
    <row r="48" ht="15">
      <c r="A48" t="s">
        <v>51</v>
      </c>
    </row>
    <row r="49" ht="15">
      <c r="A49" t="s">
        <v>52</v>
      </c>
    </row>
    <row r="50" ht="15">
      <c r="A50" t="s">
        <v>53</v>
      </c>
    </row>
    <row r="51" ht="15">
      <c r="A51" t="s">
        <v>54</v>
      </c>
    </row>
    <row r="52" ht="15">
      <c r="A52" t="s">
        <v>55</v>
      </c>
    </row>
    <row r="53" ht="15">
      <c r="A53" t="s">
        <v>56</v>
      </c>
    </row>
    <row r="54" ht="15">
      <c r="A54" t="s">
        <v>57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V115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5"/>
  <cols>
    <col min="1" max="1" width="88.57421875" style="0" customWidth="1"/>
    <col min="2" max="2" width="13.140625" style="0" customWidth="1"/>
    <col min="3" max="3" width="21.421875" style="0" customWidth="1"/>
    <col min="4" max="4" width="21.57421875" style="0" customWidth="1"/>
    <col min="5" max="5" width="15.00390625" style="0" customWidth="1"/>
    <col min="6" max="6" width="12.8515625" style="0" customWidth="1"/>
    <col min="8" max="8" width="1.57421875" style="0" customWidth="1"/>
    <col min="9" max="9" width="7.140625" style="1" customWidth="1"/>
    <col min="10" max="10" width="2.57421875" style="0" customWidth="1"/>
    <col min="11" max="11" width="11.00390625" style="0" customWidth="1"/>
    <col min="12" max="12" width="3.421875" style="0" customWidth="1"/>
    <col min="13" max="13" width="15.28125" style="0" customWidth="1"/>
  </cols>
  <sheetData>
    <row r="1" spans="2:16" ht="23.25">
      <c r="B1" s="10" t="s">
        <v>207</v>
      </c>
      <c r="F1" s="129" t="s">
        <v>87</v>
      </c>
      <c r="G1" s="129"/>
      <c r="H1" s="129"/>
      <c r="I1" s="129"/>
      <c r="J1" s="129"/>
      <c r="K1" s="117">
        <f>K8+K17+K21+K30+K33+K39+K42+K47+K50+K56+K65+K74+K87+K93+K99</f>
        <v>3.536977491961415</v>
      </c>
      <c r="L1" s="4"/>
      <c r="M1" s="4"/>
      <c r="N1" s="2"/>
      <c r="O1" s="2"/>
      <c r="P1" s="2"/>
    </row>
    <row r="2" spans="2:16" ht="15.75">
      <c r="B2" s="9" t="s">
        <v>86</v>
      </c>
      <c r="H2" s="2"/>
      <c r="I2" s="1" t="s">
        <v>64</v>
      </c>
      <c r="J2" s="4"/>
      <c r="K2" s="4"/>
      <c r="L2" s="4"/>
      <c r="M2" s="4"/>
      <c r="N2" s="2"/>
      <c r="O2" s="2"/>
      <c r="P2" s="2"/>
    </row>
    <row r="3" spans="1:22" ht="15">
      <c r="A3" s="2"/>
      <c r="B3" s="2"/>
      <c r="C3" s="2"/>
      <c r="D3" s="2"/>
      <c r="E3" s="2"/>
      <c r="F3" s="2"/>
      <c r="G3" s="2"/>
      <c r="H3" s="2"/>
      <c r="I3" s="4"/>
      <c r="J3" s="4"/>
      <c r="K3" s="4"/>
      <c r="L3" s="4"/>
      <c r="M3" s="4"/>
      <c r="N3" s="2"/>
      <c r="O3" s="2"/>
      <c r="P3" s="2"/>
      <c r="Q3" s="2"/>
      <c r="R3" s="2"/>
      <c r="S3" s="2"/>
      <c r="T3" s="2"/>
      <c r="U3" s="2"/>
      <c r="V3" s="2"/>
    </row>
    <row r="4" spans="1:16" ht="15">
      <c r="A4" s="1" t="s">
        <v>85</v>
      </c>
      <c r="B4" s="131" t="s">
        <v>5</v>
      </c>
      <c r="C4" s="131"/>
      <c r="D4" s="131"/>
      <c r="E4" s="131"/>
      <c r="F4" s="131"/>
      <c r="G4" s="131"/>
      <c r="H4" s="2"/>
      <c r="J4" s="4"/>
      <c r="K4" s="8" t="s">
        <v>2</v>
      </c>
      <c r="L4" s="4"/>
      <c r="M4" s="4"/>
      <c r="N4" s="2"/>
      <c r="O4" s="2"/>
      <c r="P4" s="2"/>
    </row>
    <row r="5" spans="1:16" ht="15">
      <c r="A5" s="1"/>
      <c r="B5" s="68"/>
      <c r="C5" s="68"/>
      <c r="D5" s="68"/>
      <c r="E5" s="68"/>
      <c r="F5" s="68"/>
      <c r="G5" s="68"/>
      <c r="H5" s="2"/>
      <c r="J5" s="4"/>
      <c r="K5" s="8"/>
      <c r="L5" s="4"/>
      <c r="M5" s="4"/>
      <c r="N5" s="2"/>
      <c r="O5" s="2"/>
      <c r="P5" s="2"/>
    </row>
    <row r="6" spans="1:16" ht="21">
      <c r="A6" s="83" t="s">
        <v>196</v>
      </c>
      <c r="B6" s="128">
        <v>1</v>
      </c>
      <c r="C6" s="127" t="s">
        <v>195</v>
      </c>
      <c r="D6" s="68"/>
      <c r="E6" s="68"/>
      <c r="F6" s="68"/>
      <c r="G6" s="68"/>
      <c r="H6" s="2"/>
      <c r="I6" s="130" t="s">
        <v>127</v>
      </c>
      <c r="J6" s="4"/>
      <c r="K6" s="8"/>
      <c r="L6" s="4"/>
      <c r="M6" s="4"/>
      <c r="N6" s="2"/>
      <c r="O6" s="2"/>
      <c r="P6" s="2"/>
    </row>
    <row r="7" spans="1:16" ht="15">
      <c r="A7" s="142" t="s">
        <v>194</v>
      </c>
      <c r="B7" s="128"/>
      <c r="C7" s="127"/>
      <c r="D7" s="68"/>
      <c r="E7" s="68"/>
      <c r="F7" s="68"/>
      <c r="G7" s="68"/>
      <c r="H7" s="2"/>
      <c r="I7" s="130"/>
      <c r="J7" s="4"/>
      <c r="K7" s="8" t="s">
        <v>3</v>
      </c>
      <c r="L7" s="4"/>
      <c r="M7" s="4"/>
      <c r="N7" s="2"/>
      <c r="O7" s="2"/>
      <c r="P7" s="2"/>
    </row>
    <row r="8" spans="1:16" ht="18.75">
      <c r="A8" s="142"/>
      <c r="B8" s="112">
        <f aca="true" t="shared" si="0" ref="B8:G9">IF($B$6=1,B11,IF($B$6=2,B14,0))</f>
        <v>70</v>
      </c>
      <c r="C8" s="112">
        <f t="shared" si="0"/>
        <v>75</v>
      </c>
      <c r="D8" s="112">
        <f t="shared" si="0"/>
        <v>80</v>
      </c>
      <c r="E8" s="112">
        <f t="shared" si="0"/>
        <v>85</v>
      </c>
      <c r="F8" s="112">
        <f t="shared" si="0"/>
        <v>90</v>
      </c>
      <c r="G8" s="112">
        <f t="shared" si="0"/>
        <v>100</v>
      </c>
      <c r="H8" s="2"/>
      <c r="I8" s="40">
        <f>SCORE!T6</f>
        <v>0.0707395498392283</v>
      </c>
      <c r="J8" s="4"/>
      <c r="K8" s="87">
        <f>I8*K9</f>
        <v>0</v>
      </c>
      <c r="L8" s="4"/>
      <c r="M8" s="42"/>
      <c r="N8" s="2"/>
      <c r="O8" s="2"/>
      <c r="P8" s="2"/>
    </row>
    <row r="9" spans="1:16" ht="75" customHeight="1">
      <c r="A9" s="81" t="s">
        <v>197</v>
      </c>
      <c r="B9" s="82" t="str">
        <f t="shared" si="0"/>
        <v>Menos de  20</v>
      </c>
      <c r="C9" s="82" t="str">
        <f t="shared" si="0"/>
        <v>De 21 a 50</v>
      </c>
      <c r="D9" s="82" t="str">
        <f t="shared" si="0"/>
        <v>De 51 a 75</v>
      </c>
      <c r="E9" s="82" t="str">
        <f t="shared" si="0"/>
        <v>76 a 100</v>
      </c>
      <c r="F9" s="82" t="str">
        <f t="shared" si="0"/>
        <v>De 101 a 200</v>
      </c>
      <c r="G9" s="82" t="str">
        <f t="shared" si="0"/>
        <v>Mais de 200</v>
      </c>
      <c r="H9" s="2"/>
      <c r="J9" s="4"/>
      <c r="K9" s="8">
        <v>0</v>
      </c>
      <c r="L9" s="4"/>
      <c r="M9" s="4"/>
      <c r="N9" s="2"/>
      <c r="O9" s="2"/>
      <c r="P9" s="2"/>
    </row>
    <row r="10" spans="8:16" ht="15" hidden="1">
      <c r="H10" s="2"/>
      <c r="J10" s="4"/>
      <c r="L10" s="4"/>
      <c r="N10" s="2"/>
      <c r="O10" s="2"/>
      <c r="P10" s="2"/>
    </row>
    <row r="11" spans="1:16" ht="16.5" customHeight="1" hidden="1">
      <c r="A11" s="141" t="s">
        <v>165</v>
      </c>
      <c r="B11" s="74">
        <v>70</v>
      </c>
      <c r="C11" s="74">
        <v>75</v>
      </c>
      <c r="D11" s="74">
        <v>80</v>
      </c>
      <c r="E11" s="74">
        <v>85</v>
      </c>
      <c r="F11" s="74">
        <v>90</v>
      </c>
      <c r="G11" s="74">
        <v>100</v>
      </c>
      <c r="H11" s="2"/>
      <c r="J11" s="4"/>
      <c r="L11" s="4"/>
      <c r="N11" s="2"/>
      <c r="O11" s="2"/>
      <c r="P11" s="2"/>
    </row>
    <row r="12" spans="1:16" ht="49.5" customHeight="1" hidden="1">
      <c r="A12" s="141"/>
      <c r="B12" s="73" t="s">
        <v>181</v>
      </c>
      <c r="C12" s="73" t="s">
        <v>184</v>
      </c>
      <c r="D12" s="73" t="s">
        <v>185</v>
      </c>
      <c r="E12" s="73" t="s">
        <v>186</v>
      </c>
      <c r="F12" s="73" t="s">
        <v>155</v>
      </c>
      <c r="G12" s="73" t="s">
        <v>183</v>
      </c>
      <c r="H12" s="2"/>
      <c r="I12" s="77"/>
      <c r="J12" s="78"/>
      <c r="K12" s="78"/>
      <c r="L12" s="4"/>
      <c r="M12" s="43"/>
      <c r="N12" s="2"/>
      <c r="O12" s="2"/>
      <c r="P12" s="2"/>
    </row>
    <row r="13" spans="1:13" s="45" customFormat="1" ht="10.5" customHeight="1" hidden="1">
      <c r="A13" s="75"/>
      <c r="B13" s="76"/>
      <c r="C13" s="76"/>
      <c r="D13" s="76"/>
      <c r="E13" s="76"/>
      <c r="F13" s="76"/>
      <c r="G13" s="76"/>
      <c r="I13" s="77"/>
      <c r="J13" s="78"/>
      <c r="K13" s="78"/>
      <c r="L13" s="30"/>
      <c r="M13" s="46"/>
    </row>
    <row r="14" spans="1:16" ht="15" hidden="1">
      <c r="A14" s="141" t="s">
        <v>160</v>
      </c>
      <c r="B14" s="74">
        <v>50</v>
      </c>
      <c r="C14" s="74">
        <v>70</v>
      </c>
      <c r="D14" s="74">
        <v>75</v>
      </c>
      <c r="E14" s="74">
        <v>80</v>
      </c>
      <c r="F14" s="74">
        <v>90</v>
      </c>
      <c r="G14" s="74">
        <v>100</v>
      </c>
      <c r="H14" s="2"/>
      <c r="I14" s="79"/>
      <c r="J14" s="78"/>
      <c r="K14" s="80"/>
      <c r="L14" s="4"/>
      <c r="M14" s="42"/>
      <c r="N14" s="2"/>
      <c r="O14" s="2"/>
      <c r="P14" s="2"/>
    </row>
    <row r="15" spans="1:16" ht="49.5" customHeight="1" hidden="1">
      <c r="A15" s="141"/>
      <c r="B15" s="73" t="s">
        <v>181</v>
      </c>
      <c r="C15" s="73" t="s">
        <v>182</v>
      </c>
      <c r="D15" s="73" t="s">
        <v>155</v>
      </c>
      <c r="E15" s="73" t="s">
        <v>189</v>
      </c>
      <c r="F15" s="73" t="s">
        <v>188</v>
      </c>
      <c r="G15" s="73" t="s">
        <v>187</v>
      </c>
      <c r="H15" s="2"/>
      <c r="I15" s="77"/>
      <c r="J15" s="78"/>
      <c r="K15" s="78"/>
      <c r="L15" s="4"/>
      <c r="M15" s="43"/>
      <c r="N15" s="2"/>
      <c r="O15" s="2"/>
      <c r="P15" s="2"/>
    </row>
    <row r="16" spans="2:16" ht="15.75" thickBot="1">
      <c r="B16" s="4"/>
      <c r="C16" s="1"/>
      <c r="D16" s="1"/>
      <c r="E16" s="1"/>
      <c r="F16" s="4"/>
      <c r="H16" s="2"/>
      <c r="I16" s="32"/>
      <c r="J16" s="4"/>
      <c r="K16" s="17"/>
      <c r="L16" s="4"/>
      <c r="M16" s="43"/>
      <c r="N16" s="4"/>
      <c r="O16" s="2"/>
      <c r="P16" s="2"/>
    </row>
    <row r="17" spans="1:22" ht="21.75" thickBot="1">
      <c r="A17" s="47" t="s">
        <v>156</v>
      </c>
      <c r="B17" s="111">
        <v>50</v>
      </c>
      <c r="C17" s="111">
        <v>80</v>
      </c>
      <c r="D17" s="111">
        <v>90</v>
      </c>
      <c r="E17" s="111"/>
      <c r="F17" s="111">
        <v>100</v>
      </c>
      <c r="G17" s="7"/>
      <c r="H17" s="2"/>
      <c r="I17" s="37">
        <f>SCORE!T7</f>
        <v>0.01607717041800643</v>
      </c>
      <c r="J17" s="4"/>
      <c r="K17" s="87">
        <f>I17*K18</f>
        <v>0</v>
      </c>
      <c r="L17" s="4"/>
      <c r="M17" s="42"/>
      <c r="N17" s="2"/>
      <c r="O17" s="2"/>
      <c r="P17" s="5"/>
      <c r="Q17" s="2"/>
      <c r="R17" s="3"/>
      <c r="S17" s="11"/>
      <c r="T17" s="5"/>
      <c r="U17" s="5"/>
      <c r="V17" s="5"/>
    </row>
    <row r="18" spans="1:16" ht="21">
      <c r="A18" s="49"/>
      <c r="B18" s="28" t="s">
        <v>159</v>
      </c>
      <c r="C18" s="1" t="s">
        <v>157</v>
      </c>
      <c r="D18" s="25" t="s">
        <v>118</v>
      </c>
      <c r="E18" s="1"/>
      <c r="F18" s="4" t="s">
        <v>119</v>
      </c>
      <c r="H18" s="2"/>
      <c r="I18" s="38"/>
      <c r="J18" s="4"/>
      <c r="K18" s="16">
        <v>0</v>
      </c>
      <c r="L18" s="4"/>
      <c r="M18" s="43"/>
      <c r="N18" s="4"/>
      <c r="O18" s="2"/>
      <c r="P18" s="2"/>
    </row>
    <row r="19" spans="1:22" ht="15">
      <c r="A19" s="2"/>
      <c r="B19" s="4"/>
      <c r="C19" s="4" t="s">
        <v>158</v>
      </c>
      <c r="D19" s="4"/>
      <c r="E19" s="4"/>
      <c r="F19" s="4"/>
      <c r="G19" s="4"/>
      <c r="H19" s="2"/>
      <c r="I19" s="39"/>
      <c r="J19" s="4"/>
      <c r="K19" s="4"/>
      <c r="L19" s="4"/>
      <c r="M19" s="43"/>
      <c r="N19" s="2"/>
      <c r="O19" s="2"/>
      <c r="P19" s="2"/>
      <c r="Q19" s="2"/>
      <c r="R19" s="2"/>
      <c r="S19" s="2"/>
      <c r="T19" s="2"/>
      <c r="U19" s="2"/>
      <c r="V19" s="2"/>
    </row>
    <row r="20" spans="1:22" ht="15">
      <c r="A20" s="2"/>
      <c r="B20" s="4"/>
      <c r="C20" s="4"/>
      <c r="D20" s="4"/>
      <c r="E20" s="4"/>
      <c r="F20" s="4"/>
      <c r="G20" s="4"/>
      <c r="H20" s="2"/>
      <c r="I20" s="39"/>
      <c r="J20" s="4"/>
      <c r="K20" s="4"/>
      <c r="L20" s="4"/>
      <c r="M20" s="43"/>
      <c r="N20" s="2"/>
      <c r="O20" s="2"/>
      <c r="P20" s="2"/>
      <c r="Q20" s="2"/>
      <c r="R20" s="2"/>
      <c r="S20" s="2"/>
      <c r="T20" s="2"/>
      <c r="U20" s="2"/>
      <c r="V20" s="2"/>
    </row>
    <row r="21" spans="1:16" ht="21">
      <c r="A21" s="47" t="s">
        <v>164</v>
      </c>
      <c r="B21" s="110">
        <v>50</v>
      </c>
      <c r="C21" s="110">
        <v>80</v>
      </c>
      <c r="D21" s="110"/>
      <c r="E21" s="110">
        <v>90</v>
      </c>
      <c r="F21" s="110"/>
      <c r="G21" s="110">
        <v>100</v>
      </c>
      <c r="H21" s="2"/>
      <c r="I21" s="40">
        <f>SCORE!T8</f>
        <v>0.0707395498392283</v>
      </c>
      <c r="J21" s="4"/>
      <c r="K21" s="87">
        <f>AVERAGE(K22:K27)*I21</f>
        <v>0</v>
      </c>
      <c r="L21" s="4"/>
      <c r="M21" s="42"/>
      <c r="N21" s="2"/>
      <c r="O21" s="2"/>
      <c r="P21" s="2"/>
    </row>
    <row r="22" spans="1:14" s="2" customFormat="1" ht="18.75">
      <c r="A22" s="48" t="s">
        <v>161</v>
      </c>
      <c r="B22" s="125" t="s">
        <v>0</v>
      </c>
      <c r="C22" s="125" t="s">
        <v>4</v>
      </c>
      <c r="D22" s="133"/>
      <c r="E22" s="134" t="s">
        <v>190</v>
      </c>
      <c r="F22" s="133"/>
      <c r="G22" s="125" t="s">
        <v>191</v>
      </c>
      <c r="I22" s="29"/>
      <c r="J22" s="4"/>
      <c r="K22" s="31">
        <v>0</v>
      </c>
      <c r="L22" s="4"/>
      <c r="M22" s="43"/>
      <c r="N22" s="4"/>
    </row>
    <row r="23" spans="1:14" s="2" customFormat="1" ht="18.75">
      <c r="A23" s="48" t="s">
        <v>162</v>
      </c>
      <c r="B23" s="125"/>
      <c r="C23" s="125"/>
      <c r="D23" s="133"/>
      <c r="E23" s="134"/>
      <c r="F23" s="133"/>
      <c r="G23" s="125"/>
      <c r="I23" s="30"/>
      <c r="J23" s="4"/>
      <c r="K23" s="31">
        <v>0</v>
      </c>
      <c r="L23" s="4"/>
      <c r="M23" s="43"/>
      <c r="N23" s="4"/>
    </row>
    <row r="24" spans="1:16" ht="18.75">
      <c r="A24" s="33" t="s">
        <v>91</v>
      </c>
      <c r="B24" s="125"/>
      <c r="C24" s="125"/>
      <c r="D24" s="133"/>
      <c r="E24" s="134"/>
      <c r="F24" s="133"/>
      <c r="G24" s="125"/>
      <c r="H24" s="2"/>
      <c r="I24" s="29"/>
      <c r="J24" s="4"/>
      <c r="K24" s="31">
        <v>0</v>
      </c>
      <c r="L24" s="4"/>
      <c r="M24" s="43"/>
      <c r="N24" s="4"/>
      <c r="O24" s="2"/>
      <c r="P24" s="2"/>
    </row>
    <row r="25" spans="1:16" ht="18.75">
      <c r="A25" s="33" t="s">
        <v>163</v>
      </c>
      <c r="B25" s="125"/>
      <c r="C25" s="125"/>
      <c r="D25" s="133"/>
      <c r="E25" s="134"/>
      <c r="F25" s="133"/>
      <c r="G25" s="125"/>
      <c r="H25" s="2"/>
      <c r="I25" s="29"/>
      <c r="J25" s="4"/>
      <c r="K25" s="31">
        <v>0</v>
      </c>
      <c r="L25" s="4"/>
      <c r="M25" s="43"/>
      <c r="N25" s="4"/>
      <c r="O25" s="2"/>
      <c r="P25" s="2"/>
    </row>
    <row r="26" spans="1:16" ht="18.75">
      <c r="A26" s="33" t="s">
        <v>92</v>
      </c>
      <c r="B26" s="125"/>
      <c r="C26" s="125"/>
      <c r="D26" s="133"/>
      <c r="E26" s="134"/>
      <c r="F26" s="133"/>
      <c r="G26" s="125"/>
      <c r="H26" s="2"/>
      <c r="I26" s="30"/>
      <c r="J26" s="4"/>
      <c r="K26" s="31">
        <v>0</v>
      </c>
      <c r="L26" s="4"/>
      <c r="M26" s="43"/>
      <c r="N26" s="4"/>
      <c r="O26" s="2"/>
      <c r="P26" s="2"/>
    </row>
    <row r="27" spans="1:16" ht="18.75">
      <c r="A27" s="33" t="s">
        <v>121</v>
      </c>
      <c r="B27" s="125"/>
      <c r="C27" s="125"/>
      <c r="D27" s="133"/>
      <c r="E27" s="134"/>
      <c r="F27" s="133"/>
      <c r="G27" s="125"/>
      <c r="H27" s="2"/>
      <c r="I27" s="29"/>
      <c r="J27" s="4"/>
      <c r="K27" s="31">
        <v>0</v>
      </c>
      <c r="L27" s="4"/>
      <c r="M27" s="43"/>
      <c r="N27" s="4"/>
      <c r="O27" s="2"/>
      <c r="P27" s="2"/>
    </row>
    <row r="28" spans="2:16" ht="15">
      <c r="B28" s="125"/>
      <c r="C28" s="125"/>
      <c r="D28" s="133"/>
      <c r="E28" s="134"/>
      <c r="F28" s="133"/>
      <c r="G28" s="125"/>
      <c r="H28" s="2"/>
      <c r="I28" s="29"/>
      <c r="J28" s="30"/>
      <c r="K28" s="29"/>
      <c r="L28" s="4"/>
      <c r="M28" s="43"/>
      <c r="N28" s="4"/>
      <c r="O28" s="2"/>
      <c r="P28" s="2"/>
    </row>
    <row r="29" spans="1:22" ht="15">
      <c r="A29" s="2"/>
      <c r="B29" s="4"/>
      <c r="C29" s="4"/>
      <c r="D29" s="4"/>
      <c r="E29" s="4"/>
      <c r="F29" s="4"/>
      <c r="G29" s="4"/>
      <c r="H29" s="2"/>
      <c r="I29" s="39"/>
      <c r="J29" s="4"/>
      <c r="K29" s="4"/>
      <c r="L29" s="4"/>
      <c r="M29" s="43"/>
      <c r="N29" s="4"/>
      <c r="O29" s="2"/>
      <c r="P29" s="2"/>
      <c r="Q29" s="2"/>
      <c r="R29" s="2"/>
      <c r="S29" s="2"/>
      <c r="T29" s="2"/>
      <c r="U29" s="2"/>
      <c r="V29" s="2"/>
    </row>
    <row r="30" spans="1:16" ht="21">
      <c r="A30" s="47" t="s">
        <v>59</v>
      </c>
      <c r="B30" s="110">
        <v>0</v>
      </c>
      <c r="C30" s="110"/>
      <c r="D30" s="110">
        <v>50</v>
      </c>
      <c r="E30" s="110"/>
      <c r="F30" s="110">
        <v>100</v>
      </c>
      <c r="G30" s="7"/>
      <c r="H30" s="2"/>
      <c r="I30" s="37">
        <f>SCORE!T9</f>
        <v>0.06752411575562701</v>
      </c>
      <c r="J30" s="4"/>
      <c r="K30" s="87">
        <f>K31*I30</f>
        <v>0</v>
      </c>
      <c r="L30" s="4"/>
      <c r="M30" s="42"/>
      <c r="N30" s="2"/>
      <c r="O30" s="2"/>
      <c r="P30" s="2"/>
    </row>
    <row r="31" spans="1:16" ht="21">
      <c r="A31" s="50" t="s">
        <v>93</v>
      </c>
      <c r="B31" s="1" t="s">
        <v>60</v>
      </c>
      <c r="C31" s="1"/>
      <c r="D31" s="1" t="s">
        <v>1</v>
      </c>
      <c r="E31" s="1"/>
      <c r="F31" s="1" t="s">
        <v>61</v>
      </c>
      <c r="G31" s="1"/>
      <c r="H31" s="2"/>
      <c r="I31" s="38"/>
      <c r="J31" s="4"/>
      <c r="K31" s="8">
        <v>0</v>
      </c>
      <c r="L31" s="4"/>
      <c r="M31" s="43"/>
      <c r="N31" s="2"/>
      <c r="O31" s="2"/>
      <c r="P31" s="2"/>
    </row>
    <row r="32" spans="1:22" ht="15">
      <c r="A32" s="2"/>
      <c r="B32" s="2"/>
      <c r="C32" s="2"/>
      <c r="D32" s="2"/>
      <c r="E32" s="2"/>
      <c r="F32" s="2"/>
      <c r="G32" s="2"/>
      <c r="H32" s="2"/>
      <c r="I32" s="39"/>
      <c r="J32" s="4"/>
      <c r="K32" s="4"/>
      <c r="L32" s="4"/>
      <c r="M32" s="43"/>
      <c r="N32" s="2"/>
      <c r="O32" s="2"/>
      <c r="P32" s="2"/>
      <c r="Q32" s="2"/>
      <c r="R32" s="2"/>
      <c r="S32" s="2"/>
      <c r="T32" s="2"/>
      <c r="U32" s="2"/>
      <c r="V32" s="2"/>
    </row>
    <row r="33" spans="1:16" ht="18.75">
      <c r="A33" s="119" t="s">
        <v>166</v>
      </c>
      <c r="B33" s="110">
        <v>0</v>
      </c>
      <c r="C33" s="110"/>
      <c r="D33" s="110">
        <v>70</v>
      </c>
      <c r="E33" s="110">
        <v>85</v>
      </c>
      <c r="F33" s="110">
        <v>100</v>
      </c>
      <c r="G33" s="7"/>
      <c r="H33" s="2"/>
      <c r="I33" s="37">
        <f>SCORE!T10</f>
        <v>0.06430868167202572</v>
      </c>
      <c r="J33" s="4"/>
      <c r="K33" s="87">
        <f>I33*K34</f>
        <v>0</v>
      </c>
      <c r="L33" s="4"/>
      <c r="M33" s="42"/>
      <c r="N33" s="2"/>
      <c r="O33" s="2"/>
      <c r="P33" s="2"/>
    </row>
    <row r="34" spans="1:16" ht="15" customHeight="1">
      <c r="A34" s="119"/>
      <c r="B34" s="126" t="s">
        <v>122</v>
      </c>
      <c r="C34" s="139"/>
      <c r="D34" s="126" t="s">
        <v>124</v>
      </c>
      <c r="E34" s="126" t="s">
        <v>125</v>
      </c>
      <c r="F34" s="135" t="s">
        <v>123</v>
      </c>
      <c r="G34" s="139"/>
      <c r="H34" s="2"/>
      <c r="I34" s="136"/>
      <c r="J34" s="4"/>
      <c r="K34" s="132">
        <v>0</v>
      </c>
      <c r="L34" s="4"/>
      <c r="M34" s="43"/>
      <c r="N34" s="4"/>
      <c r="O34" s="2"/>
      <c r="P34" s="2"/>
    </row>
    <row r="35" spans="1:16" ht="15">
      <c r="A35" s="119"/>
      <c r="B35" s="126"/>
      <c r="C35" s="139"/>
      <c r="D35" s="126"/>
      <c r="E35" s="126"/>
      <c r="F35" s="135"/>
      <c r="G35" s="139"/>
      <c r="H35" s="2"/>
      <c r="I35" s="137"/>
      <c r="J35" s="4"/>
      <c r="K35" s="132"/>
      <c r="L35" s="4"/>
      <c r="M35" s="43"/>
      <c r="N35" s="4"/>
      <c r="O35" s="2"/>
      <c r="P35" s="2"/>
    </row>
    <row r="36" spans="1:16" ht="15">
      <c r="A36" s="119"/>
      <c r="B36" s="126"/>
      <c r="C36" s="139"/>
      <c r="D36" s="126"/>
      <c r="E36" s="126"/>
      <c r="F36" s="135"/>
      <c r="G36" s="139"/>
      <c r="H36" s="2"/>
      <c r="I36" s="137"/>
      <c r="J36" s="4"/>
      <c r="K36" s="132"/>
      <c r="L36" s="4"/>
      <c r="M36" s="43"/>
      <c r="N36" s="4"/>
      <c r="O36" s="2"/>
      <c r="P36" s="2"/>
    </row>
    <row r="37" spans="1:16" ht="15">
      <c r="A37" s="119"/>
      <c r="B37" s="126"/>
      <c r="C37" s="139"/>
      <c r="D37" s="126"/>
      <c r="E37" s="126"/>
      <c r="F37" s="135"/>
      <c r="G37" s="139"/>
      <c r="H37" s="2"/>
      <c r="I37" s="138"/>
      <c r="J37" s="4"/>
      <c r="K37" s="132"/>
      <c r="L37" s="4"/>
      <c r="M37" s="43"/>
      <c r="N37" s="4"/>
      <c r="O37" s="2"/>
      <c r="P37" s="2"/>
    </row>
    <row r="38" spans="1:22" ht="15">
      <c r="A38" s="2" t="s">
        <v>64</v>
      </c>
      <c r="B38" s="2"/>
      <c r="C38" s="2"/>
      <c r="D38" s="2"/>
      <c r="E38" s="2"/>
      <c r="F38" s="2"/>
      <c r="G38" s="2"/>
      <c r="H38" s="2"/>
      <c r="I38" s="39"/>
      <c r="J38" s="4"/>
      <c r="K38" s="4"/>
      <c r="L38" s="4"/>
      <c r="M38" s="43"/>
      <c r="N38" s="2"/>
      <c r="O38" s="2"/>
      <c r="P38" s="2"/>
      <c r="Q38" s="2"/>
      <c r="R38" s="2"/>
      <c r="S38" s="2"/>
      <c r="T38" s="2"/>
      <c r="U38" s="2"/>
      <c r="V38" s="2"/>
    </row>
    <row r="39" spans="1:16" ht="15.75" customHeight="1">
      <c r="A39" s="118" t="s">
        <v>173</v>
      </c>
      <c r="B39" s="110">
        <v>50</v>
      </c>
      <c r="C39" s="110">
        <v>70</v>
      </c>
      <c r="D39" s="110">
        <v>80</v>
      </c>
      <c r="E39" s="110"/>
      <c r="F39" s="110">
        <v>100</v>
      </c>
      <c r="G39" s="7"/>
      <c r="H39" s="2"/>
      <c r="I39" s="37">
        <f>SCORE!T11</f>
        <v>0.022508038585209004</v>
      </c>
      <c r="J39" s="4"/>
      <c r="K39" s="87">
        <f>K40*I39</f>
        <v>0</v>
      </c>
      <c r="L39" s="4"/>
      <c r="M39" s="42"/>
      <c r="N39" s="2"/>
      <c r="O39" s="2"/>
      <c r="P39" s="2"/>
    </row>
    <row r="40" spans="1:16" ht="32.25" customHeight="1">
      <c r="A40" s="118"/>
      <c r="B40" s="1" t="s">
        <v>58</v>
      </c>
      <c r="C40" s="1" t="s">
        <v>167</v>
      </c>
      <c r="D40" s="1" t="s">
        <v>168</v>
      </c>
      <c r="E40" s="1"/>
      <c r="F40" s="1" t="s">
        <v>169</v>
      </c>
      <c r="H40" s="2"/>
      <c r="I40" s="38"/>
      <c r="J40" s="4"/>
      <c r="K40" s="12">
        <v>0</v>
      </c>
      <c r="L40" s="4"/>
      <c r="M40" s="43"/>
      <c r="N40" s="4"/>
      <c r="O40" s="2"/>
      <c r="P40" s="2"/>
    </row>
    <row r="41" spans="1:22" ht="15">
      <c r="A41" s="2"/>
      <c r="B41" s="2"/>
      <c r="C41" s="2"/>
      <c r="D41" s="2"/>
      <c r="E41" s="2"/>
      <c r="F41" s="2"/>
      <c r="G41" s="2"/>
      <c r="H41" s="2"/>
      <c r="I41" s="39"/>
      <c r="J41" s="4"/>
      <c r="K41" s="4"/>
      <c r="L41" s="4"/>
      <c r="M41" s="43"/>
      <c r="N41" s="2"/>
      <c r="O41" s="2"/>
      <c r="P41" s="2"/>
      <c r="Q41" s="2"/>
      <c r="R41" s="2"/>
      <c r="S41" s="2"/>
      <c r="T41" s="2"/>
      <c r="U41" s="2"/>
      <c r="V41" s="2"/>
    </row>
    <row r="42" spans="1:16" ht="21">
      <c r="A42" s="47" t="s">
        <v>65</v>
      </c>
      <c r="B42" s="110">
        <v>0</v>
      </c>
      <c r="C42" s="110"/>
      <c r="D42" s="110">
        <v>70</v>
      </c>
      <c r="E42" s="110"/>
      <c r="F42" s="110">
        <v>100</v>
      </c>
      <c r="G42" s="7"/>
      <c r="H42" s="2"/>
      <c r="I42" s="37">
        <f>SCORE!T12</f>
        <v>0.14790996784565916</v>
      </c>
      <c r="J42" s="4"/>
      <c r="K42" s="88">
        <f>I42*AVERAGE(K43:K45)</f>
        <v>0</v>
      </c>
      <c r="L42" s="4"/>
      <c r="M42" s="42"/>
      <c r="N42" s="2"/>
      <c r="O42" s="2"/>
      <c r="P42" s="2"/>
    </row>
    <row r="43" spans="1:22" ht="18.75">
      <c r="A43" s="84" t="s">
        <v>170</v>
      </c>
      <c r="B43" s="122" t="s">
        <v>66</v>
      </c>
      <c r="C43" s="122"/>
      <c r="D43" s="122" t="s">
        <v>67</v>
      </c>
      <c r="E43" s="122"/>
      <c r="F43" s="122" t="s">
        <v>68</v>
      </c>
      <c r="H43" s="2"/>
      <c r="I43" s="39"/>
      <c r="J43" s="4"/>
      <c r="K43" s="8">
        <v>0</v>
      </c>
      <c r="L43" s="4"/>
      <c r="M43" s="43"/>
      <c r="N43" s="2"/>
      <c r="O43" s="2"/>
      <c r="P43" s="2"/>
      <c r="Q43" s="2"/>
      <c r="R43" s="2"/>
      <c r="S43" s="2"/>
      <c r="T43" s="2"/>
      <c r="U43" s="2"/>
      <c r="V43" s="2"/>
    </row>
    <row r="44" spans="1:22" ht="18.75">
      <c r="A44" s="84" t="s">
        <v>171</v>
      </c>
      <c r="B44" s="122"/>
      <c r="C44" s="122"/>
      <c r="D44" s="122"/>
      <c r="E44" s="122"/>
      <c r="F44" s="122"/>
      <c r="H44" s="2"/>
      <c r="I44" s="39"/>
      <c r="J44" s="4"/>
      <c r="K44" s="8">
        <v>0</v>
      </c>
      <c r="L44" s="4"/>
      <c r="M44" s="43"/>
      <c r="N44" s="2"/>
      <c r="O44" s="2"/>
      <c r="P44" s="2"/>
      <c r="Q44" s="2"/>
      <c r="R44" s="2"/>
      <c r="S44" s="2"/>
      <c r="T44" s="2"/>
      <c r="U44" s="2"/>
      <c r="V44" s="2"/>
    </row>
    <row r="45" spans="1:22" ht="18.75">
      <c r="A45" s="84" t="s">
        <v>172</v>
      </c>
      <c r="B45" s="122"/>
      <c r="C45" s="122"/>
      <c r="D45" s="122"/>
      <c r="E45" s="122"/>
      <c r="F45" s="122"/>
      <c r="H45" s="2"/>
      <c r="I45" s="39"/>
      <c r="J45" s="4"/>
      <c r="K45" s="8">
        <v>0</v>
      </c>
      <c r="L45" s="4"/>
      <c r="M45" s="43"/>
      <c r="N45" s="2"/>
      <c r="O45" s="2"/>
      <c r="P45" s="2"/>
      <c r="Q45" s="2"/>
      <c r="R45" s="2"/>
      <c r="S45" s="2"/>
      <c r="T45" s="2"/>
      <c r="U45" s="2"/>
      <c r="V45" s="2"/>
    </row>
    <row r="46" spans="1:22" ht="15">
      <c r="A46" s="65"/>
      <c r="B46" s="4"/>
      <c r="C46" s="4"/>
      <c r="D46" s="4"/>
      <c r="E46" s="4"/>
      <c r="F46" s="4"/>
      <c r="G46" s="2"/>
      <c r="H46" s="2"/>
      <c r="I46" s="39"/>
      <c r="J46" s="4"/>
      <c r="K46" s="4"/>
      <c r="L46" s="4"/>
      <c r="M46" s="43"/>
      <c r="N46" s="2"/>
      <c r="O46" s="2"/>
      <c r="P46" s="2"/>
      <c r="Q46" s="2"/>
      <c r="R46" s="2"/>
      <c r="S46" s="2"/>
      <c r="T46" s="2"/>
      <c r="U46" s="2"/>
      <c r="V46" s="2"/>
    </row>
    <row r="47" spans="1:22" ht="18.75">
      <c r="A47" s="119" t="s">
        <v>203</v>
      </c>
      <c r="B47" s="110">
        <v>60</v>
      </c>
      <c r="C47" s="110"/>
      <c r="D47" s="110"/>
      <c r="E47" s="110"/>
      <c r="F47" s="110">
        <v>100</v>
      </c>
      <c r="G47" s="7"/>
      <c r="H47" s="2"/>
      <c r="I47" s="37">
        <f>SCORE!T13</f>
        <v>0.01929260450160772</v>
      </c>
      <c r="J47" s="4"/>
      <c r="K47" s="87">
        <f>I47*K48</f>
        <v>0</v>
      </c>
      <c r="L47" s="4"/>
      <c r="M47" s="42"/>
      <c r="N47" s="2"/>
      <c r="O47" s="2"/>
      <c r="P47" s="5"/>
      <c r="R47" s="3"/>
      <c r="S47" s="11"/>
      <c r="T47" s="5"/>
      <c r="U47" s="5"/>
      <c r="V47" s="5"/>
    </row>
    <row r="48" spans="1:16" ht="33" customHeight="1">
      <c r="A48" s="119"/>
      <c r="B48" s="89" t="s">
        <v>58</v>
      </c>
      <c r="C48" s="81"/>
      <c r="D48" s="81"/>
      <c r="E48" s="81"/>
      <c r="F48" s="89" t="s">
        <v>63</v>
      </c>
      <c r="H48" s="2"/>
      <c r="I48" s="32"/>
      <c r="J48" s="4"/>
      <c r="K48" s="8">
        <v>0</v>
      </c>
      <c r="L48" s="4"/>
      <c r="M48" s="43"/>
      <c r="N48" s="4"/>
      <c r="O48" s="2"/>
      <c r="P48" s="2"/>
    </row>
    <row r="49" spans="9:13" ht="15">
      <c r="I49" s="32"/>
      <c r="M49" s="44"/>
    </row>
    <row r="50" spans="1:22" ht="15">
      <c r="A50" s="119" t="s">
        <v>202</v>
      </c>
      <c r="B50" s="140">
        <v>50</v>
      </c>
      <c r="C50" s="109"/>
      <c r="D50" s="109"/>
      <c r="E50" s="109"/>
      <c r="F50" s="140">
        <v>100</v>
      </c>
      <c r="G50" s="7"/>
      <c r="H50" s="2"/>
      <c r="I50" s="147">
        <f>SCORE!T14</f>
        <v>0.01929260450160772</v>
      </c>
      <c r="J50" s="67"/>
      <c r="K50" s="146">
        <f>AVERAGE(K52:K54)*I50</f>
        <v>0</v>
      </c>
      <c r="L50" s="4"/>
      <c r="M50" s="42"/>
      <c r="N50" s="2"/>
      <c r="O50" s="2"/>
      <c r="P50" s="5"/>
      <c r="R50" s="3"/>
      <c r="S50" s="11"/>
      <c r="T50" s="5"/>
      <c r="U50" s="5"/>
      <c r="V50" s="5"/>
    </row>
    <row r="51" spans="1:16" ht="37.5" customHeight="1">
      <c r="A51" s="119"/>
      <c r="B51" s="140"/>
      <c r="C51" s="92"/>
      <c r="D51" s="92"/>
      <c r="E51" s="92"/>
      <c r="F51" s="140"/>
      <c r="H51" s="2"/>
      <c r="I51" s="147"/>
      <c r="J51" s="67"/>
      <c r="K51" s="146"/>
      <c r="L51" s="4"/>
      <c r="M51" s="43"/>
      <c r="N51" s="4"/>
      <c r="O51" s="2"/>
      <c r="P51" s="2"/>
    </row>
    <row r="52" spans="1:22" ht="18.75">
      <c r="A52" s="84" t="s">
        <v>198</v>
      </c>
      <c r="B52" s="122" t="s">
        <v>58</v>
      </c>
      <c r="F52" s="122" t="s">
        <v>63</v>
      </c>
      <c r="H52" s="2"/>
      <c r="I52" s="39"/>
      <c r="J52" s="4"/>
      <c r="K52" s="8">
        <v>0</v>
      </c>
      <c r="L52" s="4"/>
      <c r="M52" s="43"/>
      <c r="N52" s="2"/>
      <c r="O52" s="2"/>
      <c r="P52" s="2"/>
      <c r="Q52" s="2"/>
      <c r="R52" s="2"/>
      <c r="S52" s="2"/>
      <c r="T52" s="2"/>
      <c r="U52" s="2"/>
      <c r="V52" s="2"/>
    </row>
    <row r="53" spans="1:22" ht="18.75">
      <c r="A53" s="84" t="s">
        <v>199</v>
      </c>
      <c r="B53" s="122"/>
      <c r="F53" s="122"/>
      <c r="H53" s="2"/>
      <c r="I53" s="39"/>
      <c r="J53" s="4"/>
      <c r="K53" s="8">
        <v>0</v>
      </c>
      <c r="L53" s="4"/>
      <c r="M53" s="43"/>
      <c r="N53" s="2"/>
      <c r="O53" s="2"/>
      <c r="P53" s="2"/>
      <c r="Q53" s="2"/>
      <c r="R53" s="2"/>
      <c r="S53" s="2"/>
      <c r="T53" s="2"/>
      <c r="U53" s="2"/>
      <c r="V53" s="2"/>
    </row>
    <row r="54" spans="1:22" ht="18.75">
      <c r="A54" s="84" t="s">
        <v>200</v>
      </c>
      <c r="B54" s="122"/>
      <c r="F54" s="122"/>
      <c r="H54" s="2"/>
      <c r="I54" s="39"/>
      <c r="J54" s="4"/>
      <c r="K54" s="8">
        <v>0</v>
      </c>
      <c r="L54" s="4"/>
      <c r="M54" s="43"/>
      <c r="N54" s="2"/>
      <c r="O54" s="2"/>
      <c r="P54" s="2"/>
      <c r="Q54" s="2"/>
      <c r="R54" s="2"/>
      <c r="S54" s="2"/>
      <c r="T54" s="2"/>
      <c r="U54" s="2"/>
      <c r="V54" s="2"/>
    </row>
    <row r="55" spans="8:22" ht="15">
      <c r="H55" s="2"/>
      <c r="I55" s="39"/>
      <c r="J55" s="4"/>
      <c r="K55" s="4"/>
      <c r="L55" s="4"/>
      <c r="M55" s="43"/>
      <c r="N55" s="2"/>
      <c r="O55" s="2"/>
      <c r="P55" s="2"/>
      <c r="Q55" s="2"/>
      <c r="R55" s="2"/>
      <c r="S55" s="2"/>
      <c r="T55" s="2"/>
      <c r="U55" s="2"/>
      <c r="V55" s="2"/>
    </row>
    <row r="56" spans="1:22" ht="21">
      <c r="A56" s="47" t="s">
        <v>204</v>
      </c>
      <c r="B56" s="110">
        <v>50</v>
      </c>
      <c r="C56" s="110"/>
      <c r="D56" s="110"/>
      <c r="E56" s="110"/>
      <c r="F56" s="110">
        <v>100</v>
      </c>
      <c r="G56" s="15"/>
      <c r="H56" s="2"/>
      <c r="I56" s="37">
        <f>SCORE!T15</f>
        <v>0.15434083601286175</v>
      </c>
      <c r="J56" s="4"/>
      <c r="K56" s="87">
        <f>AVERAGE(K57:K63)*I56</f>
        <v>0</v>
      </c>
      <c r="L56" s="4"/>
      <c r="M56" s="42"/>
      <c r="N56" s="2"/>
      <c r="O56" s="2"/>
      <c r="P56" s="5"/>
      <c r="Q56" s="2"/>
      <c r="R56" s="3"/>
      <c r="S56" s="11"/>
      <c r="T56" s="5"/>
      <c r="U56" s="5"/>
      <c r="V56" s="5"/>
    </row>
    <row r="57" spans="1:16" ht="21">
      <c r="A57" s="49" t="s">
        <v>128</v>
      </c>
      <c r="B57" s="4" t="s">
        <v>58</v>
      </c>
      <c r="C57" s="1"/>
      <c r="D57" s="1"/>
      <c r="E57" s="1"/>
      <c r="F57" s="4" t="s">
        <v>63</v>
      </c>
      <c r="H57" s="2"/>
      <c r="I57" s="32"/>
      <c r="J57" s="4"/>
      <c r="K57" s="13">
        <v>0</v>
      </c>
      <c r="L57" s="4"/>
      <c r="M57" s="43"/>
      <c r="N57" s="4"/>
      <c r="O57" s="2"/>
      <c r="P57" s="2"/>
    </row>
    <row r="58" spans="1:16" ht="21">
      <c r="A58" s="49" t="s">
        <v>129</v>
      </c>
      <c r="B58" s="4" t="s">
        <v>58</v>
      </c>
      <c r="C58" s="1"/>
      <c r="D58" s="1"/>
      <c r="E58" s="1"/>
      <c r="F58" s="4" t="s">
        <v>63</v>
      </c>
      <c r="H58" s="2"/>
      <c r="I58" s="32"/>
      <c r="J58" s="4"/>
      <c r="K58" s="13">
        <v>0</v>
      </c>
      <c r="L58" s="4"/>
      <c r="M58" s="43"/>
      <c r="N58" s="4"/>
      <c r="O58" s="2"/>
      <c r="P58" s="2"/>
    </row>
    <row r="59" spans="1:16" ht="21">
      <c r="A59" s="49" t="s">
        <v>130</v>
      </c>
      <c r="B59" s="4" t="s">
        <v>58</v>
      </c>
      <c r="C59" s="1"/>
      <c r="D59" s="1"/>
      <c r="E59" s="1"/>
      <c r="F59" s="4" t="s">
        <v>63</v>
      </c>
      <c r="H59" s="2"/>
      <c r="I59" s="32"/>
      <c r="J59" s="4"/>
      <c r="K59" s="13">
        <v>0</v>
      </c>
      <c r="L59" s="4"/>
      <c r="M59" s="43"/>
      <c r="N59" s="4"/>
      <c r="O59" s="2"/>
      <c r="P59" s="2"/>
    </row>
    <row r="60" spans="1:16" ht="21">
      <c r="A60" s="49" t="s">
        <v>174</v>
      </c>
      <c r="B60" s="4" t="s">
        <v>58</v>
      </c>
      <c r="C60" s="1"/>
      <c r="D60" s="1"/>
      <c r="E60" s="1"/>
      <c r="F60" s="4" t="s">
        <v>63</v>
      </c>
      <c r="H60" s="2"/>
      <c r="I60" s="32"/>
      <c r="J60" s="4"/>
      <c r="K60" s="13">
        <v>0</v>
      </c>
      <c r="L60" s="4"/>
      <c r="M60" s="43"/>
      <c r="N60" s="4"/>
      <c r="O60" s="2"/>
      <c r="P60" s="2"/>
    </row>
    <row r="61" spans="1:16" ht="21">
      <c r="A61" s="49" t="s">
        <v>131</v>
      </c>
      <c r="B61" s="4" t="s">
        <v>58</v>
      </c>
      <c r="C61" s="1"/>
      <c r="D61" s="1"/>
      <c r="E61" s="1"/>
      <c r="F61" s="4" t="s">
        <v>63</v>
      </c>
      <c r="H61" s="2"/>
      <c r="I61" s="32"/>
      <c r="J61" s="4"/>
      <c r="K61" s="13">
        <v>0</v>
      </c>
      <c r="L61" s="4"/>
      <c r="M61" s="43"/>
      <c r="N61" s="4"/>
      <c r="O61" s="2"/>
      <c r="P61" s="2"/>
    </row>
    <row r="62" spans="1:16" ht="21">
      <c r="A62" s="49" t="s">
        <v>132</v>
      </c>
      <c r="B62" s="4" t="s">
        <v>58</v>
      </c>
      <c r="C62" s="1"/>
      <c r="D62" s="1"/>
      <c r="E62" s="1"/>
      <c r="F62" s="4" t="s">
        <v>63</v>
      </c>
      <c r="H62" s="2"/>
      <c r="I62" s="32"/>
      <c r="J62" s="4"/>
      <c r="K62" s="13">
        <v>0</v>
      </c>
      <c r="L62" s="4"/>
      <c r="M62" s="43"/>
      <c r="N62" s="4"/>
      <c r="O62" s="2"/>
      <c r="P62" s="2"/>
    </row>
    <row r="63" spans="1:16" ht="21">
      <c r="A63" s="66" t="s">
        <v>175</v>
      </c>
      <c r="B63" s="4" t="s">
        <v>58</v>
      </c>
      <c r="C63" s="1"/>
      <c r="D63" s="1"/>
      <c r="E63" s="1"/>
      <c r="F63" s="4" t="s">
        <v>63</v>
      </c>
      <c r="H63" s="2"/>
      <c r="I63" s="32"/>
      <c r="J63" s="4"/>
      <c r="K63" s="13">
        <v>0</v>
      </c>
      <c r="L63" s="4"/>
      <c r="M63" s="43"/>
      <c r="N63" s="4"/>
      <c r="O63" s="2"/>
      <c r="P63" s="2"/>
    </row>
    <row r="64" spans="1:22" ht="15">
      <c r="A64" s="4"/>
      <c r="B64" s="2"/>
      <c r="C64" s="2"/>
      <c r="D64" s="2"/>
      <c r="E64" s="2"/>
      <c r="F64" s="2"/>
      <c r="G64" s="2"/>
      <c r="H64" s="2"/>
      <c r="I64" s="39"/>
      <c r="J64" s="4"/>
      <c r="K64" s="4"/>
      <c r="L64" s="4"/>
      <c r="M64" s="43"/>
      <c r="N64" s="2"/>
      <c r="O64" s="2"/>
      <c r="P64" s="2"/>
      <c r="Q64" s="2"/>
      <c r="R64" s="2"/>
      <c r="S64" s="2"/>
      <c r="T64" s="2"/>
      <c r="U64" s="2"/>
      <c r="V64" s="2"/>
    </row>
    <row r="65" spans="1:17" ht="21">
      <c r="A65" s="47" t="s">
        <v>70</v>
      </c>
      <c r="B65" s="7"/>
      <c r="C65" s="7"/>
      <c r="D65" s="7"/>
      <c r="E65" s="7"/>
      <c r="F65" s="7"/>
      <c r="G65" s="7"/>
      <c r="H65" s="2"/>
      <c r="I65" s="37">
        <f>SCORE!T16</f>
        <v>0.1189710610932476</v>
      </c>
      <c r="J65" s="4"/>
      <c r="K65" s="87">
        <f>AVERAGE(K66:K72)*I65</f>
        <v>0</v>
      </c>
      <c r="L65" s="4"/>
      <c r="M65" s="42"/>
      <c r="N65" s="2"/>
      <c r="O65" s="2"/>
      <c r="P65" s="2"/>
      <c r="Q65" s="2"/>
    </row>
    <row r="66" spans="2:16" ht="18.75">
      <c r="B66" s="93">
        <v>70</v>
      </c>
      <c r="C66" s="93"/>
      <c r="D66" s="93"/>
      <c r="E66" s="93"/>
      <c r="F66" s="93">
        <v>100</v>
      </c>
      <c r="G66" s="1"/>
      <c r="H66" s="2"/>
      <c r="I66" s="32"/>
      <c r="J66" s="4"/>
      <c r="K66" s="14"/>
      <c r="L66" s="4"/>
      <c r="M66" s="43"/>
      <c r="N66" s="4"/>
      <c r="O66" s="2"/>
      <c r="P66" s="2"/>
    </row>
    <row r="67" spans="1:16" ht="18.75">
      <c r="A67" s="101" t="s">
        <v>95</v>
      </c>
      <c r="B67" s="102" t="s">
        <v>58</v>
      </c>
      <c r="C67" s="102"/>
      <c r="D67" s="102"/>
      <c r="E67" s="102"/>
      <c r="F67" s="102" t="s">
        <v>63</v>
      </c>
      <c r="G67" s="102"/>
      <c r="H67" s="103"/>
      <c r="I67" s="104"/>
      <c r="J67" s="102"/>
      <c r="K67" s="105">
        <v>0</v>
      </c>
      <c r="L67" s="4"/>
      <c r="M67" s="43"/>
      <c r="N67" s="4"/>
      <c r="O67" s="2"/>
      <c r="P67" s="2"/>
    </row>
    <row r="68" spans="1:16" ht="18.75">
      <c r="A68" s="94"/>
      <c r="B68" s="93">
        <v>70</v>
      </c>
      <c r="C68" s="93"/>
      <c r="D68" s="93"/>
      <c r="E68" s="93"/>
      <c r="F68" s="93">
        <v>100</v>
      </c>
      <c r="G68" s="1"/>
      <c r="H68" s="2"/>
      <c r="I68" s="32"/>
      <c r="J68" s="4"/>
      <c r="K68" s="14"/>
      <c r="L68" s="4"/>
      <c r="M68" s="43"/>
      <c r="N68" s="4"/>
      <c r="O68" s="2"/>
      <c r="P68" s="2"/>
    </row>
    <row r="69" spans="1:16" ht="18.75">
      <c r="A69" s="101" t="s">
        <v>96</v>
      </c>
      <c r="B69" s="102" t="s">
        <v>73</v>
      </c>
      <c r="C69" s="102"/>
      <c r="D69" s="102"/>
      <c r="E69" s="102"/>
      <c r="F69" s="102" t="s">
        <v>74</v>
      </c>
      <c r="G69" s="102"/>
      <c r="H69" s="103"/>
      <c r="I69" s="104"/>
      <c r="J69" s="102"/>
      <c r="K69" s="105">
        <v>0</v>
      </c>
      <c r="L69" s="4"/>
      <c r="M69" s="43"/>
      <c r="N69" s="4"/>
      <c r="O69" s="2"/>
      <c r="P69" s="2"/>
    </row>
    <row r="70" spans="1:16" ht="18.75">
      <c r="A70" s="94"/>
      <c r="B70" s="93">
        <v>70</v>
      </c>
      <c r="C70" s="93"/>
      <c r="D70" s="93"/>
      <c r="E70" s="93"/>
      <c r="F70" s="93">
        <v>100</v>
      </c>
      <c r="G70" s="1"/>
      <c r="H70" s="2"/>
      <c r="I70" s="32"/>
      <c r="J70" s="4"/>
      <c r="K70" s="4"/>
      <c r="L70" s="4"/>
      <c r="M70" s="43"/>
      <c r="N70" s="4"/>
      <c r="O70" s="2"/>
      <c r="P70" s="2"/>
    </row>
    <row r="71" spans="1:16" ht="15">
      <c r="A71" s="123" t="s">
        <v>201</v>
      </c>
      <c r="B71" s="120" t="s">
        <v>58</v>
      </c>
      <c r="C71" s="95"/>
      <c r="D71" s="95"/>
      <c r="E71" s="95"/>
      <c r="F71" s="120" t="s">
        <v>63</v>
      </c>
      <c r="G71" s="95"/>
      <c r="H71" s="96"/>
      <c r="I71" s="97"/>
      <c r="J71" s="95"/>
      <c r="K71" s="143">
        <v>0</v>
      </c>
      <c r="L71" s="4"/>
      <c r="M71" s="43"/>
      <c r="N71" s="4"/>
      <c r="O71" s="2"/>
      <c r="P71" s="2"/>
    </row>
    <row r="72" spans="1:16" ht="21.75" customHeight="1">
      <c r="A72" s="124"/>
      <c r="B72" s="121"/>
      <c r="C72" s="98"/>
      <c r="D72" s="98"/>
      <c r="E72" s="98"/>
      <c r="F72" s="121"/>
      <c r="G72" s="98"/>
      <c r="H72" s="99"/>
      <c r="I72" s="100"/>
      <c r="J72" s="98"/>
      <c r="K72" s="144"/>
      <c r="L72" s="4"/>
      <c r="M72" s="43"/>
      <c r="N72" s="4"/>
      <c r="O72" s="2"/>
      <c r="P72" s="2"/>
    </row>
    <row r="73" spans="1:22" ht="15">
      <c r="A73" s="2"/>
      <c r="B73" s="2"/>
      <c r="C73" s="2"/>
      <c r="D73" s="2"/>
      <c r="E73" s="2"/>
      <c r="F73" s="2"/>
      <c r="G73" s="2"/>
      <c r="H73" s="2"/>
      <c r="I73" s="39"/>
      <c r="J73" s="4"/>
      <c r="K73" s="4"/>
      <c r="L73" s="4"/>
      <c r="M73" s="43"/>
      <c r="N73" s="2"/>
      <c r="O73" s="2"/>
      <c r="P73" s="2"/>
      <c r="Q73" s="2"/>
      <c r="R73" s="2"/>
      <c r="S73" s="2"/>
      <c r="T73" s="2"/>
      <c r="U73" s="2"/>
      <c r="V73" s="2"/>
    </row>
    <row r="74" spans="1:17" ht="21">
      <c r="A74" s="47" t="s">
        <v>72</v>
      </c>
      <c r="B74" s="110" t="s">
        <v>58</v>
      </c>
      <c r="C74" s="7"/>
      <c r="D74" s="7"/>
      <c r="E74" s="7"/>
      <c r="F74" s="110" t="s">
        <v>63</v>
      </c>
      <c r="G74" s="7"/>
      <c r="H74" s="2"/>
      <c r="I74" s="37">
        <f>SCORE!T17</f>
        <v>0.0707395498392283</v>
      </c>
      <c r="J74" s="4"/>
      <c r="K74" s="87">
        <f>IF(K75&lt;1,50,IF(K75&lt;2,70,IF(K75&gt;1,100)))*I74</f>
        <v>3.536977491961415</v>
      </c>
      <c r="L74" s="4"/>
      <c r="M74" s="42"/>
      <c r="N74" s="2"/>
      <c r="O74" s="2"/>
      <c r="P74" s="2"/>
      <c r="Q74" s="2"/>
    </row>
    <row r="75" spans="1:22" s="2" customFormat="1" ht="23.25" hidden="1">
      <c r="A75" s="106"/>
      <c r="B75" s="107"/>
      <c r="C75" s="107"/>
      <c r="D75" s="107"/>
      <c r="E75" s="107"/>
      <c r="F75" s="86"/>
      <c r="G75" s="5"/>
      <c r="I75" s="108"/>
      <c r="J75" s="4"/>
      <c r="K75" s="86">
        <f>SUM(K77:K84)</f>
        <v>0</v>
      </c>
      <c r="L75" s="4"/>
      <c r="M75" s="42"/>
      <c r="P75" s="5"/>
      <c r="R75" s="3"/>
      <c r="S75" s="11"/>
      <c r="T75" s="5"/>
      <c r="U75" s="5"/>
      <c r="V75" s="5"/>
    </row>
    <row r="76" spans="1:15" s="2" customFormat="1" ht="18.75">
      <c r="A76" s="48" t="s">
        <v>90</v>
      </c>
      <c r="I76" s="39"/>
      <c r="K76" s="14"/>
      <c r="L76" s="4"/>
      <c r="M76" s="107"/>
      <c r="N76" s="107"/>
      <c r="O76" s="107"/>
    </row>
    <row r="77" spans="1:16" ht="18.75">
      <c r="A77" s="33" t="s">
        <v>153</v>
      </c>
      <c r="B77" s="4">
        <v>0</v>
      </c>
      <c r="C77" s="1"/>
      <c r="D77" s="1"/>
      <c r="E77" s="1"/>
      <c r="F77" s="4">
        <v>1</v>
      </c>
      <c r="H77" s="2"/>
      <c r="I77" s="32"/>
      <c r="J77" s="4"/>
      <c r="K77" s="13">
        <v>0</v>
      </c>
      <c r="L77" s="4"/>
      <c r="M77" s="43"/>
      <c r="N77" s="4"/>
      <c r="O77" s="2"/>
      <c r="P77" s="2"/>
    </row>
    <row r="78" spans="1:16" ht="18.75">
      <c r="A78" s="33" t="s">
        <v>152</v>
      </c>
      <c r="B78" s="4">
        <v>0</v>
      </c>
      <c r="C78" s="1"/>
      <c r="D78" s="1"/>
      <c r="E78" s="1"/>
      <c r="F78" s="4">
        <v>1</v>
      </c>
      <c r="H78" s="2"/>
      <c r="I78" s="32"/>
      <c r="J78" s="4"/>
      <c r="K78" s="8">
        <v>0</v>
      </c>
      <c r="L78" s="4"/>
      <c r="M78" s="43"/>
      <c r="N78" s="4"/>
      <c r="O78" s="2"/>
      <c r="P78" s="2"/>
    </row>
    <row r="79" spans="1:14" s="2" customFormat="1" ht="18.75">
      <c r="A79" s="48" t="s">
        <v>88</v>
      </c>
      <c r="B79" s="4"/>
      <c r="C79" s="4"/>
      <c r="D79" s="4"/>
      <c r="E79" s="4"/>
      <c r="F79" s="4"/>
      <c r="I79" s="39"/>
      <c r="J79" s="4"/>
      <c r="K79" s="4"/>
      <c r="L79" s="4"/>
      <c r="M79" s="43"/>
      <c r="N79" s="4"/>
    </row>
    <row r="80" spans="1:16" ht="18.75">
      <c r="A80" s="33" t="s">
        <v>89</v>
      </c>
      <c r="B80" s="4">
        <v>0</v>
      </c>
      <c r="C80" s="1"/>
      <c r="D80" s="1"/>
      <c r="E80" s="1"/>
      <c r="F80" s="4">
        <v>1</v>
      </c>
      <c r="H80" s="2"/>
      <c r="I80" s="32"/>
      <c r="J80" s="4"/>
      <c r="K80" s="8">
        <v>0</v>
      </c>
      <c r="L80" s="4"/>
      <c r="M80" s="43"/>
      <c r="N80" s="4"/>
      <c r="O80" s="2"/>
      <c r="P80" s="2"/>
    </row>
    <row r="81" spans="1:16" ht="15.75" customHeight="1">
      <c r="A81" s="33" t="s">
        <v>84</v>
      </c>
      <c r="B81" s="4">
        <v>0</v>
      </c>
      <c r="C81" s="1"/>
      <c r="D81" s="1"/>
      <c r="E81" s="1"/>
      <c r="F81" s="4">
        <v>1</v>
      </c>
      <c r="H81" s="2"/>
      <c r="I81" s="32"/>
      <c r="J81" s="4"/>
      <c r="K81" s="8">
        <v>0</v>
      </c>
      <c r="L81" s="4"/>
      <c r="M81" s="43"/>
      <c r="N81" s="4"/>
      <c r="O81" s="2"/>
      <c r="P81" s="2"/>
    </row>
    <row r="82" spans="1:14" s="2" customFormat="1" ht="18.75">
      <c r="A82" s="48" t="s">
        <v>82</v>
      </c>
      <c r="B82" s="4"/>
      <c r="C82" s="4"/>
      <c r="D82" s="4"/>
      <c r="E82" s="4"/>
      <c r="F82" s="4"/>
      <c r="I82" s="39"/>
      <c r="J82" s="4"/>
      <c r="K82" s="4"/>
      <c r="L82" s="4"/>
      <c r="M82" s="43"/>
      <c r="N82" s="4"/>
    </row>
    <row r="83" spans="1:16" ht="18.75">
      <c r="A83" s="33" t="s">
        <v>71</v>
      </c>
      <c r="B83" s="4">
        <v>0</v>
      </c>
      <c r="C83" s="1"/>
      <c r="D83" s="1"/>
      <c r="E83" s="1"/>
      <c r="F83" s="4">
        <v>1</v>
      </c>
      <c r="H83" s="2"/>
      <c r="I83" s="32"/>
      <c r="J83" s="4"/>
      <c r="K83" s="8">
        <v>0</v>
      </c>
      <c r="L83" s="4"/>
      <c r="M83" s="43"/>
      <c r="N83" s="4"/>
      <c r="O83" s="2"/>
      <c r="P83" s="2"/>
    </row>
    <row r="84" spans="1:16" ht="18.75">
      <c r="A84" s="33" t="s">
        <v>83</v>
      </c>
      <c r="B84" s="4">
        <v>0</v>
      </c>
      <c r="C84" s="1"/>
      <c r="D84" s="1"/>
      <c r="E84" s="1"/>
      <c r="F84" s="4">
        <v>1</v>
      </c>
      <c r="H84" s="2"/>
      <c r="I84" s="32"/>
      <c r="J84" s="4"/>
      <c r="K84" s="8">
        <v>0</v>
      </c>
      <c r="L84" s="4"/>
      <c r="M84" s="43"/>
      <c r="N84" s="4"/>
      <c r="O84" s="2"/>
      <c r="P84" s="2"/>
    </row>
    <row r="85" spans="2:16" ht="15">
      <c r="B85" s="4"/>
      <c r="C85" s="1"/>
      <c r="D85" s="1"/>
      <c r="E85" s="1"/>
      <c r="F85" s="4"/>
      <c r="H85" s="2"/>
      <c r="I85" s="32"/>
      <c r="J85" s="4"/>
      <c r="K85" s="4"/>
      <c r="L85" s="4"/>
      <c r="M85" s="43"/>
      <c r="N85" s="4"/>
      <c r="O85" s="2"/>
      <c r="P85" s="2"/>
    </row>
    <row r="86" spans="1:22" ht="15">
      <c r="A86" s="2"/>
      <c r="B86" s="2"/>
      <c r="C86" s="2"/>
      <c r="D86" s="2"/>
      <c r="E86" s="2"/>
      <c r="F86" s="2"/>
      <c r="G86" s="2"/>
      <c r="H86" s="2"/>
      <c r="I86" s="39"/>
      <c r="J86" s="4"/>
      <c r="K86" s="4"/>
      <c r="L86" s="4"/>
      <c r="M86" s="43"/>
      <c r="N86" s="2"/>
      <c r="O86" s="2"/>
      <c r="P86" s="2"/>
      <c r="Q86" s="2"/>
      <c r="R86" s="2"/>
      <c r="S86" s="2"/>
      <c r="T86" s="2"/>
      <c r="U86" s="2"/>
      <c r="V86" s="2"/>
    </row>
    <row r="87" spans="1:22" ht="21">
      <c r="A87" s="47" t="s">
        <v>176</v>
      </c>
      <c r="B87" s="111">
        <v>70</v>
      </c>
      <c r="C87" s="111"/>
      <c r="D87" s="111"/>
      <c r="E87" s="111"/>
      <c r="F87" s="111">
        <v>100</v>
      </c>
      <c r="G87" s="7"/>
      <c r="H87" s="2"/>
      <c r="I87" s="37">
        <f>SCORE!T18</f>
        <v>0.02572347266881029</v>
      </c>
      <c r="J87" s="4"/>
      <c r="K87" s="87">
        <f>AVERAGE(K88:K91)*I87</f>
        <v>0</v>
      </c>
      <c r="L87" s="5"/>
      <c r="M87" s="42"/>
      <c r="N87" s="5"/>
      <c r="O87" s="5"/>
      <c r="P87" s="5"/>
      <c r="Q87" s="2"/>
      <c r="R87" s="3"/>
      <c r="S87" s="11"/>
      <c r="T87" s="5"/>
      <c r="U87" s="5"/>
      <c r="V87" s="5"/>
    </row>
    <row r="88" spans="1:16" ht="18.75">
      <c r="A88" s="33" t="s">
        <v>75</v>
      </c>
      <c r="B88" s="1" t="s">
        <v>58</v>
      </c>
      <c r="F88" s="1" t="s">
        <v>63</v>
      </c>
      <c r="H88" s="2"/>
      <c r="I88" s="32"/>
      <c r="J88" s="4"/>
      <c r="K88" s="8">
        <v>0</v>
      </c>
      <c r="L88" s="4"/>
      <c r="M88" s="44"/>
      <c r="N88" s="4"/>
      <c r="O88" s="2"/>
      <c r="P88" s="2"/>
    </row>
    <row r="89" spans="1:16" ht="18.75">
      <c r="A89" s="33" t="s">
        <v>76</v>
      </c>
      <c r="B89" s="1" t="s">
        <v>58</v>
      </c>
      <c r="F89" s="1" t="s">
        <v>63</v>
      </c>
      <c r="H89" s="2"/>
      <c r="I89" s="32"/>
      <c r="J89" s="4"/>
      <c r="K89" s="8">
        <v>0</v>
      </c>
      <c r="L89" s="4"/>
      <c r="M89" s="44"/>
      <c r="N89" s="4"/>
      <c r="O89" s="2"/>
      <c r="P89" s="2"/>
    </row>
    <row r="90" spans="1:16" ht="18.75">
      <c r="A90" s="33" t="s">
        <v>77</v>
      </c>
      <c r="B90" s="1" t="s">
        <v>58</v>
      </c>
      <c r="F90" s="1" t="s">
        <v>63</v>
      </c>
      <c r="H90" s="2"/>
      <c r="I90" s="32"/>
      <c r="J90" s="4"/>
      <c r="K90" s="8">
        <v>0</v>
      </c>
      <c r="L90" s="4"/>
      <c r="M90" s="44"/>
      <c r="N90" s="4"/>
      <c r="O90" s="2"/>
      <c r="P90" s="2"/>
    </row>
    <row r="91" spans="1:16" ht="18.75">
      <c r="A91" s="33" t="s">
        <v>79</v>
      </c>
      <c r="B91" s="1" t="s">
        <v>58</v>
      </c>
      <c r="F91" s="1" t="s">
        <v>63</v>
      </c>
      <c r="H91" s="2"/>
      <c r="I91" s="32"/>
      <c r="J91" s="4"/>
      <c r="K91" s="8">
        <v>0</v>
      </c>
      <c r="L91" s="4"/>
      <c r="M91" s="44"/>
      <c r="N91" s="4"/>
      <c r="O91" s="2"/>
      <c r="P91" s="2"/>
    </row>
    <row r="92" spans="1:22" ht="15">
      <c r="A92" s="2"/>
      <c r="B92" s="2"/>
      <c r="C92" s="2"/>
      <c r="D92" s="2"/>
      <c r="E92" s="2"/>
      <c r="F92" s="2"/>
      <c r="G92" s="2"/>
      <c r="H92" s="2"/>
      <c r="I92" s="39"/>
      <c r="J92" s="4"/>
      <c r="K92" s="4"/>
      <c r="L92" s="4"/>
      <c r="M92" s="44"/>
      <c r="N92" s="4"/>
      <c r="O92" s="2"/>
      <c r="P92" s="2"/>
      <c r="Q92" s="2"/>
      <c r="R92" s="2"/>
      <c r="S92" s="2"/>
      <c r="T92" s="2"/>
      <c r="U92" s="2"/>
      <c r="V92" s="2"/>
    </row>
    <row r="93" spans="1:22" ht="21">
      <c r="A93" s="47" t="s">
        <v>177</v>
      </c>
      <c r="B93" s="111"/>
      <c r="C93" s="111"/>
      <c r="D93" s="111"/>
      <c r="E93" s="111"/>
      <c r="F93" s="111" t="s">
        <v>135</v>
      </c>
      <c r="G93" s="7"/>
      <c r="H93" s="2"/>
      <c r="I93" s="37">
        <f>SCORE!T19</f>
        <v>0.04180064308681672</v>
      </c>
      <c r="J93" s="4"/>
      <c r="K93" s="87">
        <f>K94*I93</f>
        <v>0</v>
      </c>
      <c r="L93" s="5"/>
      <c r="M93" s="42"/>
      <c r="N93" s="5"/>
      <c r="O93" s="5"/>
      <c r="P93" s="5"/>
      <c r="Q93" s="2"/>
      <c r="R93" s="3"/>
      <c r="S93" s="11"/>
      <c r="T93" s="5"/>
      <c r="U93" s="5"/>
      <c r="V93" s="5"/>
    </row>
    <row r="94" spans="1:16" ht="18.75">
      <c r="A94" s="33" t="s">
        <v>81</v>
      </c>
      <c r="B94" s="70"/>
      <c r="C94" s="70"/>
      <c r="D94" s="70"/>
      <c r="E94" s="70"/>
      <c r="F94" s="85">
        <v>70</v>
      </c>
      <c r="H94" s="2"/>
      <c r="I94" s="32"/>
      <c r="J94" s="4"/>
      <c r="K94" s="145">
        <v>0</v>
      </c>
      <c r="L94" s="4"/>
      <c r="M94" s="44"/>
      <c r="N94" s="4"/>
      <c r="O94" s="2"/>
      <c r="P94" s="2"/>
    </row>
    <row r="95" spans="1:16" ht="18.75">
      <c r="A95" s="33" t="s">
        <v>205</v>
      </c>
      <c r="B95" s="70"/>
      <c r="C95" s="70"/>
      <c r="D95" s="70"/>
      <c r="E95" s="70"/>
      <c r="F95" s="85">
        <v>85</v>
      </c>
      <c r="H95" s="2"/>
      <c r="I95" s="32"/>
      <c r="J95" s="4"/>
      <c r="K95" s="145"/>
      <c r="L95" s="4"/>
      <c r="M95" s="44"/>
      <c r="N95" s="4"/>
      <c r="O95" s="2"/>
      <c r="P95" s="2"/>
    </row>
    <row r="96" spans="1:16" ht="18.75">
      <c r="A96" s="33" t="s">
        <v>206</v>
      </c>
      <c r="B96" s="70"/>
      <c r="C96" s="70"/>
      <c r="D96" s="70"/>
      <c r="E96" s="70"/>
      <c r="F96" s="85">
        <v>100</v>
      </c>
      <c r="H96" s="2"/>
      <c r="I96" s="32"/>
      <c r="J96" s="4"/>
      <c r="K96" s="145"/>
      <c r="L96" s="4"/>
      <c r="M96" s="44"/>
      <c r="N96" s="4"/>
      <c r="O96" s="2"/>
      <c r="P96" s="2"/>
    </row>
    <row r="97" spans="1:16" ht="18.75">
      <c r="A97" s="69"/>
      <c r="B97" s="70"/>
      <c r="C97" s="70"/>
      <c r="D97" s="70"/>
      <c r="E97" s="70"/>
      <c r="F97" s="71"/>
      <c r="H97" s="2"/>
      <c r="I97" s="32"/>
      <c r="J97" s="4"/>
      <c r="K97" s="4"/>
      <c r="L97" s="4"/>
      <c r="M97" s="44"/>
      <c r="N97" s="4"/>
      <c r="O97" s="2"/>
      <c r="P97" s="2"/>
    </row>
    <row r="98" spans="1:13" s="57" customFormat="1" ht="18.75">
      <c r="A98" s="72"/>
      <c r="B98" s="70"/>
      <c r="C98" s="70"/>
      <c r="D98" s="70"/>
      <c r="E98" s="70"/>
      <c r="F98" s="70"/>
      <c r="I98" s="58"/>
      <c r="M98" s="59"/>
    </row>
    <row r="99" spans="1:22" ht="42">
      <c r="A99" s="113" t="s">
        <v>80</v>
      </c>
      <c r="B99" s="114">
        <v>0</v>
      </c>
      <c r="C99" s="114"/>
      <c r="D99" s="114">
        <v>50</v>
      </c>
      <c r="E99" s="114"/>
      <c r="F99" s="114">
        <v>100</v>
      </c>
      <c r="G99" s="7"/>
      <c r="H99" s="2"/>
      <c r="I99" s="90">
        <f>SCORE!T20</f>
        <v>0.09003215434083602</v>
      </c>
      <c r="J99" s="4"/>
      <c r="K99" s="91">
        <f>K100*I99</f>
        <v>0</v>
      </c>
      <c r="L99" s="5"/>
      <c r="M99" s="42"/>
      <c r="N99" s="5"/>
      <c r="O99" s="5"/>
      <c r="P99" s="5"/>
      <c r="Q99" s="2"/>
      <c r="R99" s="3"/>
      <c r="S99" s="11"/>
      <c r="T99" s="5"/>
      <c r="U99" s="5"/>
      <c r="V99" s="5"/>
    </row>
    <row r="100" spans="1:13" s="57" customFormat="1" ht="18.75">
      <c r="A100" s="72"/>
      <c r="B100" s="115" t="s">
        <v>179</v>
      </c>
      <c r="C100" s="115"/>
      <c r="D100" s="115" t="s">
        <v>178</v>
      </c>
      <c r="E100" s="115"/>
      <c r="F100" s="115" t="s">
        <v>61</v>
      </c>
      <c r="I100" s="58"/>
      <c r="K100" s="8">
        <v>0</v>
      </c>
      <c r="M100" s="59"/>
    </row>
    <row r="101" spans="1:13" s="57" customFormat="1" ht="18.75">
      <c r="A101" s="60"/>
      <c r="I101" s="58"/>
      <c r="M101" s="59"/>
    </row>
    <row r="102" spans="1:13" s="57" customFormat="1" ht="18.75">
      <c r="A102" s="72" t="s">
        <v>180</v>
      </c>
      <c r="I102" s="58"/>
      <c r="M102" s="59"/>
    </row>
    <row r="103" spans="1:13" s="57" customFormat="1" ht="18.75">
      <c r="A103" s="60"/>
      <c r="I103" s="58"/>
      <c r="M103" s="59"/>
    </row>
    <row r="104" spans="9:13" s="62" customFormat="1" ht="15">
      <c r="I104" s="63"/>
      <c r="M104" s="64"/>
    </row>
    <row r="105" spans="9:13" s="54" customFormat="1" ht="15">
      <c r="I105" s="55"/>
      <c r="M105" s="56"/>
    </row>
    <row r="106" spans="1:13" ht="15">
      <c r="A106" s="61"/>
      <c r="M106" s="44"/>
    </row>
    <row r="107" spans="1:13" ht="18.75">
      <c r="A107" s="60"/>
      <c r="M107" s="44"/>
    </row>
    <row r="108" spans="1:13" ht="18.75">
      <c r="A108" s="60"/>
      <c r="M108" s="44"/>
    </row>
    <row r="109" spans="1:13" ht="18.75">
      <c r="A109" s="60"/>
      <c r="M109" s="44"/>
    </row>
    <row r="110" spans="1:13" ht="18.75">
      <c r="A110" s="60"/>
      <c r="M110" s="44"/>
    </row>
    <row r="111" spans="1:13" ht="18.75">
      <c r="A111" s="60"/>
      <c r="M111" s="44"/>
    </row>
    <row r="112" spans="1:13" ht="18.75">
      <c r="A112" s="60"/>
      <c r="M112" s="44"/>
    </row>
    <row r="113" spans="1:13" ht="18.75">
      <c r="A113" s="60"/>
      <c r="M113" s="44"/>
    </row>
    <row r="114" spans="1:13" ht="15">
      <c r="A114" s="61"/>
      <c r="M114" s="44"/>
    </row>
    <row r="115" spans="1:13" ht="18.75">
      <c r="A115" s="60"/>
      <c r="M115" s="44"/>
    </row>
  </sheetData>
  <sheetProtection/>
  <mergeCells count="42">
    <mergeCell ref="A7:A8"/>
    <mergeCell ref="F71:F72"/>
    <mergeCell ref="K71:K72"/>
    <mergeCell ref="K94:K96"/>
    <mergeCell ref="B43:B45"/>
    <mergeCell ref="F43:F45"/>
    <mergeCell ref="C43:C45"/>
    <mergeCell ref="D43:D45"/>
    <mergeCell ref="E43:E45"/>
    <mergeCell ref="K50:K51"/>
    <mergeCell ref="I34:I37"/>
    <mergeCell ref="C34:C37"/>
    <mergeCell ref="G34:G37"/>
    <mergeCell ref="B50:B51"/>
    <mergeCell ref="F50:F51"/>
    <mergeCell ref="A11:A12"/>
    <mergeCell ref="A14:A15"/>
    <mergeCell ref="A33:A37"/>
    <mergeCell ref="I50:I51"/>
    <mergeCell ref="F1:J1"/>
    <mergeCell ref="I6:I7"/>
    <mergeCell ref="B4:G4"/>
    <mergeCell ref="K34:K37"/>
    <mergeCell ref="D22:D28"/>
    <mergeCell ref="E22:E28"/>
    <mergeCell ref="F22:F28"/>
    <mergeCell ref="G22:G28"/>
    <mergeCell ref="F34:F37"/>
    <mergeCell ref="D34:D37"/>
    <mergeCell ref="B22:B28"/>
    <mergeCell ref="C22:C28"/>
    <mergeCell ref="F52:F54"/>
    <mergeCell ref="B34:B37"/>
    <mergeCell ref="C6:C7"/>
    <mergeCell ref="B6:B7"/>
    <mergeCell ref="E34:E37"/>
    <mergeCell ref="A39:A40"/>
    <mergeCell ref="A47:A48"/>
    <mergeCell ref="B71:B72"/>
    <mergeCell ref="B52:B54"/>
    <mergeCell ref="A50:A51"/>
    <mergeCell ref="A71:A72"/>
  </mergeCells>
  <printOptions/>
  <pageMargins left="0.24" right="0.511811024" top="0.787401575" bottom="0.787401575" header="0.31496062" footer="0.31496062"/>
  <pageSetup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2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6.140625" style="0" customWidth="1"/>
    <col min="2" max="2" width="91.140625" style="0" customWidth="1"/>
    <col min="3" max="3" width="21.421875" style="0" customWidth="1"/>
  </cols>
  <sheetData>
    <row r="1" spans="2:3" ht="15.75" thickBot="1">
      <c r="B1" t="s">
        <v>104</v>
      </c>
      <c r="C1" s="1" t="s">
        <v>101</v>
      </c>
    </row>
    <row r="2" spans="2:3" ht="15.75" thickBot="1">
      <c r="B2" s="23" t="str">
        <f>PARECER!B10</f>
        <v>Prof. </v>
      </c>
      <c r="C2" s="27">
        <f>PARECER!H35</f>
        <v>39757</v>
      </c>
    </row>
    <row r="3" spans="2:3" ht="15">
      <c r="B3" s="26" t="s">
        <v>117</v>
      </c>
      <c r="C3" s="1" t="str">
        <f>PARECER!B6</f>
        <v>8784/2008</v>
      </c>
    </row>
    <row r="4" ht="15">
      <c r="C4" s="22"/>
    </row>
    <row r="5" spans="2:3" ht="18.75">
      <c r="B5" s="148" t="s">
        <v>100</v>
      </c>
      <c r="C5" s="148"/>
    </row>
    <row r="8" spans="2:3" ht="18.75">
      <c r="B8" s="18" t="s">
        <v>97</v>
      </c>
      <c r="C8" s="19" t="s">
        <v>99</v>
      </c>
    </row>
    <row r="9" spans="2:3" ht="21">
      <c r="B9" s="116" t="str">
        <f>'MATRIZ AVALIACAO'!A6</f>
        <v>PUBLICO ALVO  A ATINGIR NO FINAL DA AÇÃO</v>
      </c>
      <c r="C9" s="51">
        <f>'MATRIZ AVALIACAO'!K9</f>
        <v>0</v>
      </c>
    </row>
    <row r="10" spans="2:3" ht="21">
      <c r="B10" s="116" t="str">
        <f>'MATRIZ AVALIACAO'!A17</f>
        <v>ENVOLVIMENTO DE SETORES DA UDESC NA ACAO</v>
      </c>
      <c r="C10" s="51">
        <f>'MATRIZ AVALIACAO'!K18</f>
        <v>0</v>
      </c>
    </row>
    <row r="11" spans="2:3" ht="21">
      <c r="B11" s="116" t="str">
        <f>'MATRIZ AVALIACAO'!A21</f>
        <v>ENVOLVIMENTO DE PARCERIAS NA  EXECUÇÃO DA AÇÃO</v>
      </c>
      <c r="C11" s="51">
        <f>'MATRIZ AVALIACAO'!K21/'MATRIZ AVALIACAO'!I21</f>
        <v>0</v>
      </c>
    </row>
    <row r="12" spans="2:3" ht="21">
      <c r="B12" s="116" t="str">
        <f>'MATRIZ AVALIACAO'!A30</f>
        <v>CRONOGRAMA DE TRABALHO</v>
      </c>
      <c r="C12" s="51">
        <f>'MATRIZ AVALIACAO'!K31</f>
        <v>0</v>
      </c>
    </row>
    <row r="13" spans="2:3" ht="21">
      <c r="B13" s="116" t="str">
        <f>'MATRIZ AVALIACAO'!A33</f>
        <v>MOTIVACAO E/OU DEMANDA PARA A AÇÃO</v>
      </c>
      <c r="C13" s="51">
        <f>'MATRIZ AVALIACAO'!K34</f>
        <v>0</v>
      </c>
    </row>
    <row r="14" spans="2:3" ht="21">
      <c r="B14" s="116" t="str">
        <f>'MATRIZ AVALIACAO'!A39</f>
        <v>PARTICIPAÇÃO DE DISCENTES VOLUNTÁRIOS  NA EXECUÇÃO DA ACAO</v>
      </c>
      <c r="C14" s="51">
        <f>'MATRIZ AVALIACAO'!K40</f>
        <v>0</v>
      </c>
    </row>
    <row r="15" spans="2:3" ht="21">
      <c r="B15" s="116" t="str">
        <f>'MATRIZ AVALIACAO'!A42</f>
        <v>METODOLOGIA DA AÇÃO</v>
      </c>
      <c r="C15" s="51">
        <f>'MATRIZ AVALIACAO'!K42/'MATRIZ AVALIACAO'!I42</f>
        <v>0</v>
      </c>
    </row>
    <row r="16" spans="2:3" ht="21">
      <c r="B16" s="116" t="str">
        <f>'MATRIZ AVALIACAO'!A47</f>
        <v>LINHA DE EXTENSÃO PROPOSTA CONCORDA COM A(S) ÁREA(S) OBSERVADA(S) NA AÇÃO</v>
      </c>
      <c r="C16" s="51">
        <f>'MATRIZ AVALIACAO'!K48</f>
        <v>0</v>
      </c>
    </row>
    <row r="17" spans="2:3" ht="21">
      <c r="B17" s="116" t="str">
        <f>'MATRIZ AVALIACAO'!A50</f>
        <v>UTILIZAÇÃO DOS RECURSOS HUMANOS EXISTENTES NA INSTITUIÇÃO ALÉM DO COORDENADOR</v>
      </c>
      <c r="C17" s="51">
        <f>'MATRIZ AVALIACAO'!K50/'MATRIZ AVALIACAO'!I50</f>
        <v>0</v>
      </c>
    </row>
    <row r="18" spans="2:3" ht="21">
      <c r="B18" s="116" t="str">
        <f>'MATRIZ AVALIACAO'!A56</f>
        <v>OBJETIVOS DA AÇÃO</v>
      </c>
      <c r="C18" s="51">
        <f>'MATRIZ AVALIACAO'!K56/'MATRIZ AVALIACAO'!I56</f>
        <v>0</v>
      </c>
    </row>
    <row r="19" spans="2:3" ht="21">
      <c r="B19" s="116" t="str">
        <f>'MATRIZ AVALIACAO'!A65</f>
        <v>INTERAÇÃO COM A COMUNIDADE</v>
      </c>
      <c r="C19" s="51">
        <f>'MATRIZ AVALIACAO'!K65/'MATRIZ AVALIACAO'!I65</f>
        <v>0</v>
      </c>
    </row>
    <row r="20" spans="2:3" ht="21">
      <c r="B20" s="116" t="str">
        <f>'MATRIZ AVALIACAO'!A74</f>
        <v>RELEVÂNCIA ACADÊMICA: Resultados esperados nas áreas …</v>
      </c>
      <c r="C20" s="51">
        <f>'MATRIZ AVALIACAO'!K74/'MATRIZ AVALIACAO'!I74</f>
        <v>50</v>
      </c>
    </row>
    <row r="21" spans="2:3" ht="21">
      <c r="B21" s="116" t="str">
        <f>'MATRIZ AVALIACAO'!A87</f>
        <v>DIVULGAÇÃO DA ACAO</v>
      </c>
      <c r="C21" s="51">
        <f>'MATRIZ AVALIACAO'!K87/'MATRIZ AVALIACAO'!I87</f>
        <v>0</v>
      </c>
    </row>
    <row r="22" spans="2:3" ht="21">
      <c r="B22" s="116" t="str">
        <f>'MATRIZ AVALIACAO'!A93</f>
        <v>ORIGEM DOS RECURSOS UTILIZADOS NO PROJETO</v>
      </c>
      <c r="C22" s="51">
        <f>'MATRIZ AVALIACAO'!K93/'MATRIZ AVALIACAO'!I93</f>
        <v>0</v>
      </c>
    </row>
    <row r="23" spans="2:3" ht="21">
      <c r="B23" s="116" t="str">
        <f>'MATRIZ AVALIACAO'!A99</f>
        <v>COMPATIBILIDADE ENTRE RECURSOS SOLICITADOS E EXIGÊNCIAS DA AÇÃO</v>
      </c>
      <c r="C23" s="51">
        <f>'MATRIZ AVALIACAO'!K100</f>
        <v>0</v>
      </c>
    </row>
    <row r="24" spans="2:3" ht="18.75">
      <c r="B24" s="20" t="s">
        <v>98</v>
      </c>
      <c r="C24" s="21">
        <f>'MATRIZ AVALIACAO'!K1</f>
        <v>3.536977491961415</v>
      </c>
    </row>
  </sheetData>
  <sheetProtection/>
  <mergeCells count="1">
    <mergeCell ref="B5:C5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4">
      <selection activeCell="B6" sqref="B6:J6"/>
    </sheetView>
  </sheetViews>
  <sheetFormatPr defaultColWidth="9.140625" defaultRowHeight="15"/>
  <cols>
    <col min="1" max="1" width="19.00390625" style="0" customWidth="1"/>
    <col min="7" max="7" width="10.7109375" style="0" customWidth="1"/>
    <col min="8" max="8" width="10.7109375" style="0" bestFit="1" customWidth="1"/>
  </cols>
  <sheetData>
    <row r="1" ht="15">
      <c r="B1" s="24"/>
    </row>
    <row r="2" spans="4:7" ht="18.75">
      <c r="D2" s="33"/>
      <c r="E2" s="33"/>
      <c r="F2" s="52" t="s">
        <v>102</v>
      </c>
      <c r="G2" s="33"/>
    </row>
    <row r="3" spans="4:7" ht="18.75">
      <c r="D3" s="33"/>
      <c r="E3" s="33"/>
      <c r="F3" s="52" t="s">
        <v>103</v>
      </c>
      <c r="G3" s="33"/>
    </row>
    <row r="6" spans="1:10" ht="18.75">
      <c r="A6" s="33" t="s">
        <v>108</v>
      </c>
      <c r="B6" s="170" t="s">
        <v>105</v>
      </c>
      <c r="C6" s="171"/>
      <c r="D6" s="171"/>
      <c r="E6" s="171"/>
      <c r="F6" s="171"/>
      <c r="G6" s="171"/>
      <c r="H6" s="171"/>
      <c r="I6" s="171"/>
      <c r="J6" s="172"/>
    </row>
    <row r="7" spans="1:10" ht="6" customHeight="1">
      <c r="A7" s="33"/>
      <c r="B7" s="33"/>
      <c r="C7" s="33"/>
      <c r="D7" s="33"/>
      <c r="E7" s="33"/>
      <c r="F7" s="33"/>
      <c r="G7" s="33"/>
      <c r="H7" s="33"/>
      <c r="I7" s="33"/>
      <c r="J7" s="33"/>
    </row>
    <row r="8" spans="1:10" ht="18.75">
      <c r="A8" s="33" t="s">
        <v>109</v>
      </c>
      <c r="B8" s="170" t="s">
        <v>106</v>
      </c>
      <c r="C8" s="171"/>
      <c r="D8" s="171"/>
      <c r="E8" s="171"/>
      <c r="F8" s="171"/>
      <c r="G8" s="171"/>
      <c r="H8" s="171"/>
      <c r="I8" s="171"/>
      <c r="J8" s="172"/>
    </row>
    <row r="9" spans="1:10" ht="7.5" customHeight="1">
      <c r="A9" s="33"/>
      <c r="B9" s="33"/>
      <c r="C9" s="33"/>
      <c r="D9" s="33"/>
      <c r="E9" s="33"/>
      <c r="F9" s="33"/>
      <c r="G9" s="33"/>
      <c r="H9" s="33"/>
      <c r="I9" s="33"/>
      <c r="J9" s="33"/>
    </row>
    <row r="10" spans="1:10" ht="18.75">
      <c r="A10" s="33" t="s">
        <v>110</v>
      </c>
      <c r="B10" s="170" t="s">
        <v>150</v>
      </c>
      <c r="C10" s="171"/>
      <c r="D10" s="171"/>
      <c r="E10" s="171"/>
      <c r="F10" s="171"/>
      <c r="G10" s="171"/>
      <c r="H10" s="171"/>
      <c r="I10" s="171"/>
      <c r="J10" s="172"/>
    </row>
    <row r="11" spans="1:10" ht="9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2" spans="1:10" ht="18.75">
      <c r="A12" s="33" t="s">
        <v>111</v>
      </c>
      <c r="B12" s="170" t="s">
        <v>107</v>
      </c>
      <c r="C12" s="171"/>
      <c r="D12" s="171"/>
      <c r="E12" s="171"/>
      <c r="F12" s="171"/>
      <c r="G12" s="171"/>
      <c r="H12" s="171"/>
      <c r="I12" s="171"/>
      <c r="J12" s="172"/>
    </row>
    <row r="13" spans="1:10" ht="15" customHeight="1">
      <c r="A13" s="33"/>
      <c r="B13" s="161"/>
      <c r="C13" s="162"/>
      <c r="D13" s="162"/>
      <c r="E13" s="162"/>
      <c r="F13" s="162"/>
      <c r="G13" s="162"/>
      <c r="H13" s="162"/>
      <c r="I13" s="162"/>
      <c r="J13" s="163"/>
    </row>
    <row r="14" spans="1:10" ht="18.75">
      <c r="A14" s="33"/>
      <c r="B14" s="167"/>
      <c r="C14" s="168"/>
      <c r="D14" s="168"/>
      <c r="E14" s="168"/>
      <c r="F14" s="168"/>
      <c r="G14" s="168"/>
      <c r="H14" s="168"/>
      <c r="I14" s="168"/>
      <c r="J14" s="169"/>
    </row>
    <row r="15" spans="1:10" ht="6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8.75">
      <c r="A16" s="33" t="s">
        <v>112</v>
      </c>
      <c r="B16" s="173" t="s">
        <v>154</v>
      </c>
      <c r="C16" s="174"/>
      <c r="D16" s="174"/>
      <c r="E16" s="174"/>
      <c r="F16" s="174"/>
      <c r="G16" s="174"/>
      <c r="H16" s="174"/>
      <c r="I16" s="174"/>
      <c r="J16" s="175"/>
    </row>
    <row r="17" spans="1:10" ht="5.25" customHeight="1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8.75">
      <c r="A18" s="33" t="s">
        <v>113</v>
      </c>
      <c r="B18" s="161"/>
      <c r="C18" s="162"/>
      <c r="D18" s="162"/>
      <c r="E18" s="162"/>
      <c r="F18" s="162"/>
      <c r="G18" s="162"/>
      <c r="H18" s="162"/>
      <c r="I18" s="162"/>
      <c r="J18" s="163"/>
    </row>
    <row r="19" spans="1:10" ht="18.75">
      <c r="A19" s="33"/>
      <c r="B19" s="164"/>
      <c r="C19" s="165"/>
      <c r="D19" s="165"/>
      <c r="E19" s="165"/>
      <c r="F19" s="165"/>
      <c r="G19" s="165"/>
      <c r="H19" s="165"/>
      <c r="I19" s="165"/>
      <c r="J19" s="166"/>
    </row>
    <row r="20" spans="1:10" ht="18.75">
      <c r="A20" s="33"/>
      <c r="B20" s="164"/>
      <c r="C20" s="165"/>
      <c r="D20" s="165"/>
      <c r="E20" s="165"/>
      <c r="F20" s="165"/>
      <c r="G20" s="165"/>
      <c r="H20" s="165"/>
      <c r="I20" s="165"/>
      <c r="J20" s="166"/>
    </row>
    <row r="21" spans="1:10" ht="18.75">
      <c r="A21" s="33"/>
      <c r="B21" s="164"/>
      <c r="C21" s="165"/>
      <c r="D21" s="165"/>
      <c r="E21" s="165"/>
      <c r="F21" s="165"/>
      <c r="G21" s="165"/>
      <c r="H21" s="165"/>
      <c r="I21" s="165"/>
      <c r="J21" s="166"/>
    </row>
    <row r="22" spans="1:10" ht="18.75">
      <c r="A22" s="33"/>
      <c r="B22" s="167"/>
      <c r="C22" s="168"/>
      <c r="D22" s="168"/>
      <c r="E22" s="168"/>
      <c r="F22" s="168"/>
      <c r="G22" s="168"/>
      <c r="H22" s="168"/>
      <c r="I22" s="168"/>
      <c r="J22" s="169"/>
    </row>
    <row r="23" spans="1:10" ht="8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8.75">
      <c r="A24" s="33" t="s">
        <v>114</v>
      </c>
      <c r="B24" s="161"/>
      <c r="C24" s="162"/>
      <c r="D24" s="162"/>
      <c r="E24" s="162"/>
      <c r="F24" s="162"/>
      <c r="G24" s="162"/>
      <c r="H24" s="162"/>
      <c r="I24" s="162"/>
      <c r="J24" s="163"/>
    </row>
    <row r="25" spans="1:10" ht="18.75">
      <c r="A25" s="33"/>
      <c r="B25" s="164"/>
      <c r="C25" s="165"/>
      <c r="D25" s="165"/>
      <c r="E25" s="165"/>
      <c r="F25" s="165"/>
      <c r="G25" s="165"/>
      <c r="H25" s="165"/>
      <c r="I25" s="165"/>
      <c r="J25" s="166"/>
    </row>
    <row r="26" spans="1:10" ht="18.75">
      <c r="A26" s="33"/>
      <c r="B26" s="164"/>
      <c r="C26" s="165"/>
      <c r="D26" s="165"/>
      <c r="E26" s="165"/>
      <c r="F26" s="165"/>
      <c r="G26" s="165"/>
      <c r="H26" s="165"/>
      <c r="I26" s="165"/>
      <c r="J26" s="166"/>
    </row>
    <row r="27" spans="1:10" ht="18.75">
      <c r="A27" s="33"/>
      <c r="B27" s="164"/>
      <c r="C27" s="165"/>
      <c r="D27" s="165"/>
      <c r="E27" s="165"/>
      <c r="F27" s="165"/>
      <c r="G27" s="165"/>
      <c r="H27" s="165"/>
      <c r="I27" s="165"/>
      <c r="J27" s="166"/>
    </row>
    <row r="28" spans="1:10" ht="18.75">
      <c r="A28" s="33"/>
      <c r="B28" s="167"/>
      <c r="C28" s="168"/>
      <c r="D28" s="168"/>
      <c r="E28" s="168"/>
      <c r="F28" s="168"/>
      <c r="G28" s="168"/>
      <c r="H28" s="168"/>
      <c r="I28" s="168"/>
      <c r="J28" s="169"/>
    </row>
    <row r="30" spans="1:10" ht="18.75">
      <c r="A30" s="149" t="s">
        <v>115</v>
      </c>
      <c r="B30" s="149"/>
      <c r="C30" s="150"/>
      <c r="D30" s="151"/>
      <c r="E30" s="151"/>
      <c r="F30" s="151"/>
      <c r="G30" s="151"/>
      <c r="H30" s="151"/>
      <c r="I30" s="151"/>
      <c r="J30" s="152"/>
    </row>
    <row r="31" spans="1:10" ht="18.75">
      <c r="A31" s="33"/>
      <c r="B31" s="33"/>
      <c r="C31" s="153"/>
      <c r="D31" s="154"/>
      <c r="E31" s="154"/>
      <c r="F31" s="154"/>
      <c r="G31" s="154"/>
      <c r="H31" s="154"/>
      <c r="I31" s="154"/>
      <c r="J31" s="155"/>
    </row>
    <row r="32" spans="1:10" ht="18.75">
      <c r="A32" s="33"/>
      <c r="B32" s="33"/>
      <c r="C32" s="153"/>
      <c r="D32" s="154"/>
      <c r="E32" s="154"/>
      <c r="F32" s="154"/>
      <c r="G32" s="154"/>
      <c r="H32" s="154"/>
      <c r="I32" s="154"/>
      <c r="J32" s="155"/>
    </row>
    <row r="33" spans="1:10" ht="18.75">
      <c r="A33" s="33"/>
      <c r="B33" s="33"/>
      <c r="C33" s="156"/>
      <c r="D33" s="157"/>
      <c r="E33" s="157"/>
      <c r="F33" s="157"/>
      <c r="G33" s="157"/>
      <c r="H33" s="157"/>
      <c r="I33" s="157"/>
      <c r="J33" s="158"/>
    </row>
    <row r="34" spans="1:10" ht="18.7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8.75">
      <c r="A35" s="33"/>
      <c r="B35" s="33"/>
      <c r="C35" s="33"/>
      <c r="D35" s="33"/>
      <c r="E35" s="33"/>
      <c r="F35" s="33"/>
      <c r="G35" s="33" t="s">
        <v>116</v>
      </c>
      <c r="H35" s="159">
        <v>39757</v>
      </c>
      <c r="I35" s="159"/>
      <c r="J35" s="33"/>
    </row>
    <row r="36" spans="1:10" ht="18.7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8.75">
      <c r="A37" s="33"/>
      <c r="B37" s="33"/>
      <c r="C37" s="53"/>
      <c r="D37" s="53"/>
      <c r="E37" s="53"/>
      <c r="F37" s="53"/>
      <c r="G37" s="33"/>
      <c r="H37" s="33"/>
      <c r="I37" s="33"/>
      <c r="J37" s="33"/>
    </row>
    <row r="38" spans="3:6" ht="15">
      <c r="C38" s="160" t="str">
        <f>B16</f>
        <v>PROF. DR. VOLNEI SOETHE</v>
      </c>
      <c r="D38" s="160"/>
      <c r="E38" s="160"/>
      <c r="F38" s="160"/>
    </row>
  </sheetData>
  <sheetProtection/>
  <mergeCells count="12">
    <mergeCell ref="B16:J16"/>
    <mergeCell ref="B24:J28"/>
    <mergeCell ref="A30:B30"/>
    <mergeCell ref="C30:J33"/>
    <mergeCell ref="H35:I35"/>
    <mergeCell ref="C38:F38"/>
    <mergeCell ref="B18:J22"/>
    <mergeCell ref="B6:J6"/>
    <mergeCell ref="B8:J8"/>
    <mergeCell ref="B10:J10"/>
    <mergeCell ref="B12:J12"/>
    <mergeCell ref="B13:J14"/>
  </mergeCells>
  <printOptions/>
  <pageMargins left="0.511811024" right="0.511811024" top="0.787401575" bottom="0.787401575" header="0.31496062" footer="0.31496062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35"/>
  <sheetViews>
    <sheetView zoomScalePageLayoutView="0" workbookViewId="0" topLeftCell="A4">
      <selection activeCell="Q21" sqref="Q21"/>
    </sheetView>
  </sheetViews>
  <sheetFormatPr defaultColWidth="9.140625" defaultRowHeight="15"/>
  <cols>
    <col min="1" max="1" width="4.28125" style="0" customWidth="1"/>
    <col min="2" max="2" width="40.8515625" style="0" customWidth="1"/>
    <col min="3" max="17" width="4.00390625" style="1" customWidth="1"/>
    <col min="20" max="20" width="14.00390625" style="0" customWidth="1"/>
    <col min="21" max="21" width="16.140625" style="0" customWidth="1"/>
  </cols>
  <sheetData>
    <row r="2" ht="18.75">
      <c r="B2" s="33" t="s">
        <v>136</v>
      </c>
    </row>
    <row r="3" ht="15">
      <c r="B3" s="2"/>
    </row>
    <row r="4" spans="2:20" ht="30" customHeight="1">
      <c r="B4" s="1"/>
      <c r="R4" s="126" t="s">
        <v>147</v>
      </c>
      <c r="S4" s="126" t="s">
        <v>146</v>
      </c>
      <c r="T4" s="126" t="s">
        <v>149</v>
      </c>
    </row>
    <row r="5" spans="2:20" ht="15">
      <c r="B5" s="1" t="s">
        <v>148</v>
      </c>
      <c r="C5" s="35">
        <v>2</v>
      </c>
      <c r="D5" s="35">
        <v>4</v>
      </c>
      <c r="E5" s="35">
        <v>5</v>
      </c>
      <c r="F5" s="35">
        <v>7</v>
      </c>
      <c r="G5" s="35">
        <v>8</v>
      </c>
      <c r="H5" s="35">
        <v>9</v>
      </c>
      <c r="I5" s="35">
        <v>10</v>
      </c>
      <c r="J5" s="35">
        <v>11</v>
      </c>
      <c r="K5" s="35">
        <v>12</v>
      </c>
      <c r="L5" s="35">
        <v>13</v>
      </c>
      <c r="M5" s="35">
        <v>14</v>
      </c>
      <c r="N5" s="35">
        <v>15</v>
      </c>
      <c r="O5" s="35">
        <v>16</v>
      </c>
      <c r="P5" s="35">
        <v>17</v>
      </c>
      <c r="Q5" s="35">
        <v>18</v>
      </c>
      <c r="R5" s="126"/>
      <c r="S5" s="126"/>
      <c r="T5" s="126"/>
    </row>
    <row r="6" spans="1:20" ht="15">
      <c r="A6" s="36">
        <v>2</v>
      </c>
      <c r="B6" s="6" t="s">
        <v>193</v>
      </c>
      <c r="C6" s="1">
        <v>0</v>
      </c>
      <c r="D6" s="1">
        <v>3</v>
      </c>
      <c r="E6" s="1">
        <v>3</v>
      </c>
      <c r="F6" s="1">
        <v>1</v>
      </c>
      <c r="G6" s="1">
        <v>0</v>
      </c>
      <c r="H6" s="1">
        <v>5</v>
      </c>
      <c r="I6" s="1">
        <v>0</v>
      </c>
      <c r="J6" s="1">
        <v>3</v>
      </c>
      <c r="K6" s="1">
        <v>3</v>
      </c>
      <c r="L6" s="1">
        <v>0</v>
      </c>
      <c r="M6" s="1">
        <v>0</v>
      </c>
      <c r="N6" s="1">
        <v>1</v>
      </c>
      <c r="O6" s="1">
        <v>3</v>
      </c>
      <c r="P6" s="1">
        <v>0</v>
      </c>
      <c r="Q6" s="1">
        <v>0</v>
      </c>
      <c r="R6" s="1">
        <f>SUM(C6:Q6)</f>
        <v>22</v>
      </c>
      <c r="S6" s="1">
        <f aca="true" t="shared" si="0" ref="S6:S20">SUM(C6:Q6)</f>
        <v>22</v>
      </c>
      <c r="T6" s="32">
        <f>S6/$S$21</f>
        <v>0.0707395498392283</v>
      </c>
    </row>
    <row r="7" spans="1:20" ht="15">
      <c r="A7" s="36">
        <v>4</v>
      </c>
      <c r="B7" s="6" t="s">
        <v>94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1</v>
      </c>
      <c r="K7" s="1">
        <v>1</v>
      </c>
      <c r="L7" s="1">
        <v>0</v>
      </c>
      <c r="M7" s="1">
        <v>0</v>
      </c>
      <c r="N7" s="1">
        <v>0</v>
      </c>
      <c r="O7" s="1">
        <v>3</v>
      </c>
      <c r="P7" s="1">
        <v>0</v>
      </c>
      <c r="Q7" s="1">
        <v>0</v>
      </c>
      <c r="R7" s="1">
        <f aca="true" t="shared" si="1" ref="R7:R20">SUM(C7:Q7)</f>
        <v>5</v>
      </c>
      <c r="S7" s="1">
        <f t="shared" si="0"/>
        <v>5</v>
      </c>
      <c r="T7" s="32">
        <f aca="true" t="shared" si="2" ref="T7:T20">S7/$S$21</f>
        <v>0.01607717041800643</v>
      </c>
    </row>
    <row r="8" spans="1:20" ht="15">
      <c r="A8" s="36">
        <v>5</v>
      </c>
      <c r="B8" s="6" t="s">
        <v>120</v>
      </c>
      <c r="C8" s="1">
        <v>0</v>
      </c>
      <c r="D8" s="1">
        <v>3</v>
      </c>
      <c r="E8" s="1">
        <v>0</v>
      </c>
      <c r="F8" s="1">
        <v>0</v>
      </c>
      <c r="G8" s="1">
        <v>1</v>
      </c>
      <c r="H8" s="1">
        <v>3</v>
      </c>
      <c r="I8" s="1">
        <v>0</v>
      </c>
      <c r="J8" s="1">
        <v>5</v>
      </c>
      <c r="K8" s="1">
        <v>3</v>
      </c>
      <c r="L8" s="1">
        <v>3</v>
      </c>
      <c r="M8" s="1">
        <v>1</v>
      </c>
      <c r="N8" s="1">
        <v>0</v>
      </c>
      <c r="O8" s="1">
        <v>3</v>
      </c>
      <c r="P8" s="1">
        <v>0</v>
      </c>
      <c r="Q8" s="1">
        <v>0</v>
      </c>
      <c r="R8" s="1">
        <f t="shared" si="1"/>
        <v>22</v>
      </c>
      <c r="S8" s="1">
        <f t="shared" si="0"/>
        <v>22</v>
      </c>
      <c r="T8" s="32">
        <f t="shared" si="2"/>
        <v>0.0707395498392283</v>
      </c>
    </row>
    <row r="9" spans="1:20" ht="15">
      <c r="A9" s="36">
        <v>7</v>
      </c>
      <c r="B9" s="6" t="s">
        <v>59</v>
      </c>
      <c r="C9" s="1">
        <v>0</v>
      </c>
      <c r="D9" s="1">
        <v>5</v>
      </c>
      <c r="E9" s="1">
        <v>3</v>
      </c>
      <c r="F9" s="1">
        <v>0</v>
      </c>
      <c r="G9" s="1">
        <v>3</v>
      </c>
      <c r="H9" s="1">
        <v>0</v>
      </c>
      <c r="I9" s="1">
        <v>0</v>
      </c>
      <c r="J9" s="1">
        <v>3</v>
      </c>
      <c r="K9" s="1">
        <v>3</v>
      </c>
      <c r="L9" s="1">
        <v>0</v>
      </c>
      <c r="M9" s="1">
        <v>0</v>
      </c>
      <c r="N9" s="1">
        <v>0</v>
      </c>
      <c r="O9" s="1">
        <v>1</v>
      </c>
      <c r="P9" s="1">
        <v>3</v>
      </c>
      <c r="Q9" s="1">
        <v>0</v>
      </c>
      <c r="R9" s="1">
        <f t="shared" si="1"/>
        <v>21</v>
      </c>
      <c r="S9" s="1">
        <f t="shared" si="0"/>
        <v>21</v>
      </c>
      <c r="T9" s="32">
        <f t="shared" si="2"/>
        <v>0.06752411575562701</v>
      </c>
    </row>
    <row r="10" spans="1:20" ht="15">
      <c r="A10" s="36">
        <v>8</v>
      </c>
      <c r="B10" s="6" t="s">
        <v>62</v>
      </c>
      <c r="C10" s="1">
        <v>3</v>
      </c>
      <c r="D10" s="1">
        <v>3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1">
        <v>3</v>
      </c>
      <c r="K10" s="1">
        <v>3</v>
      </c>
      <c r="L10" s="1">
        <v>0</v>
      </c>
      <c r="M10" s="1">
        <v>0</v>
      </c>
      <c r="N10" s="1">
        <v>0</v>
      </c>
      <c r="O10" s="1">
        <v>3</v>
      </c>
      <c r="P10" s="1">
        <v>3</v>
      </c>
      <c r="Q10" s="1">
        <v>1</v>
      </c>
      <c r="R10" s="1">
        <f t="shared" si="1"/>
        <v>20</v>
      </c>
      <c r="S10" s="1">
        <f t="shared" si="0"/>
        <v>20</v>
      </c>
      <c r="T10" s="32">
        <f t="shared" si="2"/>
        <v>0.06430868167202572</v>
      </c>
    </row>
    <row r="11" spans="1:20" ht="15">
      <c r="A11" s="36">
        <v>9</v>
      </c>
      <c r="B11" s="6" t="s">
        <v>126</v>
      </c>
      <c r="C11" s="1">
        <v>0</v>
      </c>
      <c r="D11" s="1">
        <v>3</v>
      </c>
      <c r="E11" s="1">
        <v>0</v>
      </c>
      <c r="F11" s="1">
        <v>3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f t="shared" si="1"/>
        <v>7</v>
      </c>
      <c r="S11" s="1">
        <f t="shared" si="0"/>
        <v>7</v>
      </c>
      <c r="T11" s="32">
        <f t="shared" si="2"/>
        <v>0.022508038585209004</v>
      </c>
    </row>
    <row r="12" spans="1:20" ht="15">
      <c r="A12" s="36">
        <v>10</v>
      </c>
      <c r="B12" s="6" t="s">
        <v>65</v>
      </c>
      <c r="C12" s="1">
        <v>5</v>
      </c>
      <c r="D12" s="1">
        <v>5</v>
      </c>
      <c r="E12" s="1">
        <v>3</v>
      </c>
      <c r="F12" s="1">
        <v>3</v>
      </c>
      <c r="G12" s="1">
        <v>3</v>
      </c>
      <c r="H12" s="1">
        <v>3</v>
      </c>
      <c r="I12" s="1">
        <v>0</v>
      </c>
      <c r="J12" s="1">
        <v>5</v>
      </c>
      <c r="K12" s="1">
        <v>5</v>
      </c>
      <c r="L12" s="1">
        <v>1</v>
      </c>
      <c r="M12" s="1">
        <v>1</v>
      </c>
      <c r="N12" s="1">
        <v>1</v>
      </c>
      <c r="O12" s="1">
        <v>3</v>
      </c>
      <c r="P12" s="1">
        <v>5</v>
      </c>
      <c r="Q12" s="1">
        <v>3</v>
      </c>
      <c r="R12" s="1">
        <f t="shared" si="1"/>
        <v>46</v>
      </c>
      <c r="S12" s="1">
        <f t="shared" si="0"/>
        <v>46</v>
      </c>
      <c r="T12" s="32">
        <f t="shared" si="2"/>
        <v>0.14790996784565916</v>
      </c>
    </row>
    <row r="13" spans="1:20" ht="15">
      <c r="A13" s="36">
        <v>11</v>
      </c>
      <c r="B13" s="6" t="s">
        <v>134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3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3</v>
      </c>
      <c r="O13" s="1">
        <v>0</v>
      </c>
      <c r="P13" s="1">
        <v>0</v>
      </c>
      <c r="Q13" s="1">
        <v>0</v>
      </c>
      <c r="R13" s="1">
        <f t="shared" si="1"/>
        <v>6</v>
      </c>
      <c r="S13" s="1">
        <f t="shared" si="0"/>
        <v>6</v>
      </c>
      <c r="T13" s="32">
        <f t="shared" si="2"/>
        <v>0.01929260450160772</v>
      </c>
    </row>
    <row r="14" spans="1:20" ht="15">
      <c r="A14" s="36">
        <v>12</v>
      </c>
      <c r="B14" s="6" t="s">
        <v>133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</v>
      </c>
      <c r="K14" s="1">
        <v>0</v>
      </c>
      <c r="L14" s="1">
        <v>0</v>
      </c>
      <c r="M14" s="1">
        <v>0</v>
      </c>
      <c r="N14" s="1">
        <v>0</v>
      </c>
      <c r="O14" s="1">
        <v>3</v>
      </c>
      <c r="P14" s="1">
        <v>0</v>
      </c>
      <c r="Q14" s="1">
        <v>0</v>
      </c>
      <c r="R14" s="1">
        <f t="shared" si="1"/>
        <v>6</v>
      </c>
      <c r="S14" s="1">
        <f t="shared" si="0"/>
        <v>6</v>
      </c>
      <c r="T14" s="32">
        <f t="shared" si="2"/>
        <v>0.01929260450160772</v>
      </c>
    </row>
    <row r="15" spans="1:20" ht="15">
      <c r="A15" s="36">
        <v>13</v>
      </c>
      <c r="B15" s="6" t="s">
        <v>69</v>
      </c>
      <c r="C15" s="1">
        <v>5</v>
      </c>
      <c r="D15" s="1">
        <v>5</v>
      </c>
      <c r="E15" s="1">
        <v>0</v>
      </c>
      <c r="F15" s="1">
        <v>3</v>
      </c>
      <c r="G15" s="1">
        <v>5</v>
      </c>
      <c r="H15" s="1">
        <v>3</v>
      </c>
      <c r="I15" s="1">
        <v>0</v>
      </c>
      <c r="J15" s="1">
        <v>5</v>
      </c>
      <c r="K15" s="1">
        <v>5</v>
      </c>
      <c r="L15" s="1">
        <v>0</v>
      </c>
      <c r="M15" s="1">
        <v>3</v>
      </c>
      <c r="N15" s="1">
        <v>3</v>
      </c>
      <c r="O15" s="1">
        <v>3</v>
      </c>
      <c r="P15" s="1">
        <v>5</v>
      </c>
      <c r="Q15" s="1">
        <v>3</v>
      </c>
      <c r="R15" s="1">
        <f t="shared" si="1"/>
        <v>48</v>
      </c>
      <c r="S15" s="1">
        <f t="shared" si="0"/>
        <v>48</v>
      </c>
      <c r="T15" s="32">
        <f t="shared" si="2"/>
        <v>0.15434083601286175</v>
      </c>
    </row>
    <row r="16" spans="1:20" ht="15">
      <c r="A16" s="36">
        <v>14</v>
      </c>
      <c r="B16" s="6" t="s">
        <v>70</v>
      </c>
      <c r="C16" s="1">
        <v>3</v>
      </c>
      <c r="D16" s="1">
        <v>5</v>
      </c>
      <c r="E16" s="1">
        <v>0</v>
      </c>
      <c r="F16" s="1">
        <v>5</v>
      </c>
      <c r="G16" s="1">
        <v>3</v>
      </c>
      <c r="H16" s="1">
        <v>3</v>
      </c>
      <c r="I16" s="1">
        <v>0</v>
      </c>
      <c r="J16" s="1">
        <v>3</v>
      </c>
      <c r="K16" s="1">
        <v>3</v>
      </c>
      <c r="L16" s="1">
        <v>0</v>
      </c>
      <c r="M16" s="1">
        <v>0</v>
      </c>
      <c r="N16" s="1">
        <v>3</v>
      </c>
      <c r="O16" s="1">
        <v>3</v>
      </c>
      <c r="P16" s="1">
        <v>3</v>
      </c>
      <c r="Q16" s="1">
        <v>3</v>
      </c>
      <c r="R16" s="1">
        <f t="shared" si="1"/>
        <v>37</v>
      </c>
      <c r="S16" s="1">
        <f t="shared" si="0"/>
        <v>37</v>
      </c>
      <c r="T16" s="32">
        <f t="shared" si="2"/>
        <v>0.1189710610932476</v>
      </c>
    </row>
    <row r="17" spans="1:20" ht="15">
      <c r="A17" s="36">
        <v>15</v>
      </c>
      <c r="B17" s="6" t="s">
        <v>72</v>
      </c>
      <c r="C17" s="1">
        <v>0</v>
      </c>
      <c r="D17" s="1">
        <v>3</v>
      </c>
      <c r="E17" s="1">
        <v>3</v>
      </c>
      <c r="F17" s="1">
        <v>5</v>
      </c>
      <c r="G17" s="1">
        <v>3</v>
      </c>
      <c r="H17" s="1">
        <v>3</v>
      </c>
      <c r="I17" s="1">
        <v>0</v>
      </c>
      <c r="J17" s="1">
        <v>0</v>
      </c>
      <c r="K17" s="1">
        <v>3</v>
      </c>
      <c r="L17" s="1">
        <v>0</v>
      </c>
      <c r="M17" s="1">
        <v>0</v>
      </c>
      <c r="N17" s="1">
        <v>0</v>
      </c>
      <c r="O17" s="1">
        <v>1</v>
      </c>
      <c r="P17" s="1">
        <v>1</v>
      </c>
      <c r="Q17" s="1">
        <v>0</v>
      </c>
      <c r="R17" s="1">
        <f t="shared" si="1"/>
        <v>22</v>
      </c>
      <c r="S17" s="1">
        <f t="shared" si="0"/>
        <v>22</v>
      </c>
      <c r="T17" s="32">
        <f t="shared" si="2"/>
        <v>0.0707395498392283</v>
      </c>
    </row>
    <row r="18" spans="1:20" ht="15">
      <c r="A18" s="36">
        <v>16</v>
      </c>
      <c r="B18" s="6" t="s">
        <v>78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5</v>
      </c>
      <c r="I18" s="1">
        <v>0</v>
      </c>
      <c r="J18" s="1">
        <v>3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f t="shared" si="1"/>
        <v>8</v>
      </c>
      <c r="S18" s="1">
        <f t="shared" si="0"/>
        <v>8</v>
      </c>
      <c r="T18" s="32">
        <f t="shared" si="2"/>
        <v>0.02572347266881029</v>
      </c>
    </row>
    <row r="19" spans="1:20" ht="15">
      <c r="A19" s="36">
        <v>17</v>
      </c>
      <c r="B19" s="6" t="s">
        <v>192</v>
      </c>
      <c r="C19" s="1">
        <v>3</v>
      </c>
      <c r="D19" s="1">
        <v>1</v>
      </c>
      <c r="E19" s="1">
        <v>1</v>
      </c>
      <c r="F19" s="1">
        <v>0</v>
      </c>
      <c r="G19" s="1">
        <v>0</v>
      </c>
      <c r="H19" s="1">
        <v>3</v>
      </c>
      <c r="I19" s="1">
        <v>0</v>
      </c>
      <c r="J19" s="1">
        <v>1</v>
      </c>
      <c r="K19" s="1">
        <v>3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f t="shared" si="1"/>
        <v>13</v>
      </c>
      <c r="S19" s="1">
        <f t="shared" si="0"/>
        <v>13</v>
      </c>
      <c r="T19" s="32">
        <f t="shared" si="2"/>
        <v>0.04180064308681672</v>
      </c>
    </row>
    <row r="20" spans="1:20" ht="15">
      <c r="A20" s="36">
        <v>18</v>
      </c>
      <c r="B20" s="6" t="s">
        <v>80</v>
      </c>
      <c r="C20" s="1">
        <v>5</v>
      </c>
      <c r="D20" s="1">
        <v>5</v>
      </c>
      <c r="E20" s="1">
        <v>3</v>
      </c>
      <c r="F20" s="1">
        <v>1</v>
      </c>
      <c r="G20" s="1">
        <v>0</v>
      </c>
      <c r="H20" s="1">
        <v>3</v>
      </c>
      <c r="I20" s="1">
        <v>0</v>
      </c>
      <c r="J20" s="1">
        <v>3</v>
      </c>
      <c r="K20" s="1">
        <v>1</v>
      </c>
      <c r="L20" s="1">
        <v>0</v>
      </c>
      <c r="M20" s="1">
        <v>0</v>
      </c>
      <c r="N20" s="1">
        <v>1</v>
      </c>
      <c r="O20" s="1">
        <v>1</v>
      </c>
      <c r="P20" s="1">
        <v>5</v>
      </c>
      <c r="Q20" s="1">
        <v>0</v>
      </c>
      <c r="R20" s="1">
        <f t="shared" si="1"/>
        <v>28</v>
      </c>
      <c r="S20" s="1">
        <f t="shared" si="0"/>
        <v>28</v>
      </c>
      <c r="T20" s="32">
        <f t="shared" si="2"/>
        <v>0.09003215434083602</v>
      </c>
    </row>
    <row r="21" spans="18:19" ht="15">
      <c r="R21" s="1">
        <f>SUM(R6:R20)</f>
        <v>311</v>
      </c>
      <c r="S21" s="1">
        <f>SUM(S6:S20)</f>
        <v>311</v>
      </c>
    </row>
    <row r="22" ht="15">
      <c r="B22" s="6" t="s">
        <v>144</v>
      </c>
    </row>
    <row r="23" ht="15">
      <c r="B23" s="34" t="s">
        <v>137</v>
      </c>
    </row>
    <row r="24" ht="15">
      <c r="B24" s="34" t="s">
        <v>138</v>
      </c>
    </row>
    <row r="25" ht="15">
      <c r="B25" s="34" t="s">
        <v>139</v>
      </c>
    </row>
    <row r="26" ht="15">
      <c r="B26" s="34" t="s">
        <v>140</v>
      </c>
    </row>
    <row r="27" ht="15">
      <c r="B27" s="34" t="s">
        <v>141</v>
      </c>
    </row>
    <row r="28" ht="15">
      <c r="B28" s="34" t="s">
        <v>142</v>
      </c>
    </row>
    <row r="29" ht="15">
      <c r="B29" s="34" t="s">
        <v>143</v>
      </c>
    </row>
    <row r="31" ht="15">
      <c r="B31" s="34" t="s">
        <v>145</v>
      </c>
    </row>
    <row r="34" ht="15">
      <c r="B34" s="36" t="s">
        <v>151</v>
      </c>
    </row>
    <row r="35" ht="15">
      <c r="B35" s="41"/>
    </row>
  </sheetData>
  <sheetProtection/>
  <mergeCells count="3">
    <mergeCell ref="R4:R5"/>
    <mergeCell ref="S4:S5"/>
    <mergeCell ref="T4:T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VOLNEI</dc:creator>
  <cp:keywords/>
  <dc:description/>
  <cp:lastModifiedBy>Julia Kuhnen Manica</cp:lastModifiedBy>
  <cp:lastPrinted>2008-08-25T18:51:36Z</cp:lastPrinted>
  <dcterms:created xsi:type="dcterms:W3CDTF">2008-08-22T20:37:39Z</dcterms:created>
  <dcterms:modified xsi:type="dcterms:W3CDTF">2011-04-28T17:51:47Z</dcterms:modified>
  <cp:category/>
  <cp:version/>
  <cp:contentType/>
  <cp:contentStatus/>
</cp:coreProperties>
</file>