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592466\Desktop\"/>
    </mc:Choice>
  </mc:AlternateContent>
  <bookViews>
    <workbookView xWindow="0" yWindow="0" windowWidth="21600" windowHeight="9000"/>
  </bookViews>
  <sheets>
    <sheet name="Plan1" sheetId="1" r:id="rId1"/>
  </sheets>
  <externalReferences>
    <externalReference r:id="rId2"/>
  </externalReferences>
  <definedNames>
    <definedName name="_xlnm._FilterDatabase" localSheetId="0" hidden="1">Plan1!$Q$3:$W$3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8" i="1"/>
  <c r="D37" i="1"/>
  <c r="E37" i="1" s="1"/>
  <c r="E36" i="1"/>
  <c r="D36" i="1"/>
  <c r="J35" i="1"/>
  <c r="J34" i="1"/>
  <c r="E34" i="1"/>
  <c r="K27" i="1" s="1"/>
  <c r="E33" i="1"/>
  <c r="E32" i="1"/>
  <c r="K25" i="1" s="1"/>
  <c r="E31" i="1"/>
  <c r="J25" i="1" s="1"/>
  <c r="E30" i="1"/>
  <c r="L23" i="1" s="1"/>
  <c r="L29" i="1"/>
  <c r="V16" i="1" s="1"/>
  <c r="E29" i="1"/>
  <c r="K23" i="1" s="1"/>
  <c r="E28" i="1"/>
  <c r="J23" i="1" s="1"/>
  <c r="J27" i="1"/>
  <c r="E27" i="1"/>
  <c r="M26" i="1"/>
  <c r="K26" i="1"/>
  <c r="J26" i="1"/>
  <c r="I26" i="1"/>
  <c r="E26" i="1"/>
  <c r="E25" i="1"/>
  <c r="M24" i="1"/>
  <c r="W14" i="1" s="1"/>
  <c r="K24" i="1"/>
  <c r="J24" i="1"/>
  <c r="I24" i="1"/>
  <c r="E24" i="1"/>
  <c r="E23" i="1"/>
  <c r="K17" i="1" s="1"/>
  <c r="L22" i="1"/>
  <c r="V13" i="1" s="1"/>
  <c r="K22" i="1"/>
  <c r="U13" i="1" s="1"/>
  <c r="J22" i="1"/>
  <c r="M22" i="1" s="1"/>
  <c r="W13" i="1" s="1"/>
  <c r="I22" i="1"/>
  <c r="E22" i="1"/>
  <c r="K21" i="1"/>
  <c r="J21" i="1"/>
  <c r="E21" i="1"/>
  <c r="K20" i="1"/>
  <c r="J20" i="1"/>
  <c r="M20" i="1" s="1"/>
  <c r="W12" i="1" s="1"/>
  <c r="I20" i="1"/>
  <c r="E20" i="1"/>
  <c r="E19" i="1"/>
  <c r="K18" i="1"/>
  <c r="U11" i="1" s="1"/>
  <c r="J18" i="1"/>
  <c r="J29" i="1" s="1"/>
  <c r="I18" i="1"/>
  <c r="E18" i="1"/>
  <c r="L13" i="1" s="1"/>
  <c r="J17" i="1"/>
  <c r="E17" i="1"/>
  <c r="K16" i="1"/>
  <c r="M16" i="1" s="1"/>
  <c r="W10" i="1" s="1"/>
  <c r="J16" i="1"/>
  <c r="I16" i="1"/>
  <c r="E16" i="1"/>
  <c r="W15" i="1"/>
  <c r="V15" i="1"/>
  <c r="U15" i="1"/>
  <c r="T15" i="1"/>
  <c r="R15" i="1"/>
  <c r="L15" i="1"/>
  <c r="K15" i="1"/>
  <c r="J15" i="1"/>
  <c r="E15" i="1"/>
  <c r="L11" i="1" s="1"/>
  <c r="V14" i="1"/>
  <c r="U14" i="1"/>
  <c r="T14" i="1"/>
  <c r="R14" i="1" s="1"/>
  <c r="L14" i="1"/>
  <c r="V9" i="1" s="1"/>
  <c r="K14" i="1"/>
  <c r="M14" i="1" s="1"/>
  <c r="W9" i="1" s="1"/>
  <c r="J14" i="1"/>
  <c r="I14" i="1"/>
  <c r="E14" i="1"/>
  <c r="K11" i="1" s="1"/>
  <c r="K13" i="1"/>
  <c r="J13" i="1"/>
  <c r="E13" i="1"/>
  <c r="J11" i="1" s="1"/>
  <c r="V12" i="1"/>
  <c r="U12" i="1"/>
  <c r="T12" i="1"/>
  <c r="R12" i="1" s="1"/>
  <c r="L12" i="1"/>
  <c r="V8" i="1" s="1"/>
  <c r="K12" i="1"/>
  <c r="M12" i="1" s="1"/>
  <c r="W8" i="1" s="1"/>
  <c r="J12" i="1"/>
  <c r="I12" i="1"/>
  <c r="E12" i="1"/>
  <c r="L9" i="1" s="1"/>
  <c r="V11" i="1"/>
  <c r="E11" i="1"/>
  <c r="K9" i="1" s="1"/>
  <c r="V10" i="1"/>
  <c r="T10" i="1"/>
  <c r="L10" i="1"/>
  <c r="V7" i="1" s="1"/>
  <c r="K10" i="1"/>
  <c r="M10" i="1" s="1"/>
  <c r="W7" i="1" s="1"/>
  <c r="J10" i="1"/>
  <c r="I10" i="1"/>
  <c r="E10" i="1"/>
  <c r="T9" i="1"/>
  <c r="J9" i="1"/>
  <c r="E9" i="1"/>
  <c r="L7" i="1" s="1"/>
  <c r="T8" i="1"/>
  <c r="L8" i="1"/>
  <c r="V6" i="1" s="1"/>
  <c r="K8" i="1"/>
  <c r="M8" i="1" s="1"/>
  <c r="W6" i="1" s="1"/>
  <c r="J8" i="1"/>
  <c r="I8" i="1"/>
  <c r="E8" i="1"/>
  <c r="K7" i="1" s="1"/>
  <c r="T7" i="1"/>
  <c r="E7" i="1"/>
  <c r="J7" i="1" s="1"/>
  <c r="T6" i="1"/>
  <c r="L6" i="1"/>
  <c r="V5" i="1" s="1"/>
  <c r="K6" i="1"/>
  <c r="M6" i="1" s="1"/>
  <c r="W5" i="1" s="1"/>
  <c r="J6" i="1"/>
  <c r="I6" i="1"/>
  <c r="E6" i="1"/>
  <c r="L5" i="1" s="1"/>
  <c r="T5" i="1"/>
  <c r="E5" i="1"/>
  <c r="K5" i="1" s="1"/>
  <c r="T4" i="1"/>
  <c r="L4" i="1"/>
  <c r="V4" i="1" s="1"/>
  <c r="K4" i="1"/>
  <c r="K29" i="1" s="1"/>
  <c r="U16" i="1" s="1"/>
  <c r="J4" i="1"/>
  <c r="I4" i="1"/>
  <c r="E4" i="1"/>
  <c r="J5" i="1" s="1"/>
  <c r="J30" i="1" l="1"/>
  <c r="J33" i="1" s="1"/>
  <c r="T16" i="1"/>
  <c r="R16" i="1" s="1"/>
  <c r="M29" i="1"/>
  <c r="W16" i="1" s="1"/>
  <c r="J19" i="1"/>
  <c r="U4" i="1"/>
  <c r="R4" i="1" s="1"/>
  <c r="U6" i="1"/>
  <c r="R6" i="1" s="1"/>
  <c r="U8" i="1"/>
  <c r="R8" i="1" s="1"/>
  <c r="U10" i="1"/>
  <c r="R10" i="1" s="1"/>
  <c r="T11" i="1"/>
  <c r="T13" i="1"/>
  <c r="R13" i="1" s="1"/>
  <c r="K19" i="1"/>
  <c r="D39" i="1"/>
  <c r="M4" i="1"/>
  <c r="W4" i="1" s="1"/>
  <c r="U5" i="1"/>
  <c r="R5" i="1" s="1"/>
  <c r="U7" i="1"/>
  <c r="R7" i="1" s="1"/>
  <c r="U9" i="1"/>
  <c r="R9" i="1" s="1"/>
  <c r="M18" i="1"/>
  <c r="W11" i="1" s="1"/>
  <c r="R11" i="1" l="1"/>
</calcChain>
</file>

<file path=xl/sharedStrings.xml><?xml version="1.0" encoding="utf-8"?>
<sst xmlns="http://schemas.openxmlformats.org/spreadsheetml/2006/main" count="82" uniqueCount="30">
  <si>
    <t>Titulação Docente UDESC</t>
  </si>
  <si>
    <t>Titulação Docente da Udesc</t>
  </si>
  <si>
    <t>IQCD Centros de Ensino e Geral da Udesc</t>
  </si>
  <si>
    <t>Centro de Ensino</t>
  </si>
  <si>
    <t>Titulação</t>
  </si>
  <si>
    <t>% Centro</t>
  </si>
  <si>
    <t>Doutorado</t>
  </si>
  <si>
    <t>Mestrado</t>
  </si>
  <si>
    <t>Especialização</t>
  </si>
  <si>
    <t>Total</t>
  </si>
  <si>
    <t>IQCD</t>
  </si>
  <si>
    <t>Udesc CEART</t>
  </si>
  <si>
    <t>Doutor</t>
  </si>
  <si>
    <t>Mestre</t>
  </si>
  <si>
    <t>Udesc Lages</t>
  </si>
  <si>
    <t>Especialista</t>
  </si>
  <si>
    <t>Udesc ESAG</t>
  </si>
  <si>
    <t>Udesc CEFID</t>
  </si>
  <si>
    <t>Udesc FAED</t>
  </si>
  <si>
    <t>Udesc Joinville</t>
  </si>
  <si>
    <t>Udesc CEAD</t>
  </si>
  <si>
    <t>Udesc Planalto Norte</t>
  </si>
  <si>
    <t xml:space="preserve">Udesc Balneário Camboriú </t>
  </si>
  <si>
    <t>Udesc Laguna</t>
  </si>
  <si>
    <t>Udesc Ibirama</t>
  </si>
  <si>
    <t>Udesc Oeste</t>
  </si>
  <si>
    <t>IQCD UDESC</t>
  </si>
  <si>
    <t>Total UDESC</t>
  </si>
  <si>
    <t>Udesc</t>
  </si>
  <si>
    <t>Total de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</si>
</sst>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4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medium">
        <color rgb="FFAACCEE"/>
      </left>
      <right/>
      <top style="medium">
        <color rgb="FFAACCEE"/>
      </top>
      <bottom style="medium">
        <color rgb="FFAACCEE"/>
      </bottom>
      <diagonal/>
    </border>
    <border>
      <left/>
      <right/>
      <top style="medium">
        <color rgb="FFAACCEE"/>
      </top>
      <bottom style="medium">
        <color rgb="FFAACCEE"/>
      </bottom>
      <diagonal/>
    </border>
    <border>
      <left/>
      <right style="medium">
        <color rgb="FFAACCEE"/>
      </right>
      <top style="medium">
        <color rgb="FFAACCEE"/>
      </top>
      <bottom style="medium">
        <color rgb="FFAACCEE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AACCEE"/>
      </left>
      <right style="medium">
        <color rgb="FFAACCEE"/>
      </right>
      <top style="medium">
        <color rgb="FFAACCEE"/>
      </top>
      <bottom style="medium">
        <color rgb="FFAACCEE"/>
      </bottom>
      <diagonal/>
    </border>
    <border>
      <left style="medium">
        <color rgb="FFAACCEE"/>
      </left>
      <right/>
      <top/>
      <bottom style="medium">
        <color rgb="FFAACCEE"/>
      </bottom>
      <diagonal/>
    </border>
    <border>
      <left/>
      <right style="medium">
        <color theme="4" tint="0.39994506668294322"/>
      </right>
      <top/>
      <bottom style="medium">
        <color rgb="FFAACCEE"/>
      </bottom>
      <diagonal/>
    </border>
    <border>
      <left style="medium">
        <color theme="4" tint="0.399945066682943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AACCEE"/>
      </left>
      <right style="thin">
        <color theme="4" tint="0.59996337778862885"/>
      </right>
      <top style="medium">
        <color rgb="FFAACCEE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rgb="FFAACCEE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theme="4" tint="0.39991454817346722"/>
      </right>
      <top style="medium">
        <color theme="4" tint="0.39991454817346722"/>
      </top>
      <bottom style="thin">
        <color theme="4" tint="0.59996337778862885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rgb="FFAACCEE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theme="4" tint="0.39991454817346722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rgb="FFAACCEE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rgb="FFAACCEE"/>
      </bottom>
      <diagonal/>
    </border>
    <border>
      <left style="thin">
        <color theme="4" tint="0.59996337778862885"/>
      </left>
      <right style="medium">
        <color theme="4" tint="0.39991454817346722"/>
      </right>
      <top style="thin">
        <color theme="4" tint="0.59996337778862885"/>
      </top>
      <bottom style="medium">
        <color theme="4" tint="0.39991454817346722"/>
      </bottom>
      <diagonal/>
    </border>
    <border>
      <left style="medium">
        <color rgb="FFAACCEE"/>
      </left>
      <right style="thin">
        <color rgb="FFAACCEE"/>
      </right>
      <top style="medium">
        <color rgb="FFAACCEE"/>
      </top>
      <bottom style="thin">
        <color rgb="FFAACCEE"/>
      </bottom>
      <diagonal/>
    </border>
    <border>
      <left style="thin">
        <color rgb="FFAACCEE"/>
      </left>
      <right style="thin">
        <color rgb="FFAACCEE"/>
      </right>
      <top style="medium">
        <color rgb="FFAACCEE"/>
      </top>
      <bottom style="thin">
        <color rgb="FFAACCEE"/>
      </bottom>
      <diagonal/>
    </border>
    <border>
      <left style="thin">
        <color rgb="FFAACCEE"/>
      </left>
      <right style="medium">
        <color theme="4" tint="0.39991454817346722"/>
      </right>
      <top style="medium">
        <color theme="4" tint="0.39991454817346722"/>
      </top>
      <bottom style="thin">
        <color rgb="FFAACCEE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rgb="FFAACCEE"/>
      </left>
      <right style="thin">
        <color rgb="FFAACCEE"/>
      </right>
      <top style="thin">
        <color rgb="FFAACCEE"/>
      </top>
      <bottom style="thin">
        <color rgb="FFAACCEE"/>
      </bottom>
      <diagonal/>
    </border>
    <border>
      <left style="thin">
        <color rgb="FFAACCEE"/>
      </left>
      <right style="thin">
        <color rgb="FFAACCEE"/>
      </right>
      <top style="thin">
        <color rgb="FFAACCEE"/>
      </top>
      <bottom style="thin">
        <color rgb="FFAACCEE"/>
      </bottom>
      <diagonal/>
    </border>
    <border>
      <left style="thin">
        <color rgb="FFAACCEE"/>
      </left>
      <right style="medium">
        <color theme="4" tint="0.39991454817346722"/>
      </right>
      <top style="thin">
        <color rgb="FFAACCEE"/>
      </top>
      <bottom style="thin">
        <color rgb="FFAACCEE"/>
      </bottom>
      <diagonal/>
    </border>
    <border>
      <left style="medium">
        <color rgb="FFAACCEE"/>
      </left>
      <right style="thin">
        <color rgb="FFAACCEE"/>
      </right>
      <top style="thin">
        <color rgb="FFAACCEE"/>
      </top>
      <bottom/>
      <diagonal/>
    </border>
    <border>
      <left style="thin">
        <color rgb="FFAACCEE"/>
      </left>
      <right style="thin">
        <color rgb="FFAACCEE"/>
      </right>
      <top style="thin">
        <color rgb="FFAACCEE"/>
      </top>
      <bottom style="medium">
        <color rgb="FFAACCEE"/>
      </bottom>
      <diagonal/>
    </border>
    <border>
      <left style="thin">
        <color rgb="FFAACCEE"/>
      </left>
      <right style="medium">
        <color theme="4" tint="0.39991454817346722"/>
      </right>
      <top style="thin">
        <color rgb="FFAACCEE"/>
      </top>
      <bottom style="medium">
        <color theme="4" tint="0.39991454817346722"/>
      </bottom>
      <diagonal/>
    </border>
    <border>
      <left style="medium">
        <color rgb="FFAACCEE"/>
      </left>
      <right style="thin">
        <color rgb="FFAACCEE"/>
      </right>
      <top style="thin">
        <color rgb="FFAACCEE"/>
      </top>
      <bottom style="medium">
        <color rgb="FFAACCEE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rgb="FFAACCEE"/>
      </left>
      <right style="thin">
        <color rgb="FFAACCEE"/>
      </right>
      <top style="medium">
        <color rgb="FFAACCEE"/>
      </top>
      <bottom/>
      <diagonal/>
    </border>
    <border>
      <left style="medium">
        <color rgb="FFAACCEE"/>
      </left>
      <right style="thin">
        <color rgb="FFAACCEE"/>
      </right>
      <top/>
      <bottom style="medium">
        <color rgb="FFAACCEE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rgb="FFAACCEE"/>
      </left>
      <right style="medium">
        <color theme="4" tint="0.39991454817346722"/>
      </right>
      <top style="medium">
        <color rgb="FFAACCEE"/>
      </top>
      <bottom style="thin">
        <color rgb="FFAACCEE"/>
      </bottom>
      <diagonal/>
    </border>
    <border>
      <left style="thin">
        <color rgb="FFAACCEE"/>
      </left>
      <right style="medium">
        <color theme="4" tint="0.39991454817346722"/>
      </right>
      <top style="thin">
        <color rgb="FFAACCEE"/>
      </top>
      <bottom style="medium">
        <color rgb="FFAACCEE"/>
      </bottom>
      <diagonal/>
    </border>
    <border>
      <left/>
      <right/>
      <top style="medium">
        <color rgb="FFAACCEE"/>
      </top>
      <bottom style="medium">
        <color theme="4" tint="0.399945066682943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indent="1"/>
    </xf>
    <xf numFmtId="0" fontId="2" fillId="0" borderId="0" xfId="0" applyFont="1" applyAlignment="1">
      <alignment horizontal="left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left" vertical="center" wrapText="1" indent="1"/>
    </xf>
    <xf numFmtId="0" fontId="5" fillId="4" borderId="19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0" fillId="0" borderId="20" xfId="1" applyNumberFormat="1" applyFont="1" applyBorder="1" applyAlignment="1">
      <alignment horizontal="right" indent="1"/>
    </xf>
    <xf numFmtId="0" fontId="2" fillId="3" borderId="21" xfId="0" applyFont="1" applyFill="1" applyBorder="1" applyAlignment="1">
      <alignment horizontal="left" vertical="center" inden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vertical="center"/>
    </xf>
    <xf numFmtId="2" fontId="2" fillId="3" borderId="25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left" vertical="center" wrapText="1" indent="1"/>
    </xf>
    <xf numFmtId="0" fontId="5" fillId="4" borderId="29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center" vertical="center" wrapText="1"/>
    </xf>
    <xf numFmtId="10" fontId="0" fillId="0" borderId="30" xfId="1" applyNumberFormat="1" applyFont="1" applyBorder="1" applyAlignment="1">
      <alignment horizontal="right" indent="1"/>
    </xf>
    <xf numFmtId="0" fontId="2" fillId="3" borderId="31" xfId="0" applyFont="1" applyFill="1" applyBorder="1" applyAlignment="1">
      <alignment horizontal="left" vertical="center" indent="1"/>
    </xf>
    <xf numFmtId="10" fontId="0" fillId="0" borderId="32" xfId="0" applyNumberForma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3" borderId="34" xfId="0" applyFont="1" applyFill="1" applyBorder="1" applyAlignment="1">
      <alignment vertical="center"/>
    </xf>
    <xf numFmtId="2" fontId="2" fillId="3" borderId="35" xfId="0" applyNumberFormat="1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left" vertical="center" wrapText="1" indent="1"/>
    </xf>
    <xf numFmtId="0" fontId="5" fillId="4" borderId="38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center" vertical="center" wrapText="1"/>
    </xf>
    <xf numFmtId="10" fontId="0" fillId="0" borderId="39" xfId="1" applyNumberFormat="1" applyFont="1" applyBorder="1" applyAlignment="1">
      <alignment horizontal="right" indent="1"/>
    </xf>
    <xf numFmtId="0" fontId="2" fillId="3" borderId="24" xfId="0" applyFont="1" applyFill="1" applyBorder="1" applyAlignment="1">
      <alignment horizontal="left" vertical="center" indent="1"/>
    </xf>
    <xf numFmtId="0" fontId="3" fillId="4" borderId="40" xfId="0" applyFont="1" applyFill="1" applyBorder="1" applyAlignment="1">
      <alignment horizontal="left" vertical="center" wrapText="1" indent="1"/>
    </xf>
    <xf numFmtId="0" fontId="5" fillId="4" borderId="41" xfId="0" applyFont="1" applyFill="1" applyBorder="1" applyAlignment="1">
      <alignment horizontal="left" vertical="center" wrapText="1"/>
    </xf>
    <xf numFmtId="0" fontId="5" fillId="4" borderId="41" xfId="0" applyFont="1" applyFill="1" applyBorder="1" applyAlignment="1">
      <alignment horizontal="center" vertical="center" wrapText="1"/>
    </xf>
    <xf numFmtId="10" fontId="0" fillId="0" borderId="42" xfId="1" applyNumberFormat="1" applyFont="1" applyBorder="1" applyAlignment="1">
      <alignment horizontal="right" indent="1"/>
    </xf>
    <xf numFmtId="0" fontId="2" fillId="3" borderId="43" xfId="0" applyFont="1" applyFill="1" applyBorder="1" applyAlignment="1">
      <alignment horizontal="left" vertical="center" indent="1"/>
    </xf>
    <xf numFmtId="10" fontId="0" fillId="0" borderId="44" xfId="0" applyNumberForma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4" borderId="46" xfId="0" applyFont="1" applyFill="1" applyBorder="1" applyAlignment="1">
      <alignment horizontal="left" vertical="center" wrapText="1" indent="1"/>
    </xf>
    <xf numFmtId="0" fontId="5" fillId="4" borderId="47" xfId="0" applyFont="1" applyFill="1" applyBorder="1" applyAlignment="1">
      <alignment horizontal="left" vertical="center" wrapText="1"/>
    </xf>
    <xf numFmtId="0" fontId="5" fillId="4" borderId="47" xfId="0" applyFont="1" applyFill="1" applyBorder="1" applyAlignment="1">
      <alignment horizontal="center" vertical="center" wrapText="1"/>
    </xf>
    <xf numFmtId="10" fontId="0" fillId="0" borderId="48" xfId="1" applyNumberFormat="1" applyFont="1" applyBorder="1" applyAlignment="1">
      <alignment horizontal="right" indent="1"/>
    </xf>
    <xf numFmtId="0" fontId="3" fillId="4" borderId="49" xfId="0" applyFont="1" applyFill="1" applyBorder="1" applyAlignment="1">
      <alignment horizontal="left" vertical="center" wrapText="1" indent="1"/>
    </xf>
    <xf numFmtId="0" fontId="5" fillId="4" borderId="50" xfId="0" applyFont="1" applyFill="1" applyBorder="1" applyAlignment="1">
      <alignment horizontal="left" vertical="center" wrapText="1"/>
    </xf>
    <xf numFmtId="0" fontId="5" fillId="4" borderId="50" xfId="0" applyFont="1" applyFill="1" applyBorder="1" applyAlignment="1">
      <alignment horizontal="center" vertical="center" wrapText="1"/>
    </xf>
    <xf numFmtId="10" fontId="0" fillId="0" borderId="51" xfId="1" applyNumberFormat="1" applyFont="1" applyBorder="1" applyAlignment="1">
      <alignment horizontal="right" indent="1"/>
    </xf>
    <xf numFmtId="0" fontId="3" fillId="4" borderId="52" xfId="0" applyFont="1" applyFill="1" applyBorder="1" applyAlignment="1">
      <alignment horizontal="left" vertical="center" wrapText="1" indent="1"/>
    </xf>
    <xf numFmtId="0" fontId="2" fillId="3" borderId="43" xfId="0" applyFont="1" applyFill="1" applyBorder="1" applyAlignment="1">
      <alignment vertical="center"/>
    </xf>
    <xf numFmtId="2" fontId="2" fillId="3" borderId="45" xfId="0" applyNumberFormat="1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4" fillId="3" borderId="14" xfId="0" quotePrefix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4" borderId="54" xfId="0" applyFont="1" applyFill="1" applyBorder="1" applyAlignment="1">
      <alignment horizontal="left" vertical="center" wrapText="1" indent="1"/>
    </xf>
    <xf numFmtId="0" fontId="3" fillId="4" borderId="55" xfId="0" applyFont="1" applyFill="1" applyBorder="1" applyAlignment="1">
      <alignment horizontal="left" vertical="center" wrapText="1" indent="1"/>
    </xf>
    <xf numFmtId="0" fontId="0" fillId="0" borderId="45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left" vertical="center" indent="1"/>
    </xf>
    <xf numFmtId="10" fontId="0" fillId="0" borderId="44" xfId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57" xfId="1" applyNumberFormat="1" applyFont="1" applyBorder="1" applyAlignment="1">
      <alignment horizontal="right" indent="1"/>
    </xf>
    <xf numFmtId="10" fontId="0" fillId="0" borderId="58" xfId="1" applyNumberFormat="1" applyFont="1" applyBorder="1" applyAlignment="1">
      <alignment horizontal="right" indent="1"/>
    </xf>
    <xf numFmtId="0" fontId="6" fillId="4" borderId="59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Qualificação Docente</a:t>
            </a:r>
            <a:r>
              <a:rPr lang="pt-BR" baseline="0"/>
              <a:t> UDESC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F42-442D-AFF2-C4BBBEDF81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F42-442D-AFF2-C4BBBEDF81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F42-442D-AFF2-C4BBBEDF8193}"/>
              </c:ext>
            </c:extLst>
          </c:dPt>
          <c:dLbls>
            <c:dLbl>
              <c:idx val="0"/>
              <c:layout>
                <c:manualLayout>
                  <c:x val="6.1111220472440948E-2"/>
                  <c:y val="-0.185185185185185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76399825021869"/>
                      <c:h val="0.124930737824438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F42-442D-AFF2-C4BBBEDF8193}"/>
                </c:ext>
              </c:extLst>
            </c:dLbl>
            <c:dLbl>
              <c:idx val="1"/>
              <c:layout>
                <c:manualLayout>
                  <c:x val="-5.0000000000000024E-2"/>
                  <c:y val="-2.77777777777777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42-442D-AFF2-C4BBBEDF8193}"/>
                </c:ext>
              </c:extLst>
            </c:dLbl>
            <c:dLbl>
              <c:idx val="2"/>
              <c:layout>
                <c:manualLayout>
                  <c:x val="0.1"/>
                  <c:y val="-1.38888888888889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42-442D-AFF2-C4BBBEDF81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Plan1!$I$33:$I$35</c:f>
              <c:strCache>
                <c:ptCount val="3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</c:strCache>
            </c:strRef>
          </c:cat>
          <c:val>
            <c:numRef>
              <c:f>Plan1!$J$33:$J$35</c:f>
              <c:numCache>
                <c:formatCode>0.00%</c:formatCode>
                <c:ptCount val="3"/>
                <c:pt idx="0">
                  <c:v>0.7350427350427351</c:v>
                </c:pt>
                <c:pt idx="1">
                  <c:v>0.24878048780487805</c:v>
                </c:pt>
                <c:pt idx="2">
                  <c:v>2.9268292682926831E-2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42-442D-AFF2-C4BBBEDF8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308289588801399"/>
          <c:y val="0.85705963837853605"/>
          <c:w val="0.54883398950131235"/>
          <c:h val="0.1151625838436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36</xdr:row>
      <xdr:rowOff>76200</xdr:rowOff>
    </xdr:from>
    <xdr:to>
      <xdr:col>12</xdr:col>
      <xdr:colOff>514350</xdr:colOff>
      <xdr:row>51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%20-%20CAPACITA&#199;&#195;O%20E%20QUALIFICA&#199;&#195;O\02%20-%20Qualifica&#231;&#227;o\QUALIFICA&#199;&#195;O\PLANO%20DE%20CAPACITA&#199;&#195;O%20DOCENTE\PIQD%202018\Professores%20Efetivos%20%2010%2011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3 (2)"/>
      <sheetName val="Plan1"/>
      <sheetName val="Planilha1"/>
      <sheetName val="Planilha3"/>
      <sheetName val="Planilha2"/>
      <sheetName val="Planilha4"/>
      <sheetName val="Planilha5"/>
    </sheetNames>
    <sheetDataSet>
      <sheetData sheetId="0"/>
      <sheetData sheetId="1">
        <row r="33">
          <cell r="I33" t="str">
            <v>Doutorado</v>
          </cell>
          <cell r="J33">
            <v>0.7350427350427351</v>
          </cell>
        </row>
        <row r="34">
          <cell r="I34" t="str">
            <v>Mestrado</v>
          </cell>
          <cell r="J34">
            <v>0.24878048780487805</v>
          </cell>
        </row>
        <row r="35">
          <cell r="I35" t="str">
            <v>Especialização</v>
          </cell>
          <cell r="J35">
            <v>2.9268292682926831E-2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1"/>
  <sheetViews>
    <sheetView showGridLines="0" tabSelected="1" topLeftCell="F1" workbookViewId="0">
      <selection activeCell="P18" sqref="P18"/>
    </sheetView>
  </sheetViews>
  <sheetFormatPr defaultRowHeight="15" x14ac:dyDescent="0.25"/>
  <cols>
    <col min="1" max="1" width="1.7109375" customWidth="1"/>
    <col min="2" max="2" width="22.28515625" style="1" customWidth="1"/>
    <col min="3" max="3" width="12" style="2" customWidth="1"/>
    <col min="4" max="4" width="9.140625" style="3"/>
    <col min="5" max="5" width="11.85546875" style="4" customWidth="1"/>
    <col min="6" max="6" width="1.85546875" customWidth="1"/>
    <col min="7" max="7" width="5.85546875" customWidth="1"/>
    <col min="8" max="8" width="1.42578125" customWidth="1"/>
    <col min="9" max="9" width="26.85546875" style="5" customWidth="1"/>
    <col min="10" max="10" width="11.7109375" style="3" customWidth="1"/>
    <col min="11" max="11" width="10.85546875" style="3" customWidth="1"/>
    <col min="12" max="12" width="13.85546875" style="3" customWidth="1"/>
    <col min="13" max="13" width="11.5703125" customWidth="1"/>
    <col min="14" max="14" width="1.42578125" customWidth="1"/>
    <col min="15" max="15" width="4.7109375" customWidth="1"/>
    <col min="16" max="16" width="1.5703125" customWidth="1"/>
    <col min="17" max="17" width="32.28515625" customWidth="1"/>
    <col min="18" max="18" width="16.140625" customWidth="1"/>
    <col min="19" max="19" width="1.28515625" customWidth="1"/>
    <col min="20" max="20" width="12.7109375" customWidth="1"/>
    <col min="21" max="21" width="10.42578125" customWidth="1"/>
    <col min="22" max="22" width="13.7109375" bestFit="1" customWidth="1"/>
    <col min="23" max="23" width="5.5703125" bestFit="1" customWidth="1"/>
  </cols>
  <sheetData>
    <row r="1" spans="2:23" ht="9" customHeight="1" thickBot="1" x14ac:dyDescent="0.3"/>
    <row r="2" spans="2:23" ht="30.75" customHeight="1" thickBot="1" x14ac:dyDescent="0.3">
      <c r="B2" s="6" t="s">
        <v>0</v>
      </c>
      <c r="C2" s="7"/>
      <c r="D2" s="7"/>
      <c r="E2" s="8"/>
      <c r="I2" s="9" t="s">
        <v>1</v>
      </c>
      <c r="J2" s="10"/>
      <c r="K2" s="10"/>
      <c r="L2" s="10"/>
      <c r="M2" s="11"/>
      <c r="Q2" s="12" t="s">
        <v>2</v>
      </c>
      <c r="R2" s="13"/>
      <c r="T2" s="14"/>
      <c r="U2" s="14"/>
      <c r="V2" s="14"/>
      <c r="W2" s="15"/>
    </row>
    <row r="3" spans="2:23" s="16" customFormat="1" ht="27" customHeight="1" thickBot="1" x14ac:dyDescent="0.3">
      <c r="B3" s="17" t="s">
        <v>3</v>
      </c>
      <c r="C3" s="18" t="s">
        <v>4</v>
      </c>
      <c r="D3" s="19"/>
      <c r="E3" s="20" t="s">
        <v>5</v>
      </c>
      <c r="I3" s="21" t="s">
        <v>3</v>
      </c>
      <c r="J3" s="22" t="s">
        <v>6</v>
      </c>
      <c r="K3" s="22" t="s">
        <v>7</v>
      </c>
      <c r="L3" s="22" t="s">
        <v>8</v>
      </c>
      <c r="M3" s="23" t="s">
        <v>9</v>
      </c>
      <c r="Q3" s="21" t="s">
        <v>3</v>
      </c>
      <c r="R3" s="24" t="s">
        <v>10</v>
      </c>
      <c r="S3"/>
      <c r="T3" s="25" t="s">
        <v>6</v>
      </c>
      <c r="U3" s="22" t="s">
        <v>7</v>
      </c>
      <c r="V3" s="22" t="s">
        <v>8</v>
      </c>
      <c r="W3" s="23" t="s">
        <v>9</v>
      </c>
    </row>
    <row r="4" spans="2:23" ht="20.25" customHeight="1" x14ac:dyDescent="0.25">
      <c r="B4" s="26" t="s">
        <v>11</v>
      </c>
      <c r="C4" s="27" t="s">
        <v>12</v>
      </c>
      <c r="D4" s="28">
        <v>71</v>
      </c>
      <c r="E4" s="29">
        <f>D4/SUM($D$4:$D$6)</f>
        <v>0.797752808988764</v>
      </c>
      <c r="I4" s="30" t="str">
        <f>B4</f>
        <v>Udesc CEART</v>
      </c>
      <c r="J4" s="31">
        <f>D4</f>
        <v>71</v>
      </c>
      <c r="K4" s="31">
        <f>D5</f>
        <v>15</v>
      </c>
      <c r="L4" s="31">
        <f>D6</f>
        <v>3</v>
      </c>
      <c r="M4" s="32">
        <f>SUM(J4:L4)</f>
        <v>89</v>
      </c>
      <c r="Q4" s="33" t="s">
        <v>11</v>
      </c>
      <c r="R4" s="34">
        <f t="shared" ref="R4:R16" si="0">(5*T4+3*U4+2*V4)/W4</f>
        <v>4.5617977528089888</v>
      </c>
      <c r="T4" s="35">
        <f>J4</f>
        <v>71</v>
      </c>
      <c r="U4" s="36">
        <f>K4</f>
        <v>15</v>
      </c>
      <c r="V4" s="36">
        <f>L4</f>
        <v>3</v>
      </c>
      <c r="W4" s="37">
        <f>M4</f>
        <v>89</v>
      </c>
    </row>
    <row r="5" spans="2:23" ht="20.25" customHeight="1" thickBot="1" x14ac:dyDescent="0.3">
      <c r="B5" s="38"/>
      <c r="C5" s="39" t="s">
        <v>13</v>
      </c>
      <c r="D5" s="40">
        <v>15</v>
      </c>
      <c r="E5" s="41">
        <f t="shared" ref="E5:E6" si="1">D5/SUM($D$4:$D$6)</f>
        <v>0.16853932584269662</v>
      </c>
      <c r="I5" s="42"/>
      <c r="J5" s="43">
        <f>E4</f>
        <v>0.797752808988764</v>
      </c>
      <c r="K5" s="43">
        <f>E5</f>
        <v>0.16853932584269662</v>
      </c>
      <c r="L5" s="43">
        <f>E6</f>
        <v>3.3707865168539325E-2</v>
      </c>
      <c r="M5" s="44"/>
      <c r="Q5" s="45" t="s">
        <v>14</v>
      </c>
      <c r="R5" s="46">
        <f t="shared" si="0"/>
        <v>4.8173913043478258</v>
      </c>
      <c r="T5" s="47">
        <f>J6</f>
        <v>106</v>
      </c>
      <c r="U5" s="47">
        <f t="shared" ref="U5:W5" si="2">K6</f>
        <v>6</v>
      </c>
      <c r="V5" s="47">
        <f t="shared" si="2"/>
        <v>3</v>
      </c>
      <c r="W5" s="47">
        <f t="shared" si="2"/>
        <v>115</v>
      </c>
    </row>
    <row r="6" spans="2:23" ht="20.25" customHeight="1" thickBot="1" x14ac:dyDescent="0.3">
      <c r="B6" s="48"/>
      <c r="C6" s="49" t="s">
        <v>15</v>
      </c>
      <c r="D6" s="50">
        <v>3</v>
      </c>
      <c r="E6" s="51">
        <f t="shared" si="1"/>
        <v>3.3707865168539325E-2</v>
      </c>
      <c r="I6" s="52" t="str">
        <f>B7</f>
        <v>Udesc Lages</v>
      </c>
      <c r="J6" s="36">
        <f>D7</f>
        <v>106</v>
      </c>
      <c r="K6" s="36">
        <f>D8</f>
        <v>6</v>
      </c>
      <c r="L6" s="36">
        <f>D9</f>
        <v>3</v>
      </c>
      <c r="M6" s="37">
        <f t="shared" ref="M6:M29" si="3">SUM(J6:L6)</f>
        <v>115</v>
      </c>
      <c r="Q6" s="45" t="s">
        <v>16</v>
      </c>
      <c r="R6" s="46">
        <f t="shared" si="0"/>
        <v>4.563380281690141</v>
      </c>
      <c r="T6" s="47">
        <f>J8</f>
        <v>56</v>
      </c>
      <c r="U6" s="47">
        <f t="shared" ref="U6:W6" si="4">K8</f>
        <v>14</v>
      </c>
      <c r="V6" s="47">
        <f t="shared" si="4"/>
        <v>1</v>
      </c>
      <c r="W6" s="47">
        <f t="shared" si="4"/>
        <v>71</v>
      </c>
    </row>
    <row r="7" spans="2:23" ht="20.25" customHeight="1" thickBot="1" x14ac:dyDescent="0.3">
      <c r="B7" s="53" t="s">
        <v>14</v>
      </c>
      <c r="C7" s="54" t="s">
        <v>12</v>
      </c>
      <c r="D7" s="55">
        <v>106</v>
      </c>
      <c r="E7" s="56">
        <f>D7/SUM(D$7:D$9)</f>
        <v>0.92173913043478262</v>
      </c>
      <c r="I7" s="57"/>
      <c r="J7" s="58">
        <f>E7</f>
        <v>0.92173913043478262</v>
      </c>
      <c r="K7" s="58">
        <f>E8</f>
        <v>5.2173913043478258E-2</v>
      </c>
      <c r="L7" s="58">
        <f>E9</f>
        <v>2.6086956521739129E-2</v>
      </c>
      <c r="M7" s="59"/>
      <c r="Q7" s="45" t="s">
        <v>17</v>
      </c>
      <c r="R7" s="46">
        <f t="shared" si="0"/>
        <v>4.4657534246575343</v>
      </c>
      <c r="T7" s="47">
        <f>J10</f>
        <v>56</v>
      </c>
      <c r="U7" s="47">
        <f t="shared" ref="U7:W7" si="5">K10</f>
        <v>12</v>
      </c>
      <c r="V7" s="47">
        <f t="shared" si="5"/>
        <v>5</v>
      </c>
      <c r="W7" s="47">
        <f t="shared" si="5"/>
        <v>73</v>
      </c>
    </row>
    <row r="8" spans="2:23" ht="20.25" customHeight="1" x14ac:dyDescent="0.25">
      <c r="B8" s="60"/>
      <c r="C8" s="61" t="s">
        <v>13</v>
      </c>
      <c r="D8" s="62">
        <v>6</v>
      </c>
      <c r="E8" s="63">
        <f t="shared" ref="E8:E9" si="6">D8/SUM(D$7:D$9)</f>
        <v>5.2173913043478258E-2</v>
      </c>
      <c r="I8" s="30" t="str">
        <f>B10</f>
        <v>Udesc ESAG</v>
      </c>
      <c r="J8" s="31">
        <f>D10</f>
        <v>56</v>
      </c>
      <c r="K8" s="31">
        <f>D11</f>
        <v>14</v>
      </c>
      <c r="L8" s="31">
        <f>D12</f>
        <v>1</v>
      </c>
      <c r="M8" s="32">
        <f t="shared" si="3"/>
        <v>71</v>
      </c>
      <c r="Q8" s="45" t="s">
        <v>18</v>
      </c>
      <c r="R8" s="46">
        <f t="shared" si="0"/>
        <v>4.7571428571428571</v>
      </c>
      <c r="T8" s="47">
        <f>J12</f>
        <v>62</v>
      </c>
      <c r="U8" s="47">
        <f t="shared" ref="U8:W8" si="7">K12</f>
        <v>7</v>
      </c>
      <c r="V8" s="47">
        <f t="shared" si="7"/>
        <v>1</v>
      </c>
      <c r="W8" s="47">
        <f t="shared" si="7"/>
        <v>70</v>
      </c>
    </row>
    <row r="9" spans="2:23" ht="20.25" customHeight="1" thickBot="1" x14ac:dyDescent="0.3">
      <c r="B9" s="64"/>
      <c r="C9" s="65" t="s">
        <v>15</v>
      </c>
      <c r="D9" s="66">
        <v>3</v>
      </c>
      <c r="E9" s="67">
        <f t="shared" si="6"/>
        <v>2.6086956521739129E-2</v>
      </c>
      <c r="I9" s="42"/>
      <c r="J9" s="43">
        <f>E10</f>
        <v>0.78873239436619713</v>
      </c>
      <c r="K9" s="43">
        <f>E11</f>
        <v>0.19718309859154928</v>
      </c>
      <c r="L9" s="43">
        <f>E12</f>
        <v>1.4084507042253521E-2</v>
      </c>
      <c r="M9" s="44"/>
      <c r="Q9" s="45" t="s">
        <v>19</v>
      </c>
      <c r="R9" s="46">
        <f t="shared" si="0"/>
        <v>4.4179894179894177</v>
      </c>
      <c r="T9" s="47">
        <f>J14</f>
        <v>139</v>
      </c>
      <c r="U9" s="47">
        <f t="shared" ref="U9:W9" si="8">K14</f>
        <v>40</v>
      </c>
      <c r="V9" s="47">
        <f t="shared" si="8"/>
        <v>10</v>
      </c>
      <c r="W9" s="47">
        <f t="shared" si="8"/>
        <v>189</v>
      </c>
    </row>
    <row r="10" spans="2:23" ht="20.25" customHeight="1" x14ac:dyDescent="0.25">
      <c r="B10" s="53" t="s">
        <v>16</v>
      </c>
      <c r="C10" s="54" t="s">
        <v>12</v>
      </c>
      <c r="D10" s="55">
        <v>56</v>
      </c>
      <c r="E10" s="56">
        <f>D10/SUM(D$10:D$12)</f>
        <v>0.78873239436619713</v>
      </c>
      <c r="I10" s="52" t="str">
        <f>B13</f>
        <v>Udesc CEFID</v>
      </c>
      <c r="J10" s="36">
        <f>D13</f>
        <v>56</v>
      </c>
      <c r="K10" s="36">
        <f>D14</f>
        <v>12</v>
      </c>
      <c r="L10" s="36">
        <f>D15</f>
        <v>5</v>
      </c>
      <c r="M10" s="37">
        <f t="shared" si="3"/>
        <v>73</v>
      </c>
      <c r="Q10" s="45" t="s">
        <v>20</v>
      </c>
      <c r="R10" s="46">
        <f t="shared" si="0"/>
        <v>3.896551724137931</v>
      </c>
      <c r="T10" s="47">
        <f>J16</f>
        <v>13</v>
      </c>
      <c r="U10" s="47">
        <f t="shared" ref="U10:W10" si="9">K16</f>
        <v>16</v>
      </c>
      <c r="V10" s="47">
        <f t="shared" si="9"/>
        <v>0</v>
      </c>
      <c r="W10" s="47">
        <f t="shared" si="9"/>
        <v>29</v>
      </c>
    </row>
    <row r="11" spans="2:23" ht="20.25" customHeight="1" thickBot="1" x14ac:dyDescent="0.3">
      <c r="B11" s="60"/>
      <c r="C11" s="61" t="s">
        <v>13</v>
      </c>
      <c r="D11" s="62">
        <v>14</v>
      </c>
      <c r="E11" s="63">
        <f t="shared" ref="E11:E12" si="10">D11/SUM(D$10:D$12)</f>
        <v>0.19718309859154928</v>
      </c>
      <c r="I11" s="57"/>
      <c r="J11" s="58">
        <f>E13</f>
        <v>0.76712328767123283</v>
      </c>
      <c r="K11" s="58">
        <f>E14</f>
        <v>0.16438356164383561</v>
      </c>
      <c r="L11" s="58">
        <f>E15</f>
        <v>6.8493150684931503E-2</v>
      </c>
      <c r="M11" s="59"/>
      <c r="Q11" s="45" t="s">
        <v>21</v>
      </c>
      <c r="R11" s="46">
        <f t="shared" si="0"/>
        <v>3.6470588235294117</v>
      </c>
      <c r="T11" s="47">
        <f>J18</f>
        <v>11</v>
      </c>
      <c r="U11" s="47">
        <f t="shared" ref="U11:W11" si="11">K18</f>
        <v>23</v>
      </c>
      <c r="V11" s="47">
        <f t="shared" si="11"/>
        <v>0</v>
      </c>
      <c r="W11" s="47">
        <f t="shared" si="11"/>
        <v>34</v>
      </c>
    </row>
    <row r="12" spans="2:23" ht="20.25" customHeight="1" thickBot="1" x14ac:dyDescent="0.3">
      <c r="B12" s="68"/>
      <c r="C12" s="65" t="s">
        <v>15</v>
      </c>
      <c r="D12" s="66">
        <v>1</v>
      </c>
      <c r="E12" s="67">
        <f t="shared" si="10"/>
        <v>1.4084507042253521E-2</v>
      </c>
      <c r="I12" s="30" t="str">
        <f>B16</f>
        <v>Udesc FAED</v>
      </c>
      <c r="J12" s="31">
        <f>D16</f>
        <v>62</v>
      </c>
      <c r="K12" s="31">
        <f>D17</f>
        <v>7</v>
      </c>
      <c r="L12" s="31">
        <f>D18</f>
        <v>1</v>
      </c>
      <c r="M12" s="32">
        <f t="shared" si="3"/>
        <v>70</v>
      </c>
      <c r="Q12" s="45" t="s">
        <v>22</v>
      </c>
      <c r="R12" s="46">
        <f t="shared" si="0"/>
        <v>4.1818181818181817</v>
      </c>
      <c r="T12" s="47">
        <f>J20</f>
        <v>13</v>
      </c>
      <c r="U12" s="47">
        <f t="shared" ref="U12:W12" si="12">K20</f>
        <v>9</v>
      </c>
      <c r="V12" s="47">
        <f t="shared" si="12"/>
        <v>0</v>
      </c>
      <c r="W12" s="47">
        <f t="shared" si="12"/>
        <v>22</v>
      </c>
    </row>
    <row r="13" spans="2:23" ht="20.25" customHeight="1" thickBot="1" x14ac:dyDescent="0.3">
      <c r="B13" s="53" t="s">
        <v>17</v>
      </c>
      <c r="C13" s="54" t="s">
        <v>12</v>
      </c>
      <c r="D13" s="55">
        <v>56</v>
      </c>
      <c r="E13" s="56">
        <f>D13/SUM(D$13:D$15)</f>
        <v>0.76712328767123283</v>
      </c>
      <c r="I13" s="42"/>
      <c r="J13" s="43">
        <f>E16</f>
        <v>0.88571428571428568</v>
      </c>
      <c r="K13" s="43">
        <f>E17</f>
        <v>0.1</v>
      </c>
      <c r="L13" s="43">
        <f>E18</f>
        <v>1.4285714285714285E-2</v>
      </c>
      <c r="M13" s="44"/>
      <c r="Q13" s="45" t="s">
        <v>23</v>
      </c>
      <c r="R13" s="46">
        <f t="shared" si="0"/>
        <v>4.09375</v>
      </c>
      <c r="T13" s="47">
        <f>J22</f>
        <v>18</v>
      </c>
      <c r="U13" s="47">
        <f t="shared" ref="U13:W13" si="13">K22</f>
        <v>13</v>
      </c>
      <c r="V13" s="47">
        <f t="shared" si="13"/>
        <v>1</v>
      </c>
      <c r="W13" s="47">
        <f t="shared" si="13"/>
        <v>32</v>
      </c>
    </row>
    <row r="14" spans="2:23" ht="20.25" customHeight="1" x14ac:dyDescent="0.25">
      <c r="B14" s="60"/>
      <c r="C14" s="61" t="s">
        <v>13</v>
      </c>
      <c r="D14" s="62">
        <v>12</v>
      </c>
      <c r="E14" s="63">
        <f t="shared" ref="E14:E15" si="14">D14/SUM(D$13:D$15)</f>
        <v>0.16438356164383561</v>
      </c>
      <c r="I14" s="52" t="str">
        <f>B19</f>
        <v>Udesc Joinville</v>
      </c>
      <c r="J14" s="36">
        <f>D19</f>
        <v>139</v>
      </c>
      <c r="K14" s="36">
        <f>D20</f>
        <v>40</v>
      </c>
      <c r="L14" s="36">
        <f>D21</f>
        <v>10</v>
      </c>
      <c r="M14" s="37">
        <f t="shared" si="3"/>
        <v>189</v>
      </c>
      <c r="Q14" s="45" t="s">
        <v>24</v>
      </c>
      <c r="R14" s="46">
        <f t="shared" si="0"/>
        <v>3.5</v>
      </c>
      <c r="T14" s="47">
        <f>J24</f>
        <v>9</v>
      </c>
      <c r="U14" s="47">
        <f t="shared" ref="U14:W14" si="15">K24</f>
        <v>27</v>
      </c>
      <c r="V14" s="47">
        <f t="shared" si="15"/>
        <v>0</v>
      </c>
      <c r="W14" s="47">
        <f t="shared" si="15"/>
        <v>36</v>
      </c>
    </row>
    <row r="15" spans="2:23" ht="20.25" customHeight="1" thickBot="1" x14ac:dyDescent="0.3">
      <c r="B15" s="64"/>
      <c r="C15" s="65" t="s">
        <v>15</v>
      </c>
      <c r="D15" s="66">
        <v>5</v>
      </c>
      <c r="E15" s="67">
        <f t="shared" si="14"/>
        <v>6.8493150684931503E-2</v>
      </c>
      <c r="I15" s="57"/>
      <c r="J15" s="58">
        <f>E19</f>
        <v>0.73544973544973546</v>
      </c>
      <c r="K15" s="58">
        <f>E20</f>
        <v>0.21164021164021163</v>
      </c>
      <c r="L15" s="58">
        <f>E21</f>
        <v>5.2910052910052907E-2</v>
      </c>
      <c r="M15" s="59"/>
      <c r="Q15" s="69" t="s">
        <v>25</v>
      </c>
      <c r="R15" s="70">
        <f t="shared" si="0"/>
        <v>4.6271186440677967</v>
      </c>
      <c r="T15" s="71">
        <f>J26</f>
        <v>48</v>
      </c>
      <c r="U15" s="71">
        <f t="shared" ref="U15:W15" si="16">K26</f>
        <v>11</v>
      </c>
      <c r="V15" s="71">
        <f t="shared" si="16"/>
        <v>0</v>
      </c>
      <c r="W15" s="71">
        <f t="shared" si="16"/>
        <v>59</v>
      </c>
    </row>
    <row r="16" spans="2:23" ht="20.25" customHeight="1" thickBot="1" x14ac:dyDescent="0.3">
      <c r="B16" s="53" t="s">
        <v>18</v>
      </c>
      <c r="C16" s="54" t="s">
        <v>12</v>
      </c>
      <c r="D16" s="55">
        <v>62</v>
      </c>
      <c r="E16" s="56">
        <f>D16/SUM(D$16:D$18)</f>
        <v>0.88571428571428568</v>
      </c>
      <c r="I16" s="30" t="str">
        <f>B22</f>
        <v>Udesc CEAD</v>
      </c>
      <c r="J16" s="31">
        <f>D22</f>
        <v>13</v>
      </c>
      <c r="K16" s="31">
        <f>D23</f>
        <v>16</v>
      </c>
      <c r="L16" s="31">
        <v>0</v>
      </c>
      <c r="M16" s="32">
        <f t="shared" si="3"/>
        <v>29</v>
      </c>
      <c r="Q16" s="72" t="s">
        <v>26</v>
      </c>
      <c r="R16" s="73">
        <f t="shared" si="0"/>
        <v>4.440781440781441</v>
      </c>
      <c r="T16" s="74">
        <f>J29</f>
        <v>602</v>
      </c>
      <c r="U16" s="74">
        <f t="shared" ref="U16:W16" si="17">K29</f>
        <v>193</v>
      </c>
      <c r="V16" s="74">
        <f t="shared" si="17"/>
        <v>24</v>
      </c>
      <c r="W16" s="74">
        <f t="shared" si="17"/>
        <v>819</v>
      </c>
    </row>
    <row r="17" spans="2:13" ht="20.25" customHeight="1" thickBot="1" x14ac:dyDescent="0.3">
      <c r="B17" s="60"/>
      <c r="C17" s="61" t="s">
        <v>13</v>
      </c>
      <c r="D17" s="62">
        <v>7</v>
      </c>
      <c r="E17" s="63">
        <f t="shared" ref="E17:E18" si="18">D17/SUM(D$16:D$18)</f>
        <v>0.1</v>
      </c>
      <c r="I17" s="42"/>
      <c r="J17" s="43">
        <f>E22</f>
        <v>0.44827586206896552</v>
      </c>
      <c r="K17" s="43">
        <f>E23</f>
        <v>0.55172413793103448</v>
      </c>
      <c r="L17" s="43"/>
      <c r="M17" s="44"/>
    </row>
    <row r="18" spans="2:13" ht="20.25" customHeight="1" thickBot="1" x14ac:dyDescent="0.3">
      <c r="B18" s="64"/>
      <c r="C18" s="65" t="s">
        <v>15</v>
      </c>
      <c r="D18" s="66">
        <v>1</v>
      </c>
      <c r="E18" s="67">
        <f t="shared" si="18"/>
        <v>1.4285714285714285E-2</v>
      </c>
      <c r="I18" s="52" t="str">
        <f>B24</f>
        <v>Udesc Planalto Norte</v>
      </c>
      <c r="J18" s="36">
        <f>D24</f>
        <v>11</v>
      </c>
      <c r="K18" s="36">
        <f>D25</f>
        <v>23</v>
      </c>
      <c r="L18" s="36">
        <v>0</v>
      </c>
      <c r="M18" s="37">
        <f t="shared" si="3"/>
        <v>34</v>
      </c>
    </row>
    <row r="19" spans="2:13" ht="20.25" customHeight="1" thickBot="1" x14ac:dyDescent="0.3">
      <c r="B19" s="53" t="s">
        <v>19</v>
      </c>
      <c r="C19" s="54" t="s">
        <v>12</v>
      </c>
      <c r="D19" s="55">
        <v>139</v>
      </c>
      <c r="E19" s="56">
        <f>D19/SUM(D$19:D$21)</f>
        <v>0.73544973544973546</v>
      </c>
      <c r="I19" s="57"/>
      <c r="J19" s="58">
        <f>J18/SUM($J18:$L18)</f>
        <v>0.3235294117647059</v>
      </c>
      <c r="K19" s="58">
        <f>K18/SUM($J18:$L18)</f>
        <v>0.67647058823529416</v>
      </c>
      <c r="L19" s="75"/>
      <c r="M19" s="59"/>
    </row>
    <row r="20" spans="2:13" ht="20.25" customHeight="1" x14ac:dyDescent="0.25">
      <c r="B20" s="60"/>
      <c r="C20" s="61" t="s">
        <v>13</v>
      </c>
      <c r="D20" s="62">
        <v>40</v>
      </c>
      <c r="E20" s="63">
        <f t="shared" ref="E20:E21" si="19">D20/SUM(D$19:D$21)</f>
        <v>0.21164021164021163</v>
      </c>
      <c r="I20" s="30" t="str">
        <f>B26</f>
        <v xml:space="preserve">Udesc Balneário Camboriú </v>
      </c>
      <c r="J20" s="31">
        <f>D26</f>
        <v>13</v>
      </c>
      <c r="K20" s="31">
        <f>D27</f>
        <v>9</v>
      </c>
      <c r="L20" s="31">
        <v>0</v>
      </c>
      <c r="M20" s="32">
        <f t="shared" si="3"/>
        <v>22</v>
      </c>
    </row>
    <row r="21" spans="2:13" ht="20.25" customHeight="1" thickBot="1" x14ac:dyDescent="0.3">
      <c r="B21" s="64"/>
      <c r="C21" s="65" t="s">
        <v>15</v>
      </c>
      <c r="D21" s="66">
        <v>10</v>
      </c>
      <c r="E21" s="67">
        <f t="shared" si="19"/>
        <v>5.2910052910052907E-2</v>
      </c>
      <c r="I21" s="42"/>
      <c r="J21" s="43">
        <f>E26</f>
        <v>0.59090909090909094</v>
      </c>
      <c r="K21" s="43">
        <f>E27</f>
        <v>0.40909090909090912</v>
      </c>
      <c r="L21" s="76"/>
      <c r="M21" s="44"/>
    </row>
    <row r="22" spans="2:13" ht="20.25" customHeight="1" x14ac:dyDescent="0.25">
      <c r="B22" s="77" t="s">
        <v>20</v>
      </c>
      <c r="C22" s="54" t="s">
        <v>12</v>
      </c>
      <c r="D22" s="55">
        <v>13</v>
      </c>
      <c r="E22" s="56">
        <f>D22/SUM(D$22:D$23)</f>
        <v>0.44827586206896552</v>
      </c>
      <c r="I22" s="52" t="str">
        <f>B28</f>
        <v>Udesc Laguna</v>
      </c>
      <c r="J22" s="36">
        <f>D28</f>
        <v>18</v>
      </c>
      <c r="K22" s="36">
        <f>D29</f>
        <v>13</v>
      </c>
      <c r="L22" s="36">
        <f>D30</f>
        <v>1</v>
      </c>
      <c r="M22" s="37">
        <f t="shared" si="3"/>
        <v>32</v>
      </c>
    </row>
    <row r="23" spans="2:13" ht="20.25" customHeight="1" thickBot="1" x14ac:dyDescent="0.3">
      <c r="B23" s="78"/>
      <c r="C23" s="61" t="s">
        <v>13</v>
      </c>
      <c r="D23" s="62">
        <v>16</v>
      </c>
      <c r="E23" s="63">
        <f>D23/SUM(D$22:D$23)</f>
        <v>0.55172413793103448</v>
      </c>
      <c r="I23" s="57"/>
      <c r="J23" s="58">
        <f>E28</f>
        <v>0.5625</v>
      </c>
      <c r="K23" s="58">
        <f>E29</f>
        <v>0.40625</v>
      </c>
      <c r="L23" s="58">
        <f>E30</f>
        <v>3.125E-2</v>
      </c>
      <c r="M23" s="59"/>
    </row>
    <row r="24" spans="2:13" ht="20.25" customHeight="1" x14ac:dyDescent="0.25">
      <c r="B24" s="53" t="s">
        <v>21</v>
      </c>
      <c r="C24" s="54" t="s">
        <v>12</v>
      </c>
      <c r="D24" s="55">
        <v>11</v>
      </c>
      <c r="E24" s="56">
        <f>D24/SUM(D$24:D$25)</f>
        <v>0.3235294117647059</v>
      </c>
      <c r="I24" s="30" t="str">
        <f>B31</f>
        <v>Udesc Ibirama</v>
      </c>
      <c r="J24" s="31">
        <f>D31</f>
        <v>9</v>
      </c>
      <c r="K24" s="31">
        <f>D32</f>
        <v>27</v>
      </c>
      <c r="L24" s="31">
        <v>0</v>
      </c>
      <c r="M24" s="32">
        <f t="shared" si="3"/>
        <v>36</v>
      </c>
    </row>
    <row r="25" spans="2:13" ht="20.25" customHeight="1" thickBot="1" x14ac:dyDescent="0.3">
      <c r="B25" s="64"/>
      <c r="C25" s="65" t="s">
        <v>13</v>
      </c>
      <c r="D25" s="66">
        <v>23</v>
      </c>
      <c r="E25" s="67">
        <f>D25/SUM(D$24:D$25)</f>
        <v>0.67647058823529416</v>
      </c>
      <c r="I25" s="42"/>
      <c r="J25" s="43">
        <f>E31</f>
        <v>0.25</v>
      </c>
      <c r="K25" s="43">
        <f>E32</f>
        <v>0.75</v>
      </c>
      <c r="L25" s="76"/>
      <c r="M25" s="44"/>
    </row>
    <row r="26" spans="2:13" ht="20.25" customHeight="1" x14ac:dyDescent="0.25">
      <c r="B26" s="53" t="s">
        <v>22</v>
      </c>
      <c r="C26" s="54" t="s">
        <v>12</v>
      </c>
      <c r="D26" s="55">
        <v>13</v>
      </c>
      <c r="E26" s="56">
        <f>D26/SUM(D$26:D$27)</f>
        <v>0.59090909090909094</v>
      </c>
      <c r="I26" s="52" t="str">
        <f>B33</f>
        <v>Udesc Oeste</v>
      </c>
      <c r="J26" s="36">
        <f>D33</f>
        <v>48</v>
      </c>
      <c r="K26" s="36">
        <f>D34</f>
        <v>11</v>
      </c>
      <c r="L26" s="36">
        <v>0</v>
      </c>
      <c r="M26" s="37">
        <f t="shared" si="3"/>
        <v>59</v>
      </c>
    </row>
    <row r="27" spans="2:13" ht="20.25" customHeight="1" thickBot="1" x14ac:dyDescent="0.3">
      <c r="B27" s="64"/>
      <c r="C27" s="65" t="s">
        <v>13</v>
      </c>
      <c r="D27" s="66">
        <v>9</v>
      </c>
      <c r="E27" s="67">
        <f>D27/SUM(D$26:D$27)</f>
        <v>0.40909090909090912</v>
      </c>
      <c r="I27" s="57"/>
      <c r="J27" s="58">
        <f>E33</f>
        <v>0.81355932203389836</v>
      </c>
      <c r="K27" s="58">
        <f>E34</f>
        <v>0.1864406779661017</v>
      </c>
      <c r="L27" s="75"/>
      <c r="M27" s="79"/>
    </row>
    <row r="28" spans="2:13" ht="9.75" customHeight="1" thickBot="1" x14ac:dyDescent="0.3">
      <c r="B28" s="53" t="s">
        <v>23</v>
      </c>
      <c r="C28" s="54" t="s">
        <v>12</v>
      </c>
      <c r="D28" s="55">
        <v>18</v>
      </c>
      <c r="E28" s="56">
        <f>D28/SUM(D$28:D$30)</f>
        <v>0.5625</v>
      </c>
      <c r="I28" s="80"/>
      <c r="J28" s="81"/>
      <c r="K28" s="81"/>
      <c r="L28" s="81"/>
      <c r="M28" s="3"/>
    </row>
    <row r="29" spans="2:13" ht="20.25" customHeight="1" x14ac:dyDescent="0.25">
      <c r="B29" s="60"/>
      <c r="C29" s="61" t="s">
        <v>13</v>
      </c>
      <c r="D29" s="62">
        <v>13</v>
      </c>
      <c r="E29" s="63">
        <f t="shared" ref="E29:E30" si="20">D29/SUM(D$28:D$30)</f>
        <v>0.40625</v>
      </c>
      <c r="I29" s="82" t="s">
        <v>27</v>
      </c>
      <c r="J29" s="83">
        <f>J4+J6+J8+J10+J12+J14+J16+J18+J20+J22+J24+J26</f>
        <v>602</v>
      </c>
      <c r="K29" s="83">
        <f>K4+K6+K8+K10+K12+K14+K16+K18+K20+K22+K24+K26</f>
        <v>193</v>
      </c>
      <c r="L29" s="83">
        <f>L4+L6+L8+L10+L12+L14+L16+L18+L20+L22+L24+L26</f>
        <v>24</v>
      </c>
      <c r="M29" s="84">
        <f t="shared" si="3"/>
        <v>819</v>
      </c>
    </row>
    <row r="30" spans="2:13" ht="15.75" customHeight="1" thickBot="1" x14ac:dyDescent="0.3">
      <c r="B30" s="64"/>
      <c r="C30" s="65" t="s">
        <v>15</v>
      </c>
      <c r="D30" s="66">
        <v>1</v>
      </c>
      <c r="E30" s="67">
        <f t="shared" si="20"/>
        <v>3.125E-2</v>
      </c>
      <c r="I30" s="85"/>
      <c r="J30" s="86">
        <f>J29/M29</f>
        <v>0.7350427350427351</v>
      </c>
      <c r="K30" s="86">
        <v>0.24878048780487805</v>
      </c>
      <c r="L30" s="86">
        <v>2.9268292682926831E-2</v>
      </c>
      <c r="M30" s="79"/>
    </row>
    <row r="31" spans="2:13" ht="8.25" customHeight="1" x14ac:dyDescent="0.25">
      <c r="B31" s="53" t="s">
        <v>24</v>
      </c>
      <c r="C31" s="54" t="s">
        <v>12</v>
      </c>
      <c r="D31" s="55">
        <v>9</v>
      </c>
      <c r="E31" s="56">
        <f>D31/SUM(D$31:D$32)</f>
        <v>0.25</v>
      </c>
    </row>
    <row r="32" spans="2:13" ht="15.75" thickBot="1" x14ac:dyDescent="0.3">
      <c r="B32" s="68"/>
      <c r="C32" s="65" t="s">
        <v>13</v>
      </c>
      <c r="D32" s="66">
        <v>27</v>
      </c>
      <c r="E32" s="67">
        <f>D32/SUM(D$31:D$32)</f>
        <v>0.75</v>
      </c>
    </row>
    <row r="33" spans="2:10" x14ac:dyDescent="0.25">
      <c r="B33" s="53" t="s">
        <v>25</v>
      </c>
      <c r="C33" s="54" t="s">
        <v>12</v>
      </c>
      <c r="D33" s="55">
        <v>48</v>
      </c>
      <c r="E33" s="56">
        <f>D33/SUM(D$33:D$34)</f>
        <v>0.81355932203389836</v>
      </c>
      <c r="I33" s="5" t="s">
        <v>6</v>
      </c>
      <c r="J33" s="87">
        <f>J30</f>
        <v>0.7350427350427351</v>
      </c>
    </row>
    <row r="34" spans="2:10" ht="15.75" thickBot="1" x14ac:dyDescent="0.3">
      <c r="B34" s="68"/>
      <c r="C34" s="65" t="s">
        <v>13</v>
      </c>
      <c r="D34" s="66">
        <v>11</v>
      </c>
      <c r="E34" s="67">
        <f>D34/SUM(D$33:D$34)</f>
        <v>0.1864406779661017</v>
      </c>
      <c r="I34" s="5" t="s">
        <v>7</v>
      </c>
      <c r="J34" s="87">
        <f>K30</f>
        <v>0.24878048780487805</v>
      </c>
    </row>
    <row r="35" spans="2:10" ht="15.75" thickBot="1" x14ac:dyDescent="0.3">
      <c r="I35" s="5" t="s">
        <v>8</v>
      </c>
      <c r="J35" s="87">
        <f>L30</f>
        <v>2.9268292682926831E-2</v>
      </c>
    </row>
    <row r="36" spans="2:10" x14ac:dyDescent="0.25">
      <c r="B36" s="53" t="s">
        <v>28</v>
      </c>
      <c r="C36" s="54" t="s">
        <v>12</v>
      </c>
      <c r="D36" s="55">
        <f>SUMIF(C4:C34,"Doutor",D4:D34)</f>
        <v>602</v>
      </c>
      <c r="E36" s="88">
        <f>D36/SUM($D$36:$D$38)</f>
        <v>0.7350427350427351</v>
      </c>
    </row>
    <row r="37" spans="2:10" x14ac:dyDescent="0.25">
      <c r="B37" s="60"/>
      <c r="C37" s="61" t="s">
        <v>13</v>
      </c>
      <c r="D37" s="62">
        <f>SUMIF(C4:C34,"Mestre",D4:D34)</f>
        <v>193</v>
      </c>
      <c r="E37" s="63">
        <f t="shared" ref="E37:E38" si="21">D37/SUM($D$36:$D$38)</f>
        <v>0.23565323565323565</v>
      </c>
    </row>
    <row r="38" spans="2:10" ht="15.75" thickBot="1" x14ac:dyDescent="0.3">
      <c r="B38" s="68"/>
      <c r="C38" s="65" t="s">
        <v>15</v>
      </c>
      <c r="D38" s="66">
        <f>SUMIF(C4:C34,"Especialista",D4:D34)</f>
        <v>24</v>
      </c>
      <c r="E38" s="89">
        <f t="shared" si="21"/>
        <v>2.9304029304029304E-2</v>
      </c>
    </row>
    <row r="39" spans="2:10" ht="15.75" thickBot="1" x14ac:dyDescent="0.3">
      <c r="B39" s="90" t="s">
        <v>29</v>
      </c>
      <c r="C39" s="90"/>
      <c r="D39" s="91">
        <f>SUM(D36:D38)</f>
        <v>819</v>
      </c>
      <c r="E39" s="92"/>
    </row>
    <row r="41" spans="2:10" ht="8.25" customHeight="1" x14ac:dyDescent="0.25"/>
  </sheetData>
  <mergeCells count="31">
    <mergeCell ref="B28:B30"/>
    <mergeCell ref="I29:I30"/>
    <mergeCell ref="B31:B32"/>
    <mergeCell ref="B33:B34"/>
    <mergeCell ref="B36:B38"/>
    <mergeCell ref="B39:C39"/>
    <mergeCell ref="B22:B23"/>
    <mergeCell ref="I22:I23"/>
    <mergeCell ref="B24:B25"/>
    <mergeCell ref="I24:I25"/>
    <mergeCell ref="B26:B27"/>
    <mergeCell ref="I26:I27"/>
    <mergeCell ref="B10:B12"/>
    <mergeCell ref="I10:I11"/>
    <mergeCell ref="I12:I13"/>
    <mergeCell ref="B13:B15"/>
    <mergeCell ref="I14:I15"/>
    <mergeCell ref="B16:B18"/>
    <mergeCell ref="I16:I17"/>
    <mergeCell ref="I18:I19"/>
    <mergeCell ref="B19:B21"/>
    <mergeCell ref="I20:I21"/>
    <mergeCell ref="B2:E2"/>
    <mergeCell ref="I2:M2"/>
    <mergeCell ref="Q2:R2"/>
    <mergeCell ref="C3:D3"/>
    <mergeCell ref="B4:B6"/>
    <mergeCell ref="I4:I5"/>
    <mergeCell ref="I6:I7"/>
    <mergeCell ref="B7:B9"/>
    <mergeCell ref="I8:I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Silmar Neckel Antunes</dc:creator>
  <cp:lastModifiedBy>Silmar Neckel Antunes</cp:lastModifiedBy>
  <dcterms:created xsi:type="dcterms:W3CDTF">2017-12-19T18:20:28Z</dcterms:created>
  <dcterms:modified xsi:type="dcterms:W3CDTF">2017-12-19T18:21:29Z</dcterms:modified>
</cp:coreProperties>
</file>